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gacov\Documents\Bootcamp\Excel Homework\"/>
    </mc:Choice>
  </mc:AlternateContent>
  <xr:revisionPtr revIDLastSave="0" documentId="13_ncr:1_{2D2AE9D8-BCDB-4BBA-93AB-B8CBFC2FF911}" xr6:coauthVersionLast="45" xr6:coauthVersionMax="45" xr10:uidLastSave="{00000000-0000-0000-0000-000000000000}"/>
  <bookViews>
    <workbookView xWindow="-108" yWindow="-108" windowWidth="23256" windowHeight="12576" activeTab="5" xr2:uid="{00000000-000D-0000-FFFF-FFFF00000000}"/>
  </bookViews>
  <sheets>
    <sheet name="Sheet1" sheetId="1" r:id="rId1"/>
    <sheet name="Sheet5" sheetId="12" r:id="rId2"/>
    <sheet name="Sheet3" sheetId="3" r:id="rId3"/>
    <sheet name="Sheet8" sheetId="8" r:id="rId4"/>
    <sheet name="Bonus" sheetId="9" r:id="rId5"/>
    <sheet name="Successful Backers" sheetId="10" r:id="rId6"/>
    <sheet name="Failure Backers" sheetId="11" r:id="rId7"/>
  </sheets>
  <definedNames>
    <definedName name="_xlnm._FilterDatabase" localSheetId="0" hidden="1">Sheet1!$A$1:$U$4115</definedName>
    <definedName name="_xlnm._FilterDatabase" localSheetId="5" hidden="1">'Successful Backers'!$A$1:$B$1</definedName>
    <definedName name="Slicer_Category">#N/A</definedName>
    <definedName name="Slicer_country">#N/A</definedName>
  </definedNames>
  <calcPr calcId="191029"/>
  <pivotCaches>
    <pivotCache cacheId="0" r:id="rId8"/>
    <pivotCache cacheId="3"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J8" i="10" l="1"/>
  <c r="K3" i="10"/>
  <c r="K7" i="10"/>
  <c r="K8" i="10" s="1"/>
  <c r="J7" i="10"/>
  <c r="K6" i="10"/>
  <c r="J6" i="10"/>
  <c r="K5" i="10"/>
  <c r="J5" i="10"/>
  <c r="K4" i="10"/>
  <c r="J4" i="10"/>
  <c r="J3" i="10"/>
  <c r="D13" i="9" l="1"/>
  <c r="D2" i="9"/>
  <c r="C13" i="9"/>
  <c r="C2" i="9"/>
  <c r="B13" i="9"/>
  <c r="B2" i="9"/>
  <c r="B3" i="9" s="1"/>
  <c r="B4" i="9" s="1"/>
  <c r="E2" i="9" l="1"/>
  <c r="H2" i="9" s="1"/>
  <c r="E13" i="9"/>
  <c r="F13" i="9" s="1"/>
  <c r="B5" i="9"/>
  <c r="B6" i="9" s="1"/>
  <c r="D3" i="9"/>
  <c r="C3" i="9"/>
  <c r="C4" i="9" s="1"/>
  <c r="T4115" i="1"/>
  <c r="S4115" i="1"/>
  <c r="R4115" i="1"/>
  <c r="Q4115" i="1" a="1"/>
  <c r="Q4115" i="1" s="1"/>
  <c r="P4115" i="1"/>
  <c r="O4115" i="1"/>
  <c r="T4114" i="1"/>
  <c r="S4114" i="1"/>
  <c r="R4114" i="1"/>
  <c r="Q4114" i="1" a="1"/>
  <c r="Q4114" i="1" s="1"/>
  <c r="P4114" i="1"/>
  <c r="O4114" i="1"/>
  <c r="T4113" i="1"/>
  <c r="S4113" i="1"/>
  <c r="R4113" i="1"/>
  <c r="Q4113" i="1" a="1"/>
  <c r="Q4113" i="1" s="1"/>
  <c r="P4113" i="1"/>
  <c r="O4113" i="1"/>
  <c r="T4112" i="1"/>
  <c r="S4112" i="1"/>
  <c r="R4112" i="1"/>
  <c r="Q4112" i="1" a="1"/>
  <c r="Q4112" i="1" s="1"/>
  <c r="P4112" i="1"/>
  <c r="O4112" i="1"/>
  <c r="T4111" i="1"/>
  <c r="S4111" i="1"/>
  <c r="R4111" i="1"/>
  <c r="Q4111" i="1" a="1"/>
  <c r="Q4111" i="1" s="1"/>
  <c r="P4111" i="1"/>
  <c r="O4111" i="1"/>
  <c r="T4110" i="1"/>
  <c r="S4110" i="1"/>
  <c r="R4110" i="1"/>
  <c r="Q4110" i="1" a="1"/>
  <c r="Q4110" i="1" s="1"/>
  <c r="P4110" i="1"/>
  <c r="O4110" i="1"/>
  <c r="T4109" i="1"/>
  <c r="S4109" i="1"/>
  <c r="R4109" i="1"/>
  <c r="Q4109" i="1" a="1"/>
  <c r="Q4109" i="1" s="1"/>
  <c r="P4109" i="1"/>
  <c r="O4109" i="1"/>
  <c r="T4108" i="1"/>
  <c r="S4108" i="1"/>
  <c r="R4108" i="1"/>
  <c r="Q4108" i="1" a="1"/>
  <c r="Q4108" i="1" s="1"/>
  <c r="P4108" i="1"/>
  <c r="O4108" i="1"/>
  <c r="T4107" i="1"/>
  <c r="S4107" i="1"/>
  <c r="R4107" i="1"/>
  <c r="Q4107" i="1" a="1"/>
  <c r="Q4107" i="1" s="1"/>
  <c r="P4107" i="1"/>
  <c r="O4107" i="1"/>
  <c r="T4106" i="1"/>
  <c r="S4106" i="1"/>
  <c r="R4106" i="1"/>
  <c r="Q4106" i="1" a="1"/>
  <c r="Q4106" i="1" s="1"/>
  <c r="P4106" i="1"/>
  <c r="O4106" i="1"/>
  <c r="T4105" i="1"/>
  <c r="S4105" i="1"/>
  <c r="R4105" i="1"/>
  <c r="Q4105" i="1" a="1"/>
  <c r="Q4105" i="1" s="1"/>
  <c r="P4105" i="1"/>
  <c r="O4105" i="1"/>
  <c r="T4104" i="1"/>
  <c r="S4104" i="1"/>
  <c r="R4104" i="1"/>
  <c r="Q4104" i="1" a="1"/>
  <c r="Q4104" i="1" s="1"/>
  <c r="P4104" i="1"/>
  <c r="O4104" i="1"/>
  <c r="T4103" i="1"/>
  <c r="S4103" i="1"/>
  <c r="R4103" i="1"/>
  <c r="Q4103" i="1" a="1"/>
  <c r="Q4103" i="1" s="1"/>
  <c r="P4103" i="1"/>
  <c r="O4103" i="1"/>
  <c r="T4102" i="1"/>
  <c r="S4102" i="1"/>
  <c r="R4102" i="1"/>
  <c r="Q4102" i="1" a="1"/>
  <c r="Q4102" i="1" s="1"/>
  <c r="P4102" i="1"/>
  <c r="O4102" i="1"/>
  <c r="T4101" i="1"/>
  <c r="S4101" i="1"/>
  <c r="R4101" i="1"/>
  <c r="Q4101" i="1" a="1"/>
  <c r="Q4101" i="1" s="1"/>
  <c r="P4101" i="1"/>
  <c r="O4101" i="1"/>
  <c r="T4100" i="1"/>
  <c r="S4100" i="1"/>
  <c r="R4100" i="1"/>
  <c r="Q4100" i="1" a="1"/>
  <c r="Q4100" i="1" s="1"/>
  <c r="P4100" i="1"/>
  <c r="O4100" i="1"/>
  <c r="T4099" i="1"/>
  <c r="S4099" i="1"/>
  <c r="R4099" i="1"/>
  <c r="Q4099" i="1" a="1"/>
  <c r="Q4099" i="1" s="1"/>
  <c r="P4099" i="1"/>
  <c r="O4099" i="1"/>
  <c r="T4098" i="1"/>
  <c r="S4098" i="1"/>
  <c r="R4098" i="1"/>
  <c r="Q4098" i="1" a="1"/>
  <c r="Q4098" i="1" s="1"/>
  <c r="P4098" i="1"/>
  <c r="O4098" i="1"/>
  <c r="T4097" i="1"/>
  <c r="S4097" i="1"/>
  <c r="R4097" i="1"/>
  <c r="Q4097" i="1" a="1"/>
  <c r="Q4097" i="1" s="1"/>
  <c r="P4097" i="1"/>
  <c r="O4097" i="1"/>
  <c r="T4096" i="1"/>
  <c r="S4096" i="1"/>
  <c r="R4096" i="1"/>
  <c r="Q4096" i="1" a="1"/>
  <c r="Q4096" i="1" s="1"/>
  <c r="P4096" i="1"/>
  <c r="O4096" i="1"/>
  <c r="T4095" i="1"/>
  <c r="S4095" i="1"/>
  <c r="R4095" i="1"/>
  <c r="Q4095" i="1" a="1"/>
  <c r="Q4095" i="1" s="1"/>
  <c r="P4095" i="1"/>
  <c r="O4095" i="1"/>
  <c r="T4094" i="1"/>
  <c r="S4094" i="1"/>
  <c r="R4094" i="1"/>
  <c r="Q4094" i="1" a="1"/>
  <c r="Q4094" i="1" s="1"/>
  <c r="P4094" i="1"/>
  <c r="O4094" i="1"/>
  <c r="T4093" i="1"/>
  <c r="S4093" i="1"/>
  <c r="R4093" i="1"/>
  <c r="Q4093" i="1" a="1"/>
  <c r="Q4093" i="1" s="1"/>
  <c r="P4093" i="1"/>
  <c r="O4093" i="1"/>
  <c r="T4092" i="1"/>
  <c r="S4092" i="1"/>
  <c r="R4092" i="1"/>
  <c r="Q4092" i="1" a="1"/>
  <c r="Q4092" i="1" s="1"/>
  <c r="P4092" i="1"/>
  <c r="O4092" i="1"/>
  <c r="T4091" i="1"/>
  <c r="S4091" i="1"/>
  <c r="R4091" i="1"/>
  <c r="Q4091" i="1" a="1"/>
  <c r="Q4091" i="1" s="1"/>
  <c r="P4091" i="1"/>
  <c r="O4091" i="1"/>
  <c r="T4090" i="1"/>
  <c r="S4090" i="1"/>
  <c r="R4090" i="1"/>
  <c r="Q4090" i="1" a="1"/>
  <c r="Q4090" i="1" s="1"/>
  <c r="P4090" i="1"/>
  <c r="O4090" i="1"/>
  <c r="T4089" i="1"/>
  <c r="S4089" i="1"/>
  <c r="R4089" i="1"/>
  <c r="Q4089" i="1" a="1"/>
  <c r="Q4089" i="1" s="1"/>
  <c r="P4089" i="1"/>
  <c r="O4089" i="1"/>
  <c r="T4088" i="1"/>
  <c r="S4088" i="1"/>
  <c r="R4088" i="1"/>
  <c r="Q4088" i="1" a="1"/>
  <c r="Q4088" i="1" s="1"/>
  <c r="P4088" i="1"/>
  <c r="O4088" i="1"/>
  <c r="T4087" i="1"/>
  <c r="S4087" i="1"/>
  <c r="R4087" i="1"/>
  <c r="Q4087" i="1" a="1"/>
  <c r="Q4087" i="1" s="1"/>
  <c r="P4087" i="1"/>
  <c r="O4087" i="1"/>
  <c r="T4086" i="1"/>
  <c r="S4086" i="1"/>
  <c r="R4086" i="1"/>
  <c r="Q4086" i="1" a="1"/>
  <c r="Q4086" i="1" s="1"/>
  <c r="P4086" i="1"/>
  <c r="O4086" i="1"/>
  <c r="T4085" i="1"/>
  <c r="S4085" i="1"/>
  <c r="R4085" i="1"/>
  <c r="Q4085" i="1" a="1"/>
  <c r="Q4085" i="1" s="1"/>
  <c r="P4085" i="1"/>
  <c r="O4085" i="1"/>
  <c r="T4084" i="1"/>
  <c r="S4084" i="1"/>
  <c r="R4084" i="1"/>
  <c r="Q4084" i="1" a="1"/>
  <c r="Q4084" i="1" s="1"/>
  <c r="P4084" i="1"/>
  <c r="O4084" i="1"/>
  <c r="T4083" i="1"/>
  <c r="S4083" i="1"/>
  <c r="R4083" i="1"/>
  <c r="Q4083" i="1" a="1"/>
  <c r="Q4083" i="1" s="1"/>
  <c r="P4083" i="1"/>
  <c r="O4083" i="1"/>
  <c r="T4082" i="1"/>
  <c r="S4082" i="1"/>
  <c r="R4082" i="1"/>
  <c r="Q4082" i="1" a="1"/>
  <c r="Q4082" i="1" s="1"/>
  <c r="P4082" i="1"/>
  <c r="O4082" i="1"/>
  <c r="T4081" i="1"/>
  <c r="S4081" i="1"/>
  <c r="R4081" i="1"/>
  <c r="Q4081" i="1" a="1"/>
  <c r="Q4081" i="1" s="1"/>
  <c r="P4081" i="1"/>
  <c r="O4081" i="1"/>
  <c r="T4080" i="1"/>
  <c r="S4080" i="1"/>
  <c r="R4080" i="1"/>
  <c r="Q4080" i="1" a="1"/>
  <c r="Q4080" i="1" s="1"/>
  <c r="P4080" i="1"/>
  <c r="O4080" i="1"/>
  <c r="T4079" i="1"/>
  <c r="S4079" i="1"/>
  <c r="R4079" i="1"/>
  <c r="Q4079" i="1" a="1"/>
  <c r="Q4079" i="1" s="1"/>
  <c r="P4079" i="1"/>
  <c r="O4079" i="1"/>
  <c r="T4078" i="1"/>
  <c r="S4078" i="1"/>
  <c r="R4078" i="1"/>
  <c r="Q4078" i="1" a="1"/>
  <c r="Q4078" i="1" s="1"/>
  <c r="P4078" i="1"/>
  <c r="O4078" i="1"/>
  <c r="T4077" i="1"/>
  <c r="S4077" i="1"/>
  <c r="R4077" i="1"/>
  <c r="Q4077" i="1" a="1"/>
  <c r="Q4077" i="1" s="1"/>
  <c r="P4077" i="1"/>
  <c r="O4077" i="1"/>
  <c r="T4076" i="1"/>
  <c r="S4076" i="1"/>
  <c r="R4076" i="1"/>
  <c r="Q4076" i="1" a="1"/>
  <c r="Q4076" i="1" s="1"/>
  <c r="P4076" i="1"/>
  <c r="O4076" i="1"/>
  <c r="T4075" i="1"/>
  <c r="S4075" i="1"/>
  <c r="R4075" i="1"/>
  <c r="Q4075" i="1" a="1"/>
  <c r="Q4075" i="1" s="1"/>
  <c r="P4075" i="1"/>
  <c r="O4075" i="1"/>
  <c r="T4074" i="1"/>
  <c r="S4074" i="1"/>
  <c r="R4074" i="1"/>
  <c r="Q4074" i="1" a="1"/>
  <c r="Q4074" i="1" s="1"/>
  <c r="P4074" i="1"/>
  <c r="O4074" i="1"/>
  <c r="T4073" i="1"/>
  <c r="S4073" i="1"/>
  <c r="R4073" i="1"/>
  <c r="Q4073" i="1" a="1"/>
  <c r="Q4073" i="1" s="1"/>
  <c r="P4073" i="1"/>
  <c r="O4073" i="1"/>
  <c r="T4072" i="1"/>
  <c r="S4072" i="1"/>
  <c r="R4072" i="1"/>
  <c r="Q4072" i="1" a="1"/>
  <c r="Q4072" i="1" s="1"/>
  <c r="P4072" i="1"/>
  <c r="O4072" i="1"/>
  <c r="T4071" i="1"/>
  <c r="S4071" i="1"/>
  <c r="R4071" i="1"/>
  <c r="Q4071" i="1" a="1"/>
  <c r="Q4071" i="1" s="1"/>
  <c r="P4071" i="1"/>
  <c r="O4071" i="1"/>
  <c r="T4070" i="1"/>
  <c r="S4070" i="1"/>
  <c r="R4070" i="1"/>
  <c r="Q4070" i="1" a="1"/>
  <c r="Q4070" i="1" s="1"/>
  <c r="P4070" i="1"/>
  <c r="O4070" i="1"/>
  <c r="T4069" i="1"/>
  <c r="S4069" i="1"/>
  <c r="R4069" i="1"/>
  <c r="Q4069" i="1" a="1"/>
  <c r="Q4069" i="1" s="1"/>
  <c r="P4069" i="1"/>
  <c r="O4069" i="1"/>
  <c r="T4068" i="1"/>
  <c r="S4068" i="1"/>
  <c r="R4068" i="1"/>
  <c r="Q4068" i="1" a="1"/>
  <c r="Q4068" i="1" s="1"/>
  <c r="P4068" i="1"/>
  <c r="O4068" i="1"/>
  <c r="T4067" i="1"/>
  <c r="S4067" i="1"/>
  <c r="R4067" i="1"/>
  <c r="Q4067" i="1" a="1"/>
  <c r="Q4067" i="1" s="1"/>
  <c r="P4067" i="1"/>
  <c r="O4067" i="1"/>
  <c r="T4066" i="1"/>
  <c r="S4066" i="1"/>
  <c r="R4066" i="1"/>
  <c r="Q4066" i="1" a="1"/>
  <c r="Q4066" i="1" s="1"/>
  <c r="P4066" i="1"/>
  <c r="O4066" i="1"/>
  <c r="T4065" i="1"/>
  <c r="S4065" i="1"/>
  <c r="R4065" i="1"/>
  <c r="Q4065" i="1" a="1"/>
  <c r="Q4065" i="1" s="1"/>
  <c r="P4065" i="1"/>
  <c r="O4065" i="1"/>
  <c r="T4064" i="1"/>
  <c r="S4064" i="1"/>
  <c r="R4064" i="1"/>
  <c r="Q4064" i="1" a="1"/>
  <c r="Q4064" i="1" s="1"/>
  <c r="P4064" i="1"/>
  <c r="O4064" i="1"/>
  <c r="T4063" i="1"/>
  <c r="S4063" i="1"/>
  <c r="R4063" i="1"/>
  <c r="Q4063" i="1" a="1"/>
  <c r="Q4063" i="1" s="1"/>
  <c r="P4063" i="1"/>
  <c r="O4063" i="1"/>
  <c r="T4062" i="1"/>
  <c r="S4062" i="1"/>
  <c r="R4062" i="1"/>
  <c r="Q4062" i="1" a="1"/>
  <c r="Q4062" i="1" s="1"/>
  <c r="P4062" i="1"/>
  <c r="O4062" i="1"/>
  <c r="T4061" i="1"/>
  <c r="S4061" i="1"/>
  <c r="R4061" i="1"/>
  <c r="Q4061" i="1" a="1"/>
  <c r="Q4061" i="1" s="1"/>
  <c r="P4061" i="1"/>
  <c r="O4061" i="1"/>
  <c r="T4060" i="1"/>
  <c r="S4060" i="1"/>
  <c r="R4060" i="1"/>
  <c r="Q4060" i="1" a="1"/>
  <c r="Q4060" i="1" s="1"/>
  <c r="P4060" i="1"/>
  <c r="O4060" i="1"/>
  <c r="T4059" i="1"/>
  <c r="S4059" i="1"/>
  <c r="R4059" i="1"/>
  <c r="Q4059" i="1" a="1"/>
  <c r="Q4059" i="1" s="1"/>
  <c r="P4059" i="1"/>
  <c r="O4059" i="1"/>
  <c r="T4058" i="1"/>
  <c r="S4058" i="1"/>
  <c r="R4058" i="1"/>
  <c r="Q4058" i="1" a="1"/>
  <c r="Q4058" i="1" s="1"/>
  <c r="P4058" i="1"/>
  <c r="O4058" i="1"/>
  <c r="T4057" i="1"/>
  <c r="S4057" i="1"/>
  <c r="R4057" i="1"/>
  <c r="Q4057" i="1" a="1"/>
  <c r="Q4057" i="1" s="1"/>
  <c r="P4057" i="1"/>
  <c r="O4057" i="1"/>
  <c r="T4056" i="1"/>
  <c r="S4056" i="1"/>
  <c r="R4056" i="1"/>
  <c r="Q4056" i="1" a="1"/>
  <c r="Q4056" i="1" s="1"/>
  <c r="P4056" i="1"/>
  <c r="O4056" i="1"/>
  <c r="T4055" i="1"/>
  <c r="S4055" i="1"/>
  <c r="R4055" i="1"/>
  <c r="Q4055" i="1" a="1"/>
  <c r="Q4055" i="1" s="1"/>
  <c r="P4055" i="1"/>
  <c r="O4055" i="1"/>
  <c r="T4054" i="1"/>
  <c r="S4054" i="1"/>
  <c r="R4054" i="1"/>
  <c r="Q4054" i="1" a="1"/>
  <c r="Q4054" i="1" s="1"/>
  <c r="P4054" i="1"/>
  <c r="O4054" i="1"/>
  <c r="T4053" i="1"/>
  <c r="S4053" i="1"/>
  <c r="R4053" i="1"/>
  <c r="Q4053" i="1" a="1"/>
  <c r="Q4053" i="1" s="1"/>
  <c r="P4053" i="1"/>
  <c r="O4053" i="1"/>
  <c r="T4052" i="1"/>
  <c r="S4052" i="1"/>
  <c r="R4052" i="1"/>
  <c r="Q4052" i="1" a="1"/>
  <c r="Q4052" i="1" s="1"/>
  <c r="P4052" i="1"/>
  <c r="O4052" i="1"/>
  <c r="T4051" i="1"/>
  <c r="S4051" i="1"/>
  <c r="R4051" i="1"/>
  <c r="Q4051" i="1" a="1"/>
  <c r="Q4051" i="1" s="1"/>
  <c r="P4051" i="1"/>
  <c r="O4051" i="1"/>
  <c r="T4050" i="1"/>
  <c r="S4050" i="1"/>
  <c r="R4050" i="1"/>
  <c r="Q4050" i="1" a="1"/>
  <c r="Q4050" i="1" s="1"/>
  <c r="P4050" i="1"/>
  <c r="O4050" i="1"/>
  <c r="T4049" i="1"/>
  <c r="S4049" i="1"/>
  <c r="R4049" i="1"/>
  <c r="Q4049" i="1" a="1"/>
  <c r="Q4049" i="1" s="1"/>
  <c r="P4049" i="1"/>
  <c r="O4049" i="1"/>
  <c r="T4048" i="1"/>
  <c r="S4048" i="1"/>
  <c r="R4048" i="1"/>
  <c r="Q4048" i="1" a="1"/>
  <c r="Q4048" i="1" s="1"/>
  <c r="P4048" i="1"/>
  <c r="O4048" i="1"/>
  <c r="T4047" i="1"/>
  <c r="S4047" i="1"/>
  <c r="R4047" i="1"/>
  <c r="Q4047" i="1" a="1"/>
  <c r="Q4047" i="1" s="1"/>
  <c r="P4047" i="1"/>
  <c r="O4047" i="1"/>
  <c r="T4046" i="1"/>
  <c r="S4046" i="1"/>
  <c r="R4046" i="1"/>
  <c r="Q4046" i="1" a="1"/>
  <c r="Q4046" i="1" s="1"/>
  <c r="P4046" i="1"/>
  <c r="O4046" i="1"/>
  <c r="T4045" i="1"/>
  <c r="S4045" i="1"/>
  <c r="R4045" i="1"/>
  <c r="Q4045" i="1" a="1"/>
  <c r="Q4045" i="1" s="1"/>
  <c r="P4045" i="1"/>
  <c r="O4045" i="1"/>
  <c r="T4044" i="1"/>
  <c r="S4044" i="1"/>
  <c r="R4044" i="1"/>
  <c r="Q4044" i="1" a="1"/>
  <c r="Q4044" i="1" s="1"/>
  <c r="P4044" i="1"/>
  <c r="O4044" i="1"/>
  <c r="T4043" i="1"/>
  <c r="S4043" i="1"/>
  <c r="R4043" i="1"/>
  <c r="Q4043" i="1" a="1"/>
  <c r="Q4043" i="1" s="1"/>
  <c r="P4043" i="1"/>
  <c r="O4043" i="1"/>
  <c r="T4042" i="1"/>
  <c r="S4042" i="1"/>
  <c r="R4042" i="1"/>
  <c r="Q4042" i="1" a="1"/>
  <c r="Q4042" i="1" s="1"/>
  <c r="P4042" i="1"/>
  <c r="O4042" i="1"/>
  <c r="T4041" i="1"/>
  <c r="S4041" i="1"/>
  <c r="R4041" i="1"/>
  <c r="Q4041" i="1" a="1"/>
  <c r="Q4041" i="1" s="1"/>
  <c r="P4041" i="1"/>
  <c r="O4041" i="1"/>
  <c r="T4040" i="1"/>
  <c r="S4040" i="1"/>
  <c r="R4040" i="1"/>
  <c r="Q4040" i="1" a="1"/>
  <c r="Q4040" i="1" s="1"/>
  <c r="P4040" i="1"/>
  <c r="O4040" i="1"/>
  <c r="T4039" i="1"/>
  <c r="S4039" i="1"/>
  <c r="R4039" i="1"/>
  <c r="Q4039" i="1" a="1"/>
  <c r="Q4039" i="1" s="1"/>
  <c r="P4039" i="1"/>
  <c r="O4039" i="1"/>
  <c r="T4038" i="1"/>
  <c r="S4038" i="1"/>
  <c r="R4038" i="1"/>
  <c r="Q4038" i="1" a="1"/>
  <c r="Q4038" i="1" s="1"/>
  <c r="P4038" i="1"/>
  <c r="O4038" i="1"/>
  <c r="T4037" i="1"/>
  <c r="S4037" i="1"/>
  <c r="R4037" i="1"/>
  <c r="Q4037" i="1" a="1"/>
  <c r="Q4037" i="1" s="1"/>
  <c r="P4037" i="1"/>
  <c r="O4037" i="1"/>
  <c r="T4036" i="1"/>
  <c r="S4036" i="1"/>
  <c r="R4036" i="1"/>
  <c r="Q4036" i="1" a="1"/>
  <c r="Q4036" i="1" s="1"/>
  <c r="P4036" i="1"/>
  <c r="O4036" i="1"/>
  <c r="T4035" i="1"/>
  <c r="S4035" i="1"/>
  <c r="R4035" i="1"/>
  <c r="Q4035" i="1" a="1"/>
  <c r="Q4035" i="1" s="1"/>
  <c r="P4035" i="1"/>
  <c r="O4035" i="1"/>
  <c r="T4034" i="1"/>
  <c r="S4034" i="1"/>
  <c r="R4034" i="1"/>
  <c r="Q4034" i="1" a="1"/>
  <c r="Q4034" i="1" s="1"/>
  <c r="P4034" i="1"/>
  <c r="O4034" i="1"/>
  <c r="T4033" i="1"/>
  <c r="S4033" i="1"/>
  <c r="R4033" i="1"/>
  <c r="Q4033" i="1" a="1"/>
  <c r="Q4033" i="1" s="1"/>
  <c r="P4033" i="1"/>
  <c r="O4033" i="1"/>
  <c r="T4032" i="1"/>
  <c r="S4032" i="1"/>
  <c r="R4032" i="1"/>
  <c r="Q4032" i="1" a="1"/>
  <c r="Q4032" i="1" s="1"/>
  <c r="P4032" i="1"/>
  <c r="O4032" i="1"/>
  <c r="T4031" i="1"/>
  <c r="S4031" i="1"/>
  <c r="R4031" i="1"/>
  <c r="Q4031" i="1" a="1"/>
  <c r="Q4031" i="1" s="1"/>
  <c r="P4031" i="1"/>
  <c r="O4031" i="1"/>
  <c r="T4030" i="1"/>
  <c r="S4030" i="1"/>
  <c r="R4030" i="1"/>
  <c r="Q4030" i="1" a="1"/>
  <c r="Q4030" i="1" s="1"/>
  <c r="P4030" i="1"/>
  <c r="O4030" i="1"/>
  <c r="T4029" i="1"/>
  <c r="S4029" i="1"/>
  <c r="R4029" i="1"/>
  <c r="Q4029" i="1" a="1"/>
  <c r="Q4029" i="1" s="1"/>
  <c r="P4029" i="1"/>
  <c r="O4029" i="1"/>
  <c r="T4028" i="1"/>
  <c r="S4028" i="1"/>
  <c r="R4028" i="1"/>
  <c r="Q4028" i="1" a="1"/>
  <c r="Q4028" i="1" s="1"/>
  <c r="P4028" i="1"/>
  <c r="O4028" i="1"/>
  <c r="T4027" i="1"/>
  <c r="S4027" i="1"/>
  <c r="R4027" i="1"/>
  <c r="Q4027" i="1" a="1"/>
  <c r="Q4027" i="1" s="1"/>
  <c r="P4027" i="1"/>
  <c r="O4027" i="1"/>
  <c r="T4026" i="1"/>
  <c r="S4026" i="1"/>
  <c r="R4026" i="1"/>
  <c r="Q4026" i="1" a="1"/>
  <c r="Q4026" i="1" s="1"/>
  <c r="P4026" i="1"/>
  <c r="O4026" i="1"/>
  <c r="T4025" i="1"/>
  <c r="S4025" i="1"/>
  <c r="R4025" i="1"/>
  <c r="Q4025" i="1" a="1"/>
  <c r="Q4025" i="1" s="1"/>
  <c r="P4025" i="1"/>
  <c r="O4025" i="1"/>
  <c r="T4024" i="1"/>
  <c r="S4024" i="1"/>
  <c r="R4024" i="1"/>
  <c r="Q4024" i="1" a="1"/>
  <c r="Q4024" i="1" s="1"/>
  <c r="P4024" i="1"/>
  <c r="O4024" i="1"/>
  <c r="T4023" i="1"/>
  <c r="S4023" i="1"/>
  <c r="R4023" i="1"/>
  <c r="Q4023" i="1" a="1"/>
  <c r="Q4023" i="1" s="1"/>
  <c r="P4023" i="1"/>
  <c r="O4023" i="1"/>
  <c r="T4022" i="1"/>
  <c r="S4022" i="1"/>
  <c r="R4022" i="1"/>
  <c r="Q4022" i="1" a="1"/>
  <c r="Q4022" i="1" s="1"/>
  <c r="P4022" i="1"/>
  <c r="O4022" i="1"/>
  <c r="T4021" i="1"/>
  <c r="S4021" i="1"/>
  <c r="R4021" i="1"/>
  <c r="Q4021" i="1" a="1"/>
  <c r="Q4021" i="1" s="1"/>
  <c r="P4021" i="1"/>
  <c r="O4021" i="1"/>
  <c r="T4020" i="1"/>
  <c r="S4020" i="1"/>
  <c r="R4020" i="1"/>
  <c r="Q4020" i="1" a="1"/>
  <c r="Q4020" i="1" s="1"/>
  <c r="P4020" i="1"/>
  <c r="O4020" i="1"/>
  <c r="T4019" i="1"/>
  <c r="S4019" i="1"/>
  <c r="R4019" i="1"/>
  <c r="Q4019" i="1" a="1"/>
  <c r="Q4019" i="1" s="1"/>
  <c r="P4019" i="1"/>
  <c r="O4019" i="1"/>
  <c r="T4018" i="1"/>
  <c r="S4018" i="1"/>
  <c r="R4018" i="1"/>
  <c r="Q4018" i="1" a="1"/>
  <c r="Q4018" i="1" s="1"/>
  <c r="P4018" i="1"/>
  <c r="O4018" i="1"/>
  <c r="T4017" i="1"/>
  <c r="S4017" i="1"/>
  <c r="R4017" i="1"/>
  <c r="Q4017" i="1" a="1"/>
  <c r="Q4017" i="1" s="1"/>
  <c r="P4017" i="1"/>
  <c r="O4017" i="1"/>
  <c r="T4016" i="1"/>
  <c r="S4016" i="1"/>
  <c r="R4016" i="1"/>
  <c r="Q4016" i="1" a="1"/>
  <c r="Q4016" i="1" s="1"/>
  <c r="P4016" i="1"/>
  <c r="O4016" i="1"/>
  <c r="T4015" i="1"/>
  <c r="S4015" i="1"/>
  <c r="R4015" i="1"/>
  <c r="Q4015" i="1" a="1"/>
  <c r="Q4015" i="1" s="1"/>
  <c r="P4015" i="1"/>
  <c r="O4015" i="1"/>
  <c r="T4014" i="1"/>
  <c r="S4014" i="1"/>
  <c r="R4014" i="1"/>
  <c r="Q4014" i="1" a="1"/>
  <c r="Q4014" i="1" s="1"/>
  <c r="P4014" i="1"/>
  <c r="O4014" i="1"/>
  <c r="T4013" i="1"/>
  <c r="S4013" i="1"/>
  <c r="R4013" i="1"/>
  <c r="Q4013" i="1" a="1"/>
  <c r="Q4013" i="1" s="1"/>
  <c r="P4013" i="1"/>
  <c r="O4013" i="1"/>
  <c r="T4012" i="1"/>
  <c r="S4012" i="1"/>
  <c r="R4012" i="1"/>
  <c r="Q4012" i="1" a="1"/>
  <c r="Q4012" i="1" s="1"/>
  <c r="P4012" i="1"/>
  <c r="O4012" i="1"/>
  <c r="T4011" i="1"/>
  <c r="S4011" i="1"/>
  <c r="R4011" i="1"/>
  <c r="Q4011" i="1" a="1"/>
  <c r="Q4011" i="1" s="1"/>
  <c r="P4011" i="1"/>
  <c r="O4011" i="1"/>
  <c r="T4010" i="1"/>
  <c r="S4010" i="1"/>
  <c r="R4010" i="1"/>
  <c r="Q4010" i="1" a="1"/>
  <c r="Q4010" i="1" s="1"/>
  <c r="P4010" i="1"/>
  <c r="O4010" i="1"/>
  <c r="T4009" i="1"/>
  <c r="S4009" i="1"/>
  <c r="R4009" i="1"/>
  <c r="Q4009" i="1" a="1"/>
  <c r="Q4009" i="1" s="1"/>
  <c r="P4009" i="1"/>
  <c r="O4009" i="1"/>
  <c r="T4008" i="1"/>
  <c r="S4008" i="1"/>
  <c r="R4008" i="1"/>
  <c r="Q4008" i="1" a="1"/>
  <c r="Q4008" i="1" s="1"/>
  <c r="P4008" i="1"/>
  <c r="O4008" i="1"/>
  <c r="T4007" i="1"/>
  <c r="S4007" i="1"/>
  <c r="R4007" i="1"/>
  <c r="Q4007" i="1" a="1"/>
  <c r="Q4007" i="1" s="1"/>
  <c r="P4007" i="1"/>
  <c r="O4007" i="1"/>
  <c r="T4006" i="1"/>
  <c r="S4006" i="1"/>
  <c r="R4006" i="1"/>
  <c r="Q4006" i="1" a="1"/>
  <c r="Q4006" i="1" s="1"/>
  <c r="P4006" i="1"/>
  <c r="O4006" i="1"/>
  <c r="T4005" i="1"/>
  <c r="S4005" i="1"/>
  <c r="R4005" i="1"/>
  <c r="Q4005" i="1" a="1"/>
  <c r="Q4005" i="1" s="1"/>
  <c r="P4005" i="1"/>
  <c r="O4005" i="1"/>
  <c r="T4004" i="1"/>
  <c r="S4004" i="1"/>
  <c r="R4004" i="1"/>
  <c r="Q4004" i="1" a="1"/>
  <c r="Q4004" i="1" s="1"/>
  <c r="P4004" i="1"/>
  <c r="O4004" i="1"/>
  <c r="T4003" i="1"/>
  <c r="S4003" i="1"/>
  <c r="R4003" i="1"/>
  <c r="Q4003" i="1" a="1"/>
  <c r="Q4003" i="1" s="1"/>
  <c r="P4003" i="1"/>
  <c r="O4003" i="1"/>
  <c r="T4002" i="1"/>
  <c r="S4002" i="1"/>
  <c r="R4002" i="1"/>
  <c r="Q4002" i="1" a="1"/>
  <c r="Q4002" i="1" s="1"/>
  <c r="P4002" i="1"/>
  <c r="O4002" i="1"/>
  <c r="T4001" i="1"/>
  <c r="S4001" i="1"/>
  <c r="R4001" i="1"/>
  <c r="Q4001" i="1" a="1"/>
  <c r="Q4001" i="1" s="1"/>
  <c r="P4001" i="1"/>
  <c r="O4001" i="1"/>
  <c r="T4000" i="1"/>
  <c r="S4000" i="1"/>
  <c r="R4000" i="1"/>
  <c r="Q4000" i="1" a="1"/>
  <c r="Q4000" i="1" s="1"/>
  <c r="P4000" i="1"/>
  <c r="O4000" i="1"/>
  <c r="T3999" i="1"/>
  <c r="S3999" i="1"/>
  <c r="R3999" i="1"/>
  <c r="Q3999" i="1" a="1"/>
  <c r="Q3999" i="1" s="1"/>
  <c r="P3999" i="1"/>
  <c r="O3999" i="1"/>
  <c r="T3998" i="1"/>
  <c r="S3998" i="1"/>
  <c r="R3998" i="1"/>
  <c r="Q3998" i="1" a="1"/>
  <c r="Q3998" i="1" s="1"/>
  <c r="P3998" i="1"/>
  <c r="O3998" i="1"/>
  <c r="T3997" i="1"/>
  <c r="S3997" i="1"/>
  <c r="R3997" i="1"/>
  <c r="Q3997" i="1" a="1"/>
  <c r="Q3997" i="1" s="1"/>
  <c r="P3997" i="1"/>
  <c r="O3997" i="1"/>
  <c r="T3996" i="1"/>
  <c r="S3996" i="1"/>
  <c r="R3996" i="1"/>
  <c r="Q3996" i="1" a="1"/>
  <c r="Q3996" i="1" s="1"/>
  <c r="P3996" i="1"/>
  <c r="O3996" i="1"/>
  <c r="T3995" i="1"/>
  <c r="S3995" i="1"/>
  <c r="R3995" i="1"/>
  <c r="Q3995" i="1" a="1"/>
  <c r="Q3995" i="1" s="1"/>
  <c r="P3995" i="1"/>
  <c r="O3995" i="1"/>
  <c r="T3994" i="1"/>
  <c r="S3994" i="1"/>
  <c r="R3994" i="1"/>
  <c r="Q3994" i="1" a="1"/>
  <c r="Q3994" i="1" s="1"/>
  <c r="P3994" i="1"/>
  <c r="O3994" i="1"/>
  <c r="T3993" i="1"/>
  <c r="S3993" i="1"/>
  <c r="R3993" i="1"/>
  <c r="Q3993" i="1" a="1"/>
  <c r="Q3993" i="1" s="1"/>
  <c r="P3993" i="1"/>
  <c r="O3993" i="1"/>
  <c r="T3992" i="1"/>
  <c r="S3992" i="1"/>
  <c r="R3992" i="1"/>
  <c r="Q3992" i="1" a="1"/>
  <c r="Q3992" i="1" s="1"/>
  <c r="P3992" i="1"/>
  <c r="O3992" i="1"/>
  <c r="T3991" i="1"/>
  <c r="S3991" i="1"/>
  <c r="R3991" i="1"/>
  <c r="Q3991" i="1" a="1"/>
  <c r="Q3991" i="1" s="1"/>
  <c r="P3991" i="1"/>
  <c r="O3991" i="1"/>
  <c r="T3990" i="1"/>
  <c r="S3990" i="1"/>
  <c r="R3990" i="1"/>
  <c r="Q3990" i="1" a="1"/>
  <c r="Q3990" i="1" s="1"/>
  <c r="P3990" i="1"/>
  <c r="O3990" i="1"/>
  <c r="T3989" i="1"/>
  <c r="S3989" i="1"/>
  <c r="R3989" i="1"/>
  <c r="Q3989" i="1" a="1"/>
  <c r="Q3989" i="1" s="1"/>
  <c r="P3989" i="1"/>
  <c r="O3989" i="1"/>
  <c r="T3988" i="1"/>
  <c r="S3988" i="1"/>
  <c r="R3988" i="1"/>
  <c r="Q3988" i="1" a="1"/>
  <c r="Q3988" i="1" s="1"/>
  <c r="P3988" i="1"/>
  <c r="O3988" i="1"/>
  <c r="T3987" i="1"/>
  <c r="S3987" i="1"/>
  <c r="R3987" i="1"/>
  <c r="Q3987" i="1" a="1"/>
  <c r="Q3987" i="1" s="1"/>
  <c r="P3987" i="1"/>
  <c r="O3987" i="1"/>
  <c r="T3986" i="1"/>
  <c r="S3986" i="1"/>
  <c r="R3986" i="1"/>
  <c r="Q3986" i="1" a="1"/>
  <c r="Q3986" i="1" s="1"/>
  <c r="P3986" i="1"/>
  <c r="O3986" i="1"/>
  <c r="T3985" i="1"/>
  <c r="S3985" i="1"/>
  <c r="R3985" i="1"/>
  <c r="Q3985" i="1" a="1"/>
  <c r="Q3985" i="1" s="1"/>
  <c r="P3985" i="1"/>
  <c r="O3985" i="1"/>
  <c r="T3984" i="1"/>
  <c r="S3984" i="1"/>
  <c r="R3984" i="1"/>
  <c r="Q3984" i="1" a="1"/>
  <c r="Q3984" i="1" s="1"/>
  <c r="P3984" i="1"/>
  <c r="O3984" i="1"/>
  <c r="T3983" i="1"/>
  <c r="S3983" i="1"/>
  <c r="R3983" i="1"/>
  <c r="Q3983" i="1" a="1"/>
  <c r="Q3983" i="1" s="1"/>
  <c r="P3983" i="1"/>
  <c r="O3983" i="1"/>
  <c r="T3982" i="1"/>
  <c r="S3982" i="1"/>
  <c r="R3982" i="1"/>
  <c r="Q3982" i="1" a="1"/>
  <c r="Q3982" i="1" s="1"/>
  <c r="P3982" i="1"/>
  <c r="O3982" i="1"/>
  <c r="T3981" i="1"/>
  <c r="S3981" i="1"/>
  <c r="R3981" i="1"/>
  <c r="Q3981" i="1" a="1"/>
  <c r="Q3981" i="1" s="1"/>
  <c r="P3981" i="1"/>
  <c r="O3981" i="1"/>
  <c r="T3980" i="1"/>
  <c r="S3980" i="1"/>
  <c r="R3980" i="1"/>
  <c r="Q3980" i="1" a="1"/>
  <c r="Q3980" i="1" s="1"/>
  <c r="P3980" i="1"/>
  <c r="O3980" i="1"/>
  <c r="T3979" i="1"/>
  <c r="S3979" i="1"/>
  <c r="R3979" i="1"/>
  <c r="Q3979" i="1" a="1"/>
  <c r="Q3979" i="1" s="1"/>
  <c r="P3979" i="1"/>
  <c r="O3979" i="1"/>
  <c r="T3978" i="1"/>
  <c r="S3978" i="1"/>
  <c r="R3978" i="1"/>
  <c r="Q3978" i="1" a="1"/>
  <c r="Q3978" i="1" s="1"/>
  <c r="P3978" i="1"/>
  <c r="O3978" i="1"/>
  <c r="T3977" i="1"/>
  <c r="S3977" i="1"/>
  <c r="R3977" i="1"/>
  <c r="Q3977" i="1" a="1"/>
  <c r="Q3977" i="1" s="1"/>
  <c r="P3977" i="1"/>
  <c r="O3977" i="1"/>
  <c r="T3976" i="1"/>
  <c r="S3976" i="1"/>
  <c r="R3976" i="1"/>
  <c r="Q3976" i="1" a="1"/>
  <c r="Q3976" i="1" s="1"/>
  <c r="P3976" i="1"/>
  <c r="O3976" i="1"/>
  <c r="T3975" i="1"/>
  <c r="S3975" i="1"/>
  <c r="R3975" i="1"/>
  <c r="Q3975" i="1" a="1"/>
  <c r="Q3975" i="1" s="1"/>
  <c r="P3975" i="1"/>
  <c r="O3975" i="1"/>
  <c r="T3974" i="1"/>
  <c r="S3974" i="1"/>
  <c r="R3974" i="1"/>
  <c r="Q3974" i="1" a="1"/>
  <c r="Q3974" i="1" s="1"/>
  <c r="P3974" i="1"/>
  <c r="O3974" i="1"/>
  <c r="T3973" i="1"/>
  <c r="S3973" i="1"/>
  <c r="R3973" i="1"/>
  <c r="Q3973" i="1" a="1"/>
  <c r="Q3973" i="1" s="1"/>
  <c r="P3973" i="1"/>
  <c r="O3973" i="1"/>
  <c r="T3972" i="1"/>
  <c r="S3972" i="1"/>
  <c r="R3972" i="1"/>
  <c r="Q3972" i="1" a="1"/>
  <c r="Q3972" i="1" s="1"/>
  <c r="P3972" i="1"/>
  <c r="O3972" i="1"/>
  <c r="T3971" i="1"/>
  <c r="S3971" i="1"/>
  <c r="R3971" i="1"/>
  <c r="Q3971" i="1" a="1"/>
  <c r="Q3971" i="1" s="1"/>
  <c r="P3971" i="1"/>
  <c r="O3971" i="1"/>
  <c r="T3970" i="1"/>
  <c r="S3970" i="1"/>
  <c r="R3970" i="1"/>
  <c r="Q3970" i="1" a="1"/>
  <c r="Q3970" i="1" s="1"/>
  <c r="P3970" i="1"/>
  <c r="O3970" i="1"/>
  <c r="T3969" i="1"/>
  <c r="S3969" i="1"/>
  <c r="R3969" i="1"/>
  <c r="Q3969" i="1" a="1"/>
  <c r="Q3969" i="1" s="1"/>
  <c r="P3969" i="1"/>
  <c r="O3969" i="1"/>
  <c r="T3968" i="1"/>
  <c r="S3968" i="1"/>
  <c r="R3968" i="1"/>
  <c r="Q3968" i="1" a="1"/>
  <c r="Q3968" i="1" s="1"/>
  <c r="P3968" i="1"/>
  <c r="O3968" i="1"/>
  <c r="T3967" i="1"/>
  <c r="S3967" i="1"/>
  <c r="R3967" i="1"/>
  <c r="Q3967" i="1" a="1"/>
  <c r="Q3967" i="1" s="1"/>
  <c r="P3967" i="1"/>
  <c r="O3967" i="1"/>
  <c r="T3966" i="1"/>
  <c r="S3966" i="1"/>
  <c r="R3966" i="1"/>
  <c r="Q3966" i="1" a="1"/>
  <c r="Q3966" i="1" s="1"/>
  <c r="P3966" i="1"/>
  <c r="O3966" i="1"/>
  <c r="T3965" i="1"/>
  <c r="S3965" i="1"/>
  <c r="R3965" i="1"/>
  <c r="Q3965" i="1" a="1"/>
  <c r="Q3965" i="1" s="1"/>
  <c r="P3965" i="1"/>
  <c r="O3965" i="1"/>
  <c r="T3964" i="1"/>
  <c r="S3964" i="1"/>
  <c r="R3964" i="1"/>
  <c r="Q3964" i="1" a="1"/>
  <c r="Q3964" i="1" s="1"/>
  <c r="P3964" i="1"/>
  <c r="O3964" i="1"/>
  <c r="T3963" i="1"/>
  <c r="S3963" i="1"/>
  <c r="R3963" i="1"/>
  <c r="Q3963" i="1" a="1"/>
  <c r="Q3963" i="1" s="1"/>
  <c r="P3963" i="1"/>
  <c r="O3963" i="1"/>
  <c r="T3962" i="1"/>
  <c r="S3962" i="1"/>
  <c r="R3962" i="1"/>
  <c r="Q3962" i="1" a="1"/>
  <c r="Q3962" i="1" s="1"/>
  <c r="P3962" i="1"/>
  <c r="O3962" i="1"/>
  <c r="T3961" i="1"/>
  <c r="S3961" i="1"/>
  <c r="R3961" i="1"/>
  <c r="Q3961" i="1" a="1"/>
  <c r="Q3961" i="1" s="1"/>
  <c r="P3961" i="1"/>
  <c r="O3961" i="1"/>
  <c r="T3960" i="1"/>
  <c r="S3960" i="1"/>
  <c r="R3960" i="1"/>
  <c r="Q3960" i="1" a="1"/>
  <c r="Q3960" i="1" s="1"/>
  <c r="P3960" i="1"/>
  <c r="O3960" i="1"/>
  <c r="T3959" i="1"/>
  <c r="S3959" i="1"/>
  <c r="R3959" i="1"/>
  <c r="Q3959" i="1" a="1"/>
  <c r="Q3959" i="1" s="1"/>
  <c r="P3959" i="1"/>
  <c r="O3959" i="1"/>
  <c r="T3958" i="1"/>
  <c r="S3958" i="1"/>
  <c r="R3958" i="1"/>
  <c r="Q3958" i="1" a="1"/>
  <c r="Q3958" i="1" s="1"/>
  <c r="P3958" i="1"/>
  <c r="O3958" i="1"/>
  <c r="T3957" i="1"/>
  <c r="S3957" i="1"/>
  <c r="R3957" i="1"/>
  <c r="Q3957" i="1" a="1"/>
  <c r="Q3957" i="1" s="1"/>
  <c r="P3957" i="1"/>
  <c r="O3957" i="1"/>
  <c r="T3956" i="1"/>
  <c r="S3956" i="1"/>
  <c r="R3956" i="1"/>
  <c r="Q3956" i="1" a="1"/>
  <c r="Q3956" i="1" s="1"/>
  <c r="P3956" i="1"/>
  <c r="O3956" i="1"/>
  <c r="T3955" i="1"/>
  <c r="S3955" i="1"/>
  <c r="R3955" i="1"/>
  <c r="Q3955" i="1" a="1"/>
  <c r="Q3955" i="1" s="1"/>
  <c r="P3955" i="1"/>
  <c r="O3955" i="1"/>
  <c r="T3954" i="1"/>
  <c r="S3954" i="1"/>
  <c r="R3954" i="1"/>
  <c r="Q3954" i="1" a="1"/>
  <c r="Q3954" i="1" s="1"/>
  <c r="P3954" i="1"/>
  <c r="O3954" i="1"/>
  <c r="T3953" i="1"/>
  <c r="S3953" i="1"/>
  <c r="R3953" i="1"/>
  <c r="Q3953" i="1" a="1"/>
  <c r="Q3953" i="1" s="1"/>
  <c r="P3953" i="1"/>
  <c r="O3953" i="1"/>
  <c r="T3952" i="1"/>
  <c r="S3952" i="1"/>
  <c r="R3952" i="1"/>
  <c r="Q3952" i="1" a="1"/>
  <c r="Q3952" i="1" s="1"/>
  <c r="P3952" i="1"/>
  <c r="O3952" i="1"/>
  <c r="T3951" i="1"/>
  <c r="S3951" i="1"/>
  <c r="R3951" i="1"/>
  <c r="Q3951" i="1" a="1"/>
  <c r="Q3951" i="1" s="1"/>
  <c r="P3951" i="1"/>
  <c r="O3951" i="1"/>
  <c r="T3950" i="1"/>
  <c r="S3950" i="1"/>
  <c r="R3950" i="1"/>
  <c r="Q3950" i="1" a="1"/>
  <c r="Q3950" i="1" s="1"/>
  <c r="P3950" i="1"/>
  <c r="O3950" i="1"/>
  <c r="T3949" i="1"/>
  <c r="S3949" i="1"/>
  <c r="R3949" i="1"/>
  <c r="Q3949" i="1" a="1"/>
  <c r="Q3949" i="1" s="1"/>
  <c r="P3949" i="1"/>
  <c r="O3949" i="1"/>
  <c r="T3948" i="1"/>
  <c r="S3948" i="1"/>
  <c r="R3948" i="1"/>
  <c r="Q3948" i="1" a="1"/>
  <c r="Q3948" i="1" s="1"/>
  <c r="P3948" i="1"/>
  <c r="O3948" i="1"/>
  <c r="T3947" i="1"/>
  <c r="S3947" i="1"/>
  <c r="R3947" i="1"/>
  <c r="Q3947" i="1" a="1"/>
  <c r="Q3947" i="1" s="1"/>
  <c r="P3947" i="1"/>
  <c r="O3947" i="1"/>
  <c r="T3946" i="1"/>
  <c r="S3946" i="1"/>
  <c r="R3946" i="1"/>
  <c r="Q3946" i="1" a="1"/>
  <c r="Q3946" i="1" s="1"/>
  <c r="P3946" i="1"/>
  <c r="O3946" i="1"/>
  <c r="T3945" i="1"/>
  <c r="S3945" i="1"/>
  <c r="R3945" i="1"/>
  <c r="Q3945" i="1" a="1"/>
  <c r="Q3945" i="1" s="1"/>
  <c r="P3945" i="1"/>
  <c r="O3945" i="1"/>
  <c r="T3944" i="1"/>
  <c r="S3944" i="1"/>
  <c r="R3944" i="1"/>
  <c r="Q3944" i="1" a="1"/>
  <c r="Q3944" i="1" s="1"/>
  <c r="P3944" i="1"/>
  <c r="O3944" i="1"/>
  <c r="T3943" i="1"/>
  <c r="S3943" i="1"/>
  <c r="R3943" i="1"/>
  <c r="Q3943" i="1" a="1"/>
  <c r="Q3943" i="1" s="1"/>
  <c r="P3943" i="1"/>
  <c r="O3943" i="1"/>
  <c r="T3942" i="1"/>
  <c r="S3942" i="1"/>
  <c r="R3942" i="1"/>
  <c r="Q3942" i="1" a="1"/>
  <c r="Q3942" i="1" s="1"/>
  <c r="P3942" i="1"/>
  <c r="O3942" i="1"/>
  <c r="T3941" i="1"/>
  <c r="S3941" i="1"/>
  <c r="R3941" i="1"/>
  <c r="Q3941" i="1" a="1"/>
  <c r="Q3941" i="1" s="1"/>
  <c r="P3941" i="1"/>
  <c r="O3941" i="1"/>
  <c r="T3940" i="1"/>
  <c r="S3940" i="1"/>
  <c r="R3940" i="1"/>
  <c r="Q3940" i="1" a="1"/>
  <c r="Q3940" i="1" s="1"/>
  <c r="P3940" i="1"/>
  <c r="O3940" i="1"/>
  <c r="T3939" i="1"/>
  <c r="S3939" i="1"/>
  <c r="R3939" i="1"/>
  <c r="Q3939" i="1" a="1"/>
  <c r="Q3939" i="1" s="1"/>
  <c r="P3939" i="1"/>
  <c r="O3939" i="1"/>
  <c r="T3938" i="1"/>
  <c r="S3938" i="1"/>
  <c r="R3938" i="1"/>
  <c r="Q3938" i="1" a="1"/>
  <c r="Q3938" i="1" s="1"/>
  <c r="P3938" i="1"/>
  <c r="O3938" i="1"/>
  <c r="T3937" i="1"/>
  <c r="S3937" i="1"/>
  <c r="R3937" i="1"/>
  <c r="Q3937" i="1" a="1"/>
  <c r="Q3937" i="1" s="1"/>
  <c r="P3937" i="1"/>
  <c r="O3937" i="1"/>
  <c r="T3936" i="1"/>
  <c r="S3936" i="1"/>
  <c r="R3936" i="1"/>
  <c r="Q3936" i="1" a="1"/>
  <c r="Q3936" i="1" s="1"/>
  <c r="P3936" i="1"/>
  <c r="O3936" i="1"/>
  <c r="T3935" i="1"/>
  <c r="S3935" i="1"/>
  <c r="R3935" i="1"/>
  <c r="Q3935" i="1" a="1"/>
  <c r="Q3935" i="1" s="1"/>
  <c r="P3935" i="1"/>
  <c r="O3935" i="1"/>
  <c r="T3934" i="1"/>
  <c r="S3934" i="1"/>
  <c r="R3934" i="1"/>
  <c r="Q3934" i="1" a="1"/>
  <c r="Q3934" i="1" s="1"/>
  <c r="P3934" i="1"/>
  <c r="O3934" i="1"/>
  <c r="T3933" i="1"/>
  <c r="S3933" i="1"/>
  <c r="R3933" i="1"/>
  <c r="Q3933" i="1" a="1"/>
  <c r="Q3933" i="1" s="1"/>
  <c r="P3933" i="1"/>
  <c r="O3933" i="1"/>
  <c r="T3932" i="1"/>
  <c r="S3932" i="1"/>
  <c r="R3932" i="1"/>
  <c r="Q3932" i="1" a="1"/>
  <c r="Q3932" i="1" s="1"/>
  <c r="P3932" i="1"/>
  <c r="O3932" i="1"/>
  <c r="T3931" i="1"/>
  <c r="S3931" i="1"/>
  <c r="R3931" i="1"/>
  <c r="Q3931" i="1" a="1"/>
  <c r="Q3931" i="1" s="1"/>
  <c r="P3931" i="1"/>
  <c r="O3931" i="1"/>
  <c r="T3930" i="1"/>
  <c r="S3930" i="1"/>
  <c r="R3930" i="1"/>
  <c r="Q3930" i="1" a="1"/>
  <c r="Q3930" i="1" s="1"/>
  <c r="P3930" i="1"/>
  <c r="O3930" i="1"/>
  <c r="T3929" i="1"/>
  <c r="S3929" i="1"/>
  <c r="R3929" i="1"/>
  <c r="Q3929" i="1" a="1"/>
  <c r="Q3929" i="1" s="1"/>
  <c r="P3929" i="1"/>
  <c r="O3929" i="1"/>
  <c r="T3928" i="1"/>
  <c r="S3928" i="1"/>
  <c r="R3928" i="1"/>
  <c r="Q3928" i="1" a="1"/>
  <c r="Q3928" i="1" s="1"/>
  <c r="P3928" i="1"/>
  <c r="O3928" i="1"/>
  <c r="T3927" i="1"/>
  <c r="S3927" i="1"/>
  <c r="R3927" i="1"/>
  <c r="Q3927" i="1" a="1"/>
  <c r="Q3927" i="1" s="1"/>
  <c r="P3927" i="1"/>
  <c r="O3927" i="1"/>
  <c r="T3926" i="1"/>
  <c r="S3926" i="1"/>
  <c r="R3926" i="1"/>
  <c r="Q3926" i="1" a="1"/>
  <c r="Q3926" i="1" s="1"/>
  <c r="P3926" i="1"/>
  <c r="O3926" i="1"/>
  <c r="T3925" i="1"/>
  <c r="S3925" i="1"/>
  <c r="R3925" i="1"/>
  <c r="Q3925" i="1" a="1"/>
  <c r="Q3925" i="1" s="1"/>
  <c r="P3925" i="1"/>
  <c r="O3925" i="1"/>
  <c r="T3924" i="1"/>
  <c r="S3924" i="1"/>
  <c r="R3924" i="1"/>
  <c r="Q3924" i="1" a="1"/>
  <c r="Q3924" i="1" s="1"/>
  <c r="P3924" i="1"/>
  <c r="O3924" i="1"/>
  <c r="T3923" i="1"/>
  <c r="S3923" i="1"/>
  <c r="R3923" i="1"/>
  <c r="Q3923" i="1" a="1"/>
  <c r="Q3923" i="1" s="1"/>
  <c r="P3923" i="1"/>
  <c r="O3923" i="1"/>
  <c r="T3922" i="1"/>
  <c r="S3922" i="1"/>
  <c r="R3922" i="1"/>
  <c r="Q3922" i="1" a="1"/>
  <c r="Q3922" i="1" s="1"/>
  <c r="P3922" i="1"/>
  <c r="O3922" i="1"/>
  <c r="T3921" i="1"/>
  <c r="S3921" i="1"/>
  <c r="R3921" i="1"/>
  <c r="Q3921" i="1" a="1"/>
  <c r="Q3921" i="1" s="1"/>
  <c r="P3921" i="1"/>
  <c r="O3921" i="1"/>
  <c r="T3920" i="1"/>
  <c r="S3920" i="1"/>
  <c r="R3920" i="1"/>
  <c r="Q3920" i="1" a="1"/>
  <c r="Q3920" i="1" s="1"/>
  <c r="P3920" i="1"/>
  <c r="O3920" i="1"/>
  <c r="T3919" i="1"/>
  <c r="S3919" i="1"/>
  <c r="R3919" i="1"/>
  <c r="Q3919" i="1" a="1"/>
  <c r="Q3919" i="1" s="1"/>
  <c r="P3919" i="1"/>
  <c r="O3919" i="1"/>
  <c r="T3918" i="1"/>
  <c r="S3918" i="1"/>
  <c r="R3918" i="1"/>
  <c r="Q3918" i="1" a="1"/>
  <c r="Q3918" i="1" s="1"/>
  <c r="P3918" i="1"/>
  <c r="O3918" i="1"/>
  <c r="T3917" i="1"/>
  <c r="S3917" i="1"/>
  <c r="R3917" i="1"/>
  <c r="Q3917" i="1" a="1"/>
  <c r="Q3917" i="1" s="1"/>
  <c r="P3917" i="1"/>
  <c r="O3917" i="1"/>
  <c r="T3916" i="1"/>
  <c r="S3916" i="1"/>
  <c r="R3916" i="1"/>
  <c r="Q3916" i="1" a="1"/>
  <c r="Q3916" i="1" s="1"/>
  <c r="P3916" i="1"/>
  <c r="O3916" i="1"/>
  <c r="T3915" i="1"/>
  <c r="S3915" i="1"/>
  <c r="R3915" i="1"/>
  <c r="Q3915" i="1" a="1"/>
  <c r="Q3915" i="1" s="1"/>
  <c r="P3915" i="1"/>
  <c r="O3915" i="1"/>
  <c r="T3914" i="1"/>
  <c r="S3914" i="1"/>
  <c r="R3914" i="1"/>
  <c r="Q3914" i="1" a="1"/>
  <c r="Q3914" i="1" s="1"/>
  <c r="P3914" i="1"/>
  <c r="O3914" i="1"/>
  <c r="T3913" i="1"/>
  <c r="S3913" i="1"/>
  <c r="R3913" i="1"/>
  <c r="Q3913" i="1" a="1"/>
  <c r="Q3913" i="1" s="1"/>
  <c r="P3913" i="1"/>
  <c r="O3913" i="1"/>
  <c r="T3912" i="1"/>
  <c r="S3912" i="1"/>
  <c r="R3912" i="1"/>
  <c r="Q3912" i="1" a="1"/>
  <c r="Q3912" i="1" s="1"/>
  <c r="P3912" i="1"/>
  <c r="O3912" i="1"/>
  <c r="T3911" i="1"/>
  <c r="S3911" i="1"/>
  <c r="R3911" i="1"/>
  <c r="Q3911" i="1" a="1"/>
  <c r="Q3911" i="1" s="1"/>
  <c r="P3911" i="1"/>
  <c r="O3911" i="1"/>
  <c r="T3910" i="1"/>
  <c r="S3910" i="1"/>
  <c r="R3910" i="1"/>
  <c r="Q3910" i="1" a="1"/>
  <c r="Q3910" i="1" s="1"/>
  <c r="P3910" i="1"/>
  <c r="O3910" i="1"/>
  <c r="T3909" i="1"/>
  <c r="S3909" i="1"/>
  <c r="R3909" i="1"/>
  <c r="Q3909" i="1" a="1"/>
  <c r="Q3909" i="1" s="1"/>
  <c r="P3909" i="1"/>
  <c r="O3909" i="1"/>
  <c r="T3908" i="1"/>
  <c r="S3908" i="1"/>
  <c r="R3908" i="1"/>
  <c r="Q3908" i="1" a="1"/>
  <c r="Q3908" i="1" s="1"/>
  <c r="P3908" i="1"/>
  <c r="O3908" i="1"/>
  <c r="T3907" i="1"/>
  <c r="S3907" i="1"/>
  <c r="R3907" i="1"/>
  <c r="Q3907" i="1" a="1"/>
  <c r="Q3907" i="1" s="1"/>
  <c r="P3907" i="1"/>
  <c r="O3907" i="1"/>
  <c r="T3906" i="1"/>
  <c r="S3906" i="1"/>
  <c r="R3906" i="1"/>
  <c r="Q3906" i="1" a="1"/>
  <c r="Q3906" i="1" s="1"/>
  <c r="P3906" i="1"/>
  <c r="O3906" i="1"/>
  <c r="T3905" i="1"/>
  <c r="S3905" i="1"/>
  <c r="R3905" i="1"/>
  <c r="Q3905" i="1" a="1"/>
  <c r="Q3905" i="1" s="1"/>
  <c r="P3905" i="1"/>
  <c r="O3905" i="1"/>
  <c r="T3904" i="1"/>
  <c r="S3904" i="1"/>
  <c r="R3904" i="1"/>
  <c r="Q3904" i="1" a="1"/>
  <c r="Q3904" i="1" s="1"/>
  <c r="P3904" i="1"/>
  <c r="O3904" i="1"/>
  <c r="T3903" i="1"/>
  <c r="S3903" i="1"/>
  <c r="R3903" i="1"/>
  <c r="Q3903" i="1" a="1"/>
  <c r="Q3903" i="1" s="1"/>
  <c r="P3903" i="1"/>
  <c r="O3903" i="1"/>
  <c r="T3902" i="1"/>
  <c r="S3902" i="1"/>
  <c r="R3902" i="1"/>
  <c r="Q3902" i="1" a="1"/>
  <c r="Q3902" i="1" s="1"/>
  <c r="P3902" i="1"/>
  <c r="O3902" i="1"/>
  <c r="T3901" i="1"/>
  <c r="S3901" i="1"/>
  <c r="R3901" i="1"/>
  <c r="Q3901" i="1" a="1"/>
  <c r="Q3901" i="1" s="1"/>
  <c r="P3901" i="1"/>
  <c r="O3901" i="1"/>
  <c r="T3900" i="1"/>
  <c r="S3900" i="1"/>
  <c r="R3900" i="1"/>
  <c r="Q3900" i="1" a="1"/>
  <c r="Q3900" i="1" s="1"/>
  <c r="P3900" i="1"/>
  <c r="O3900" i="1"/>
  <c r="T3899" i="1"/>
  <c r="S3899" i="1"/>
  <c r="R3899" i="1"/>
  <c r="Q3899" i="1" a="1"/>
  <c r="Q3899" i="1" s="1"/>
  <c r="P3899" i="1"/>
  <c r="O3899" i="1"/>
  <c r="T3898" i="1"/>
  <c r="S3898" i="1"/>
  <c r="R3898" i="1"/>
  <c r="Q3898" i="1" a="1"/>
  <c r="Q3898" i="1" s="1"/>
  <c r="P3898" i="1"/>
  <c r="O3898" i="1"/>
  <c r="T3897" i="1"/>
  <c r="S3897" i="1"/>
  <c r="R3897" i="1"/>
  <c r="Q3897" i="1" a="1"/>
  <c r="Q3897" i="1" s="1"/>
  <c r="P3897" i="1"/>
  <c r="O3897" i="1"/>
  <c r="T3896" i="1"/>
  <c r="S3896" i="1"/>
  <c r="R3896" i="1"/>
  <c r="Q3896" i="1" a="1"/>
  <c r="Q3896" i="1" s="1"/>
  <c r="P3896" i="1"/>
  <c r="O3896" i="1"/>
  <c r="T3895" i="1"/>
  <c r="S3895" i="1"/>
  <c r="R3895" i="1"/>
  <c r="Q3895" i="1" a="1"/>
  <c r="Q3895" i="1" s="1"/>
  <c r="P3895" i="1"/>
  <c r="O3895" i="1"/>
  <c r="T3894" i="1"/>
  <c r="S3894" i="1"/>
  <c r="R3894" i="1"/>
  <c r="Q3894" i="1" a="1"/>
  <c r="Q3894" i="1" s="1"/>
  <c r="P3894" i="1"/>
  <c r="O3894" i="1"/>
  <c r="T3893" i="1"/>
  <c r="S3893" i="1"/>
  <c r="R3893" i="1"/>
  <c r="Q3893" i="1" a="1"/>
  <c r="Q3893" i="1" s="1"/>
  <c r="P3893" i="1"/>
  <c r="O3893" i="1"/>
  <c r="T3892" i="1"/>
  <c r="S3892" i="1"/>
  <c r="R3892" i="1"/>
  <c r="Q3892" i="1" a="1"/>
  <c r="Q3892" i="1" s="1"/>
  <c r="P3892" i="1"/>
  <c r="O3892" i="1"/>
  <c r="T3891" i="1"/>
  <c r="S3891" i="1"/>
  <c r="R3891" i="1"/>
  <c r="Q3891" i="1" a="1"/>
  <c r="Q3891" i="1" s="1"/>
  <c r="P3891" i="1"/>
  <c r="O3891" i="1"/>
  <c r="T3890" i="1"/>
  <c r="S3890" i="1"/>
  <c r="R3890" i="1"/>
  <c r="Q3890" i="1" a="1"/>
  <c r="Q3890" i="1" s="1"/>
  <c r="P3890" i="1"/>
  <c r="O3890" i="1"/>
  <c r="T3889" i="1"/>
  <c r="S3889" i="1"/>
  <c r="R3889" i="1"/>
  <c r="Q3889" i="1" a="1"/>
  <c r="Q3889" i="1" s="1"/>
  <c r="P3889" i="1"/>
  <c r="O3889" i="1"/>
  <c r="T3888" i="1"/>
  <c r="S3888" i="1"/>
  <c r="R3888" i="1"/>
  <c r="Q3888" i="1" a="1"/>
  <c r="Q3888" i="1" s="1"/>
  <c r="P3888" i="1"/>
  <c r="O3888" i="1"/>
  <c r="T3887" i="1"/>
  <c r="S3887" i="1"/>
  <c r="R3887" i="1"/>
  <c r="Q3887" i="1" a="1"/>
  <c r="Q3887" i="1" s="1"/>
  <c r="P3887" i="1"/>
  <c r="O3887" i="1"/>
  <c r="T3886" i="1"/>
  <c r="S3886" i="1"/>
  <c r="R3886" i="1"/>
  <c r="Q3886" i="1" a="1"/>
  <c r="Q3886" i="1" s="1"/>
  <c r="P3886" i="1"/>
  <c r="O3886" i="1"/>
  <c r="T3885" i="1"/>
  <c r="S3885" i="1"/>
  <c r="R3885" i="1"/>
  <c r="Q3885" i="1" a="1"/>
  <c r="Q3885" i="1" s="1"/>
  <c r="P3885" i="1"/>
  <c r="O3885" i="1"/>
  <c r="T3884" i="1"/>
  <c r="S3884" i="1"/>
  <c r="R3884" i="1"/>
  <c r="Q3884" i="1" a="1"/>
  <c r="Q3884" i="1" s="1"/>
  <c r="P3884" i="1"/>
  <c r="O3884" i="1"/>
  <c r="T3883" i="1"/>
  <c r="S3883" i="1"/>
  <c r="R3883" i="1"/>
  <c r="Q3883" i="1" a="1"/>
  <c r="Q3883" i="1" s="1"/>
  <c r="P3883" i="1"/>
  <c r="O3883" i="1"/>
  <c r="T3882" i="1"/>
  <c r="S3882" i="1"/>
  <c r="R3882" i="1"/>
  <c r="Q3882" i="1" a="1"/>
  <c r="Q3882" i="1" s="1"/>
  <c r="P3882" i="1"/>
  <c r="O3882" i="1"/>
  <c r="T3881" i="1"/>
  <c r="S3881" i="1"/>
  <c r="R3881" i="1"/>
  <c r="Q3881" i="1" a="1"/>
  <c r="Q3881" i="1" s="1"/>
  <c r="P3881" i="1"/>
  <c r="O3881" i="1"/>
  <c r="T3880" i="1"/>
  <c r="S3880" i="1"/>
  <c r="R3880" i="1"/>
  <c r="Q3880" i="1" a="1"/>
  <c r="Q3880" i="1" s="1"/>
  <c r="P3880" i="1"/>
  <c r="O3880" i="1"/>
  <c r="T3879" i="1"/>
  <c r="S3879" i="1"/>
  <c r="R3879" i="1"/>
  <c r="Q3879" i="1" a="1"/>
  <c r="Q3879" i="1" s="1"/>
  <c r="P3879" i="1"/>
  <c r="O3879" i="1"/>
  <c r="T3878" i="1"/>
  <c r="S3878" i="1"/>
  <c r="R3878" i="1"/>
  <c r="Q3878" i="1" a="1"/>
  <c r="Q3878" i="1" s="1"/>
  <c r="P3878" i="1"/>
  <c r="O3878" i="1"/>
  <c r="T3877" i="1"/>
  <c r="S3877" i="1"/>
  <c r="R3877" i="1"/>
  <c r="Q3877" i="1" a="1"/>
  <c r="Q3877" i="1" s="1"/>
  <c r="P3877" i="1"/>
  <c r="O3877" i="1"/>
  <c r="T3876" i="1"/>
  <c r="S3876" i="1"/>
  <c r="R3876" i="1"/>
  <c r="Q3876" i="1" a="1"/>
  <c r="Q3876" i="1" s="1"/>
  <c r="P3876" i="1"/>
  <c r="O3876" i="1"/>
  <c r="T3875" i="1"/>
  <c r="S3875" i="1"/>
  <c r="R3875" i="1"/>
  <c r="Q3875" i="1" a="1"/>
  <c r="Q3875" i="1" s="1"/>
  <c r="P3875" i="1"/>
  <c r="O3875" i="1"/>
  <c r="T3874" i="1"/>
  <c r="S3874" i="1"/>
  <c r="R3874" i="1"/>
  <c r="Q3874" i="1" a="1"/>
  <c r="Q3874" i="1" s="1"/>
  <c r="P3874" i="1"/>
  <c r="O3874" i="1"/>
  <c r="T3873" i="1"/>
  <c r="S3873" i="1"/>
  <c r="R3873" i="1"/>
  <c r="Q3873" i="1" a="1"/>
  <c r="Q3873" i="1" s="1"/>
  <c r="P3873" i="1"/>
  <c r="O3873" i="1"/>
  <c r="T3872" i="1"/>
  <c r="S3872" i="1"/>
  <c r="R3872" i="1"/>
  <c r="Q3872" i="1" a="1"/>
  <c r="Q3872" i="1" s="1"/>
  <c r="P3872" i="1"/>
  <c r="O3872" i="1"/>
  <c r="T3871" i="1"/>
  <c r="S3871" i="1"/>
  <c r="R3871" i="1"/>
  <c r="Q3871" i="1" a="1"/>
  <c r="Q3871" i="1" s="1"/>
  <c r="P3871" i="1"/>
  <c r="O3871" i="1"/>
  <c r="T3870" i="1"/>
  <c r="S3870" i="1"/>
  <c r="R3870" i="1"/>
  <c r="Q3870" i="1" a="1"/>
  <c r="Q3870" i="1" s="1"/>
  <c r="P3870" i="1"/>
  <c r="O3870" i="1"/>
  <c r="T3869" i="1"/>
  <c r="S3869" i="1"/>
  <c r="R3869" i="1"/>
  <c r="Q3869" i="1" a="1"/>
  <c r="Q3869" i="1" s="1"/>
  <c r="P3869" i="1"/>
  <c r="O3869" i="1"/>
  <c r="T3868" i="1"/>
  <c r="S3868" i="1"/>
  <c r="R3868" i="1"/>
  <c r="Q3868" i="1" a="1"/>
  <c r="Q3868" i="1" s="1"/>
  <c r="P3868" i="1"/>
  <c r="O3868" i="1"/>
  <c r="T3867" i="1"/>
  <c r="S3867" i="1"/>
  <c r="R3867" i="1"/>
  <c r="Q3867" i="1" a="1"/>
  <c r="Q3867" i="1" s="1"/>
  <c r="P3867" i="1"/>
  <c r="O3867" i="1"/>
  <c r="T3866" i="1"/>
  <c r="S3866" i="1"/>
  <c r="R3866" i="1"/>
  <c r="Q3866" i="1" a="1"/>
  <c r="Q3866" i="1" s="1"/>
  <c r="P3866" i="1"/>
  <c r="O3866" i="1"/>
  <c r="T3865" i="1"/>
  <c r="S3865" i="1"/>
  <c r="R3865" i="1"/>
  <c r="Q3865" i="1" a="1"/>
  <c r="Q3865" i="1" s="1"/>
  <c r="P3865" i="1"/>
  <c r="O3865" i="1"/>
  <c r="T3864" i="1"/>
  <c r="S3864" i="1"/>
  <c r="R3864" i="1"/>
  <c r="Q3864" i="1" a="1"/>
  <c r="Q3864" i="1" s="1"/>
  <c r="P3864" i="1"/>
  <c r="O3864" i="1"/>
  <c r="T3863" i="1"/>
  <c r="S3863" i="1"/>
  <c r="R3863" i="1"/>
  <c r="Q3863" i="1" a="1"/>
  <c r="Q3863" i="1" s="1"/>
  <c r="P3863" i="1"/>
  <c r="O3863" i="1"/>
  <c r="T3862" i="1"/>
  <c r="S3862" i="1"/>
  <c r="R3862" i="1"/>
  <c r="Q3862" i="1" a="1"/>
  <c r="Q3862" i="1" s="1"/>
  <c r="P3862" i="1"/>
  <c r="O3862" i="1"/>
  <c r="T3861" i="1"/>
  <c r="S3861" i="1"/>
  <c r="R3861" i="1"/>
  <c r="Q3861" i="1" a="1"/>
  <c r="Q3861" i="1" s="1"/>
  <c r="P3861" i="1"/>
  <c r="O3861" i="1"/>
  <c r="T3860" i="1"/>
  <c r="S3860" i="1"/>
  <c r="R3860" i="1"/>
  <c r="Q3860" i="1" a="1"/>
  <c r="Q3860" i="1" s="1"/>
  <c r="P3860" i="1"/>
  <c r="O3860" i="1"/>
  <c r="T3859" i="1"/>
  <c r="S3859" i="1"/>
  <c r="R3859" i="1"/>
  <c r="Q3859" i="1" a="1"/>
  <c r="Q3859" i="1" s="1"/>
  <c r="P3859" i="1"/>
  <c r="O3859" i="1"/>
  <c r="T3858" i="1"/>
  <c r="S3858" i="1"/>
  <c r="R3858" i="1"/>
  <c r="Q3858" i="1" a="1"/>
  <c r="Q3858" i="1" s="1"/>
  <c r="P3858" i="1"/>
  <c r="O3858" i="1"/>
  <c r="T3857" i="1"/>
  <c r="S3857" i="1"/>
  <c r="R3857" i="1"/>
  <c r="Q3857" i="1" a="1"/>
  <c r="Q3857" i="1" s="1"/>
  <c r="P3857" i="1"/>
  <c r="O3857" i="1"/>
  <c r="T3856" i="1"/>
  <c r="S3856" i="1"/>
  <c r="R3856" i="1"/>
  <c r="Q3856" i="1" a="1"/>
  <c r="Q3856" i="1" s="1"/>
  <c r="P3856" i="1"/>
  <c r="O3856" i="1"/>
  <c r="T3855" i="1"/>
  <c r="S3855" i="1"/>
  <c r="R3855" i="1"/>
  <c r="Q3855" i="1" a="1"/>
  <c r="Q3855" i="1" s="1"/>
  <c r="P3855" i="1"/>
  <c r="O3855" i="1"/>
  <c r="T3854" i="1"/>
  <c r="S3854" i="1"/>
  <c r="R3854" i="1"/>
  <c r="Q3854" i="1" a="1"/>
  <c r="Q3854" i="1" s="1"/>
  <c r="P3854" i="1"/>
  <c r="O3854" i="1"/>
  <c r="T3853" i="1"/>
  <c r="S3853" i="1"/>
  <c r="R3853" i="1"/>
  <c r="Q3853" i="1" a="1"/>
  <c r="Q3853" i="1" s="1"/>
  <c r="P3853" i="1"/>
  <c r="O3853" i="1"/>
  <c r="T3852" i="1"/>
  <c r="S3852" i="1"/>
  <c r="R3852" i="1"/>
  <c r="Q3852" i="1" a="1"/>
  <c r="Q3852" i="1" s="1"/>
  <c r="P3852" i="1"/>
  <c r="O3852" i="1"/>
  <c r="T3851" i="1"/>
  <c r="S3851" i="1"/>
  <c r="R3851" i="1"/>
  <c r="Q3851" i="1" a="1"/>
  <c r="Q3851" i="1" s="1"/>
  <c r="P3851" i="1"/>
  <c r="O3851" i="1"/>
  <c r="T3850" i="1"/>
  <c r="S3850" i="1"/>
  <c r="R3850" i="1"/>
  <c r="Q3850" i="1" a="1"/>
  <c r="Q3850" i="1" s="1"/>
  <c r="P3850" i="1"/>
  <c r="O3850" i="1"/>
  <c r="T3849" i="1"/>
  <c r="S3849" i="1"/>
  <c r="R3849" i="1"/>
  <c r="Q3849" i="1" a="1"/>
  <c r="Q3849" i="1" s="1"/>
  <c r="P3849" i="1"/>
  <c r="O3849" i="1"/>
  <c r="T3848" i="1"/>
  <c r="S3848" i="1"/>
  <c r="R3848" i="1"/>
  <c r="Q3848" i="1" a="1"/>
  <c r="Q3848" i="1" s="1"/>
  <c r="P3848" i="1"/>
  <c r="O3848" i="1"/>
  <c r="T3847" i="1"/>
  <c r="S3847" i="1"/>
  <c r="R3847" i="1"/>
  <c r="Q3847" i="1" a="1"/>
  <c r="Q3847" i="1" s="1"/>
  <c r="P3847" i="1"/>
  <c r="O3847" i="1"/>
  <c r="T3846" i="1"/>
  <c r="S3846" i="1"/>
  <c r="R3846" i="1"/>
  <c r="Q3846" i="1" a="1"/>
  <c r="Q3846" i="1" s="1"/>
  <c r="P3846" i="1"/>
  <c r="O3846" i="1"/>
  <c r="T3845" i="1"/>
  <c r="S3845" i="1"/>
  <c r="R3845" i="1"/>
  <c r="Q3845" i="1" a="1"/>
  <c r="Q3845" i="1" s="1"/>
  <c r="P3845" i="1"/>
  <c r="O3845" i="1"/>
  <c r="T3844" i="1"/>
  <c r="S3844" i="1"/>
  <c r="R3844" i="1"/>
  <c r="Q3844" i="1" a="1"/>
  <c r="Q3844" i="1" s="1"/>
  <c r="P3844" i="1"/>
  <c r="O3844" i="1"/>
  <c r="T3843" i="1"/>
  <c r="S3843" i="1"/>
  <c r="R3843" i="1"/>
  <c r="Q3843" i="1" a="1"/>
  <c r="Q3843" i="1" s="1"/>
  <c r="P3843" i="1"/>
  <c r="O3843" i="1"/>
  <c r="T3842" i="1"/>
  <c r="S3842" i="1"/>
  <c r="R3842" i="1"/>
  <c r="Q3842" i="1" a="1"/>
  <c r="Q3842" i="1" s="1"/>
  <c r="P3842" i="1"/>
  <c r="O3842" i="1"/>
  <c r="T3841" i="1"/>
  <c r="S3841" i="1"/>
  <c r="R3841" i="1"/>
  <c r="Q3841" i="1" a="1"/>
  <c r="Q3841" i="1" s="1"/>
  <c r="P3841" i="1"/>
  <c r="O3841" i="1"/>
  <c r="T3840" i="1"/>
  <c r="S3840" i="1"/>
  <c r="R3840" i="1"/>
  <c r="Q3840" i="1" a="1"/>
  <c r="Q3840" i="1" s="1"/>
  <c r="P3840" i="1"/>
  <c r="O3840" i="1"/>
  <c r="T3839" i="1"/>
  <c r="S3839" i="1"/>
  <c r="R3839" i="1"/>
  <c r="Q3839" i="1" a="1"/>
  <c r="Q3839" i="1" s="1"/>
  <c r="P3839" i="1"/>
  <c r="O3839" i="1"/>
  <c r="T3838" i="1"/>
  <c r="S3838" i="1"/>
  <c r="R3838" i="1"/>
  <c r="Q3838" i="1" a="1"/>
  <c r="Q3838" i="1" s="1"/>
  <c r="P3838" i="1"/>
  <c r="O3838" i="1"/>
  <c r="T3837" i="1"/>
  <c r="S3837" i="1"/>
  <c r="R3837" i="1"/>
  <c r="Q3837" i="1" a="1"/>
  <c r="Q3837" i="1" s="1"/>
  <c r="P3837" i="1"/>
  <c r="O3837" i="1"/>
  <c r="T3836" i="1"/>
  <c r="S3836" i="1"/>
  <c r="R3836" i="1"/>
  <c r="Q3836" i="1" a="1"/>
  <c r="Q3836" i="1" s="1"/>
  <c r="P3836" i="1"/>
  <c r="O3836" i="1"/>
  <c r="T3835" i="1"/>
  <c r="S3835" i="1"/>
  <c r="R3835" i="1"/>
  <c r="Q3835" i="1" a="1"/>
  <c r="Q3835" i="1" s="1"/>
  <c r="P3835" i="1"/>
  <c r="O3835" i="1"/>
  <c r="T3834" i="1"/>
  <c r="S3834" i="1"/>
  <c r="R3834" i="1"/>
  <c r="Q3834" i="1" a="1"/>
  <c r="Q3834" i="1" s="1"/>
  <c r="P3834" i="1"/>
  <c r="O3834" i="1"/>
  <c r="T3833" i="1"/>
  <c r="S3833" i="1"/>
  <c r="R3833" i="1"/>
  <c r="Q3833" i="1" a="1"/>
  <c r="Q3833" i="1" s="1"/>
  <c r="P3833" i="1"/>
  <c r="O3833" i="1"/>
  <c r="T3832" i="1"/>
  <c r="S3832" i="1"/>
  <c r="R3832" i="1"/>
  <c r="Q3832" i="1" a="1"/>
  <c r="Q3832" i="1" s="1"/>
  <c r="P3832" i="1"/>
  <c r="O3832" i="1"/>
  <c r="T3831" i="1"/>
  <c r="S3831" i="1"/>
  <c r="R3831" i="1"/>
  <c r="Q3831" i="1" a="1"/>
  <c r="Q3831" i="1" s="1"/>
  <c r="P3831" i="1"/>
  <c r="O3831" i="1"/>
  <c r="T3830" i="1"/>
  <c r="S3830" i="1"/>
  <c r="R3830" i="1"/>
  <c r="Q3830" i="1" a="1"/>
  <c r="Q3830" i="1" s="1"/>
  <c r="P3830" i="1"/>
  <c r="O3830" i="1"/>
  <c r="T3829" i="1"/>
  <c r="S3829" i="1"/>
  <c r="R3829" i="1"/>
  <c r="Q3829" i="1" a="1"/>
  <c r="Q3829" i="1" s="1"/>
  <c r="P3829" i="1"/>
  <c r="O3829" i="1"/>
  <c r="T3828" i="1"/>
  <c r="S3828" i="1"/>
  <c r="R3828" i="1"/>
  <c r="Q3828" i="1" a="1"/>
  <c r="Q3828" i="1" s="1"/>
  <c r="P3828" i="1"/>
  <c r="O3828" i="1"/>
  <c r="T3827" i="1"/>
  <c r="S3827" i="1"/>
  <c r="R3827" i="1"/>
  <c r="Q3827" i="1" a="1"/>
  <c r="Q3827" i="1" s="1"/>
  <c r="P3827" i="1"/>
  <c r="O3827" i="1"/>
  <c r="T3826" i="1"/>
  <c r="S3826" i="1"/>
  <c r="R3826" i="1"/>
  <c r="Q3826" i="1" a="1"/>
  <c r="Q3826" i="1" s="1"/>
  <c r="P3826" i="1"/>
  <c r="O3826" i="1"/>
  <c r="T3825" i="1"/>
  <c r="S3825" i="1"/>
  <c r="R3825" i="1"/>
  <c r="Q3825" i="1" a="1"/>
  <c r="Q3825" i="1" s="1"/>
  <c r="P3825" i="1"/>
  <c r="O3825" i="1"/>
  <c r="T3824" i="1"/>
  <c r="S3824" i="1"/>
  <c r="R3824" i="1"/>
  <c r="Q3824" i="1" a="1"/>
  <c r="Q3824" i="1" s="1"/>
  <c r="P3824" i="1"/>
  <c r="O3824" i="1"/>
  <c r="T3823" i="1"/>
  <c r="S3823" i="1"/>
  <c r="R3823" i="1"/>
  <c r="Q3823" i="1" a="1"/>
  <c r="Q3823" i="1" s="1"/>
  <c r="P3823" i="1"/>
  <c r="O3823" i="1"/>
  <c r="T3822" i="1"/>
  <c r="S3822" i="1"/>
  <c r="R3822" i="1"/>
  <c r="Q3822" i="1" a="1"/>
  <c r="Q3822" i="1" s="1"/>
  <c r="P3822" i="1"/>
  <c r="O3822" i="1"/>
  <c r="T3821" i="1"/>
  <c r="S3821" i="1"/>
  <c r="R3821" i="1"/>
  <c r="Q3821" i="1" a="1"/>
  <c r="Q3821" i="1" s="1"/>
  <c r="P3821" i="1"/>
  <c r="O3821" i="1"/>
  <c r="T3820" i="1"/>
  <c r="S3820" i="1"/>
  <c r="R3820" i="1"/>
  <c r="Q3820" i="1" a="1"/>
  <c r="Q3820" i="1" s="1"/>
  <c r="P3820" i="1"/>
  <c r="O3820" i="1"/>
  <c r="T3819" i="1"/>
  <c r="S3819" i="1"/>
  <c r="R3819" i="1"/>
  <c r="Q3819" i="1" a="1"/>
  <c r="Q3819" i="1" s="1"/>
  <c r="P3819" i="1"/>
  <c r="O3819" i="1"/>
  <c r="T3818" i="1"/>
  <c r="S3818" i="1"/>
  <c r="R3818" i="1"/>
  <c r="Q3818" i="1" a="1"/>
  <c r="Q3818" i="1" s="1"/>
  <c r="P3818" i="1"/>
  <c r="O3818" i="1"/>
  <c r="T3817" i="1"/>
  <c r="S3817" i="1"/>
  <c r="R3817" i="1"/>
  <c r="Q3817" i="1" a="1"/>
  <c r="Q3817" i="1" s="1"/>
  <c r="P3817" i="1"/>
  <c r="O3817" i="1"/>
  <c r="T3816" i="1"/>
  <c r="S3816" i="1"/>
  <c r="R3816" i="1"/>
  <c r="Q3816" i="1" a="1"/>
  <c r="Q3816" i="1" s="1"/>
  <c r="P3816" i="1"/>
  <c r="O3816" i="1"/>
  <c r="T3815" i="1"/>
  <c r="S3815" i="1"/>
  <c r="R3815" i="1"/>
  <c r="Q3815" i="1" a="1"/>
  <c r="Q3815" i="1" s="1"/>
  <c r="P3815" i="1"/>
  <c r="O3815" i="1"/>
  <c r="T3814" i="1"/>
  <c r="S3814" i="1"/>
  <c r="R3814" i="1"/>
  <c r="Q3814" i="1" a="1"/>
  <c r="Q3814" i="1" s="1"/>
  <c r="P3814" i="1"/>
  <c r="O3814" i="1"/>
  <c r="T3813" i="1"/>
  <c r="S3813" i="1"/>
  <c r="R3813" i="1"/>
  <c r="Q3813" i="1" a="1"/>
  <c r="Q3813" i="1" s="1"/>
  <c r="P3813" i="1"/>
  <c r="O3813" i="1"/>
  <c r="T3812" i="1"/>
  <c r="S3812" i="1"/>
  <c r="R3812" i="1"/>
  <c r="Q3812" i="1" a="1"/>
  <c r="Q3812" i="1" s="1"/>
  <c r="P3812" i="1"/>
  <c r="O3812" i="1"/>
  <c r="T3811" i="1"/>
  <c r="S3811" i="1"/>
  <c r="R3811" i="1"/>
  <c r="Q3811" i="1" a="1"/>
  <c r="Q3811" i="1" s="1"/>
  <c r="P3811" i="1"/>
  <c r="O3811" i="1"/>
  <c r="T3810" i="1"/>
  <c r="S3810" i="1"/>
  <c r="R3810" i="1"/>
  <c r="Q3810" i="1" a="1"/>
  <c r="Q3810" i="1" s="1"/>
  <c r="P3810" i="1"/>
  <c r="O3810" i="1"/>
  <c r="T3809" i="1"/>
  <c r="S3809" i="1"/>
  <c r="R3809" i="1"/>
  <c r="Q3809" i="1" a="1"/>
  <c r="Q3809" i="1" s="1"/>
  <c r="P3809" i="1"/>
  <c r="O3809" i="1"/>
  <c r="T3808" i="1"/>
  <c r="S3808" i="1"/>
  <c r="R3808" i="1"/>
  <c r="Q3808" i="1" a="1"/>
  <c r="Q3808" i="1" s="1"/>
  <c r="P3808" i="1"/>
  <c r="O3808" i="1"/>
  <c r="T3807" i="1"/>
  <c r="S3807" i="1"/>
  <c r="R3807" i="1"/>
  <c r="Q3807" i="1" a="1"/>
  <c r="Q3807" i="1" s="1"/>
  <c r="P3807" i="1"/>
  <c r="O3807" i="1"/>
  <c r="T3806" i="1"/>
  <c r="S3806" i="1"/>
  <c r="R3806" i="1"/>
  <c r="Q3806" i="1" a="1"/>
  <c r="Q3806" i="1" s="1"/>
  <c r="P3806" i="1"/>
  <c r="O3806" i="1"/>
  <c r="T3805" i="1"/>
  <c r="S3805" i="1"/>
  <c r="R3805" i="1"/>
  <c r="Q3805" i="1" a="1"/>
  <c r="Q3805" i="1" s="1"/>
  <c r="P3805" i="1"/>
  <c r="O3805" i="1"/>
  <c r="T3804" i="1"/>
  <c r="S3804" i="1"/>
  <c r="R3804" i="1"/>
  <c r="Q3804" i="1" a="1"/>
  <c r="Q3804" i="1" s="1"/>
  <c r="P3804" i="1"/>
  <c r="O3804" i="1"/>
  <c r="T3803" i="1"/>
  <c r="S3803" i="1"/>
  <c r="R3803" i="1"/>
  <c r="Q3803" i="1" a="1"/>
  <c r="Q3803" i="1" s="1"/>
  <c r="P3803" i="1"/>
  <c r="O3803" i="1"/>
  <c r="T3802" i="1"/>
  <c r="S3802" i="1"/>
  <c r="R3802" i="1"/>
  <c r="Q3802" i="1" a="1"/>
  <c r="Q3802" i="1" s="1"/>
  <c r="P3802" i="1"/>
  <c r="O3802" i="1"/>
  <c r="T3801" i="1"/>
  <c r="S3801" i="1"/>
  <c r="R3801" i="1"/>
  <c r="Q3801" i="1" a="1"/>
  <c r="Q3801" i="1" s="1"/>
  <c r="P3801" i="1"/>
  <c r="O3801" i="1"/>
  <c r="T3800" i="1"/>
  <c r="S3800" i="1"/>
  <c r="R3800" i="1"/>
  <c r="Q3800" i="1" a="1"/>
  <c r="Q3800" i="1" s="1"/>
  <c r="P3800" i="1"/>
  <c r="O3800" i="1"/>
  <c r="T3799" i="1"/>
  <c r="S3799" i="1"/>
  <c r="R3799" i="1"/>
  <c r="Q3799" i="1" a="1"/>
  <c r="Q3799" i="1" s="1"/>
  <c r="P3799" i="1"/>
  <c r="O3799" i="1"/>
  <c r="T3798" i="1"/>
  <c r="S3798" i="1"/>
  <c r="R3798" i="1"/>
  <c r="Q3798" i="1" a="1"/>
  <c r="Q3798" i="1" s="1"/>
  <c r="P3798" i="1"/>
  <c r="O3798" i="1"/>
  <c r="T3797" i="1"/>
  <c r="S3797" i="1"/>
  <c r="R3797" i="1"/>
  <c r="Q3797" i="1" a="1"/>
  <c r="Q3797" i="1" s="1"/>
  <c r="P3797" i="1"/>
  <c r="O3797" i="1"/>
  <c r="T3796" i="1"/>
  <c r="S3796" i="1"/>
  <c r="R3796" i="1"/>
  <c r="Q3796" i="1" a="1"/>
  <c r="Q3796" i="1" s="1"/>
  <c r="P3796" i="1"/>
  <c r="O3796" i="1"/>
  <c r="T3795" i="1"/>
  <c r="S3795" i="1"/>
  <c r="R3795" i="1"/>
  <c r="Q3795" i="1" a="1"/>
  <c r="Q3795" i="1" s="1"/>
  <c r="P3795" i="1"/>
  <c r="O3795" i="1"/>
  <c r="T3794" i="1"/>
  <c r="S3794" i="1"/>
  <c r="R3794" i="1"/>
  <c r="Q3794" i="1" a="1"/>
  <c r="Q3794" i="1" s="1"/>
  <c r="P3794" i="1"/>
  <c r="O3794" i="1"/>
  <c r="T3793" i="1"/>
  <c r="S3793" i="1"/>
  <c r="R3793" i="1"/>
  <c r="Q3793" i="1" a="1"/>
  <c r="Q3793" i="1" s="1"/>
  <c r="P3793" i="1"/>
  <c r="O3793" i="1"/>
  <c r="T3792" i="1"/>
  <c r="S3792" i="1"/>
  <c r="R3792" i="1"/>
  <c r="Q3792" i="1" a="1"/>
  <c r="Q3792" i="1" s="1"/>
  <c r="P3792" i="1"/>
  <c r="O3792" i="1"/>
  <c r="T3791" i="1"/>
  <c r="S3791" i="1"/>
  <c r="R3791" i="1"/>
  <c r="Q3791" i="1" a="1"/>
  <c r="Q3791" i="1" s="1"/>
  <c r="P3791" i="1"/>
  <c r="O3791" i="1"/>
  <c r="T3790" i="1"/>
  <c r="S3790" i="1"/>
  <c r="R3790" i="1"/>
  <c r="Q3790" i="1" a="1"/>
  <c r="Q3790" i="1" s="1"/>
  <c r="P3790" i="1"/>
  <c r="O3790" i="1"/>
  <c r="T3789" i="1"/>
  <c r="S3789" i="1"/>
  <c r="R3789" i="1"/>
  <c r="Q3789" i="1" a="1"/>
  <c r="Q3789" i="1" s="1"/>
  <c r="P3789" i="1"/>
  <c r="O3789" i="1"/>
  <c r="T3788" i="1"/>
  <c r="S3788" i="1"/>
  <c r="R3788" i="1"/>
  <c r="Q3788" i="1" a="1"/>
  <c r="Q3788" i="1" s="1"/>
  <c r="P3788" i="1"/>
  <c r="O3788" i="1"/>
  <c r="T3787" i="1"/>
  <c r="S3787" i="1"/>
  <c r="R3787" i="1"/>
  <c r="Q3787" i="1" a="1"/>
  <c r="Q3787" i="1" s="1"/>
  <c r="P3787" i="1"/>
  <c r="O3787" i="1"/>
  <c r="T3786" i="1"/>
  <c r="S3786" i="1"/>
  <c r="R3786" i="1"/>
  <c r="Q3786" i="1" a="1"/>
  <c r="Q3786" i="1" s="1"/>
  <c r="P3786" i="1"/>
  <c r="O3786" i="1"/>
  <c r="T3785" i="1"/>
  <c r="S3785" i="1"/>
  <c r="R3785" i="1"/>
  <c r="Q3785" i="1" a="1"/>
  <c r="Q3785" i="1" s="1"/>
  <c r="P3785" i="1"/>
  <c r="O3785" i="1"/>
  <c r="T3784" i="1"/>
  <c r="S3784" i="1"/>
  <c r="R3784" i="1"/>
  <c r="Q3784" i="1" a="1"/>
  <c r="Q3784" i="1" s="1"/>
  <c r="P3784" i="1"/>
  <c r="O3784" i="1"/>
  <c r="T3783" i="1"/>
  <c r="S3783" i="1"/>
  <c r="R3783" i="1"/>
  <c r="Q3783" i="1" a="1"/>
  <c r="Q3783" i="1" s="1"/>
  <c r="P3783" i="1"/>
  <c r="O3783" i="1"/>
  <c r="T3782" i="1"/>
  <c r="S3782" i="1"/>
  <c r="R3782" i="1"/>
  <c r="Q3782" i="1" a="1"/>
  <c r="Q3782" i="1" s="1"/>
  <c r="P3782" i="1"/>
  <c r="O3782" i="1"/>
  <c r="T3781" i="1"/>
  <c r="S3781" i="1"/>
  <c r="R3781" i="1"/>
  <c r="Q3781" i="1" a="1"/>
  <c r="Q3781" i="1" s="1"/>
  <c r="P3781" i="1"/>
  <c r="O3781" i="1"/>
  <c r="T3780" i="1"/>
  <c r="S3780" i="1"/>
  <c r="R3780" i="1"/>
  <c r="Q3780" i="1" a="1"/>
  <c r="Q3780" i="1" s="1"/>
  <c r="P3780" i="1"/>
  <c r="O3780" i="1"/>
  <c r="T3779" i="1"/>
  <c r="S3779" i="1"/>
  <c r="R3779" i="1"/>
  <c r="Q3779" i="1" a="1"/>
  <c r="Q3779" i="1" s="1"/>
  <c r="P3779" i="1"/>
  <c r="O3779" i="1"/>
  <c r="T3778" i="1"/>
  <c r="S3778" i="1"/>
  <c r="R3778" i="1"/>
  <c r="Q3778" i="1" a="1"/>
  <c r="Q3778" i="1" s="1"/>
  <c r="P3778" i="1"/>
  <c r="O3778" i="1"/>
  <c r="T3777" i="1"/>
  <c r="S3777" i="1"/>
  <c r="R3777" i="1"/>
  <c r="Q3777" i="1" a="1"/>
  <c r="Q3777" i="1" s="1"/>
  <c r="P3777" i="1"/>
  <c r="O3777" i="1"/>
  <c r="T3776" i="1"/>
  <c r="S3776" i="1"/>
  <c r="R3776" i="1"/>
  <c r="Q3776" i="1" a="1"/>
  <c r="Q3776" i="1" s="1"/>
  <c r="P3776" i="1"/>
  <c r="O3776" i="1"/>
  <c r="T3775" i="1"/>
  <c r="S3775" i="1"/>
  <c r="R3775" i="1"/>
  <c r="Q3775" i="1"/>
  <c r="Q3775" i="1" a="1"/>
  <c r="P3775" i="1"/>
  <c r="O3775" i="1"/>
  <c r="T3774" i="1"/>
  <c r="S3774" i="1"/>
  <c r="R3774" i="1"/>
  <c r="Q3774" i="1" a="1"/>
  <c r="Q3774" i="1" s="1"/>
  <c r="P3774" i="1"/>
  <c r="O3774" i="1"/>
  <c r="T3773" i="1"/>
  <c r="S3773" i="1"/>
  <c r="R3773" i="1"/>
  <c r="Q3773" i="1" a="1"/>
  <c r="Q3773" i="1" s="1"/>
  <c r="P3773" i="1"/>
  <c r="O3773" i="1"/>
  <c r="T3772" i="1"/>
  <c r="S3772" i="1"/>
  <c r="R3772" i="1"/>
  <c r="Q3772" i="1" a="1"/>
  <c r="Q3772" i="1" s="1"/>
  <c r="P3772" i="1"/>
  <c r="O3772" i="1"/>
  <c r="T3771" i="1"/>
  <c r="S3771" i="1"/>
  <c r="R3771" i="1"/>
  <c r="Q3771" i="1" a="1"/>
  <c r="Q3771" i="1" s="1"/>
  <c r="P3771" i="1"/>
  <c r="O3771" i="1"/>
  <c r="T3770" i="1"/>
  <c r="S3770" i="1"/>
  <c r="R3770" i="1"/>
  <c r="Q3770" i="1" a="1"/>
  <c r="Q3770" i="1" s="1"/>
  <c r="P3770" i="1"/>
  <c r="O3770" i="1"/>
  <c r="T3769" i="1"/>
  <c r="S3769" i="1"/>
  <c r="R3769" i="1"/>
  <c r="Q3769" i="1" a="1"/>
  <c r="Q3769" i="1" s="1"/>
  <c r="P3769" i="1"/>
  <c r="O3769" i="1"/>
  <c r="T3768" i="1"/>
  <c r="S3768" i="1"/>
  <c r="R3768" i="1"/>
  <c r="Q3768" i="1" a="1"/>
  <c r="Q3768" i="1" s="1"/>
  <c r="P3768" i="1"/>
  <c r="O3768" i="1"/>
  <c r="T3767" i="1"/>
  <c r="S3767" i="1"/>
  <c r="R3767" i="1"/>
  <c r="Q3767" i="1" a="1"/>
  <c r="Q3767" i="1" s="1"/>
  <c r="P3767" i="1"/>
  <c r="O3767" i="1"/>
  <c r="T3766" i="1"/>
  <c r="S3766" i="1"/>
  <c r="R3766" i="1"/>
  <c r="Q3766" i="1" a="1"/>
  <c r="Q3766" i="1" s="1"/>
  <c r="P3766" i="1"/>
  <c r="O3766" i="1"/>
  <c r="T3765" i="1"/>
  <c r="S3765" i="1"/>
  <c r="R3765" i="1"/>
  <c r="Q3765" i="1" a="1"/>
  <c r="Q3765" i="1" s="1"/>
  <c r="P3765" i="1"/>
  <c r="O3765" i="1"/>
  <c r="T3764" i="1"/>
  <c r="S3764" i="1"/>
  <c r="R3764" i="1"/>
  <c r="Q3764" i="1" a="1"/>
  <c r="Q3764" i="1" s="1"/>
  <c r="P3764" i="1"/>
  <c r="O3764" i="1"/>
  <c r="T3763" i="1"/>
  <c r="S3763" i="1"/>
  <c r="R3763" i="1"/>
  <c r="Q3763" i="1" a="1"/>
  <c r="Q3763" i="1" s="1"/>
  <c r="P3763" i="1"/>
  <c r="O3763" i="1"/>
  <c r="T3762" i="1"/>
  <c r="S3762" i="1"/>
  <c r="R3762" i="1"/>
  <c r="Q3762" i="1" a="1"/>
  <c r="Q3762" i="1" s="1"/>
  <c r="P3762" i="1"/>
  <c r="O3762" i="1"/>
  <c r="T3761" i="1"/>
  <c r="S3761" i="1"/>
  <c r="R3761" i="1"/>
  <c r="Q3761" i="1" a="1"/>
  <c r="Q3761" i="1" s="1"/>
  <c r="P3761" i="1"/>
  <c r="O3761" i="1"/>
  <c r="T3760" i="1"/>
  <c r="S3760" i="1"/>
  <c r="R3760" i="1"/>
  <c r="Q3760" i="1" a="1"/>
  <c r="Q3760" i="1" s="1"/>
  <c r="P3760" i="1"/>
  <c r="O3760" i="1"/>
  <c r="T3759" i="1"/>
  <c r="S3759" i="1"/>
  <c r="R3759" i="1"/>
  <c r="Q3759" i="1" a="1"/>
  <c r="Q3759" i="1" s="1"/>
  <c r="P3759" i="1"/>
  <c r="O3759" i="1"/>
  <c r="T3758" i="1"/>
  <c r="S3758" i="1"/>
  <c r="R3758" i="1"/>
  <c r="Q3758" i="1" a="1"/>
  <c r="Q3758" i="1" s="1"/>
  <c r="P3758" i="1"/>
  <c r="O3758" i="1"/>
  <c r="T3757" i="1"/>
  <c r="S3757" i="1"/>
  <c r="R3757" i="1"/>
  <c r="Q3757" i="1" a="1"/>
  <c r="Q3757" i="1" s="1"/>
  <c r="P3757" i="1"/>
  <c r="O3757" i="1"/>
  <c r="T3756" i="1"/>
  <c r="S3756" i="1"/>
  <c r="R3756" i="1"/>
  <c r="Q3756" i="1" a="1"/>
  <c r="Q3756" i="1" s="1"/>
  <c r="P3756" i="1"/>
  <c r="O3756" i="1"/>
  <c r="T3755" i="1"/>
  <c r="S3755" i="1"/>
  <c r="R3755" i="1"/>
  <c r="Q3755" i="1" a="1"/>
  <c r="Q3755" i="1" s="1"/>
  <c r="P3755" i="1"/>
  <c r="O3755" i="1"/>
  <c r="T3754" i="1"/>
  <c r="S3754" i="1"/>
  <c r="R3754" i="1"/>
  <c r="Q3754" i="1" a="1"/>
  <c r="Q3754" i="1" s="1"/>
  <c r="P3754" i="1"/>
  <c r="O3754" i="1"/>
  <c r="T3753" i="1"/>
  <c r="S3753" i="1"/>
  <c r="R3753" i="1"/>
  <c r="Q3753" i="1" a="1"/>
  <c r="Q3753" i="1" s="1"/>
  <c r="P3753" i="1"/>
  <c r="O3753" i="1"/>
  <c r="T3752" i="1"/>
  <c r="S3752" i="1"/>
  <c r="R3752" i="1"/>
  <c r="Q3752" i="1" a="1"/>
  <c r="Q3752" i="1" s="1"/>
  <c r="P3752" i="1"/>
  <c r="O3752" i="1"/>
  <c r="T3751" i="1"/>
  <c r="S3751" i="1"/>
  <c r="R3751" i="1"/>
  <c r="Q3751" i="1" a="1"/>
  <c r="Q3751" i="1" s="1"/>
  <c r="P3751" i="1"/>
  <c r="O3751" i="1"/>
  <c r="T3750" i="1"/>
  <c r="S3750" i="1"/>
  <c r="R3750" i="1"/>
  <c r="Q3750" i="1" a="1"/>
  <c r="Q3750" i="1" s="1"/>
  <c r="P3750" i="1"/>
  <c r="O3750" i="1"/>
  <c r="T3749" i="1"/>
  <c r="S3749" i="1"/>
  <c r="R3749" i="1"/>
  <c r="Q3749" i="1" a="1"/>
  <c r="Q3749" i="1" s="1"/>
  <c r="P3749" i="1"/>
  <c r="O3749" i="1"/>
  <c r="T3748" i="1"/>
  <c r="S3748" i="1"/>
  <c r="R3748" i="1"/>
  <c r="Q3748" i="1" a="1"/>
  <c r="Q3748" i="1" s="1"/>
  <c r="P3748" i="1"/>
  <c r="O3748" i="1"/>
  <c r="T3747" i="1"/>
  <c r="S3747" i="1"/>
  <c r="R3747" i="1"/>
  <c r="Q3747" i="1" a="1"/>
  <c r="Q3747" i="1" s="1"/>
  <c r="P3747" i="1"/>
  <c r="O3747" i="1"/>
  <c r="T3746" i="1"/>
  <c r="S3746" i="1"/>
  <c r="R3746" i="1"/>
  <c r="Q3746" i="1" a="1"/>
  <c r="Q3746" i="1" s="1"/>
  <c r="P3746" i="1"/>
  <c r="O3746" i="1"/>
  <c r="T3745" i="1"/>
  <c r="S3745" i="1"/>
  <c r="R3745" i="1"/>
  <c r="Q3745" i="1" a="1"/>
  <c r="Q3745" i="1" s="1"/>
  <c r="P3745" i="1"/>
  <c r="O3745" i="1"/>
  <c r="T3744" i="1"/>
  <c r="S3744" i="1"/>
  <c r="R3744" i="1"/>
  <c r="Q3744" i="1" a="1"/>
  <c r="Q3744" i="1" s="1"/>
  <c r="P3744" i="1"/>
  <c r="O3744" i="1"/>
  <c r="T3743" i="1"/>
  <c r="S3743" i="1"/>
  <c r="R3743" i="1"/>
  <c r="Q3743" i="1" a="1"/>
  <c r="Q3743" i="1" s="1"/>
  <c r="P3743" i="1"/>
  <c r="O3743" i="1"/>
  <c r="T3742" i="1"/>
  <c r="S3742" i="1"/>
  <c r="R3742" i="1"/>
  <c r="Q3742" i="1" a="1"/>
  <c r="Q3742" i="1" s="1"/>
  <c r="P3742" i="1"/>
  <c r="O3742" i="1"/>
  <c r="T3741" i="1"/>
  <c r="S3741" i="1"/>
  <c r="R3741" i="1"/>
  <c r="Q3741" i="1" a="1"/>
  <c r="Q3741" i="1" s="1"/>
  <c r="P3741" i="1"/>
  <c r="O3741" i="1"/>
  <c r="T3740" i="1"/>
  <c r="S3740" i="1"/>
  <c r="R3740" i="1"/>
  <c r="Q3740" i="1" a="1"/>
  <c r="Q3740" i="1" s="1"/>
  <c r="P3740" i="1"/>
  <c r="O3740" i="1"/>
  <c r="T3739" i="1"/>
  <c r="S3739" i="1"/>
  <c r="R3739" i="1"/>
  <c r="Q3739" i="1" a="1"/>
  <c r="Q3739" i="1" s="1"/>
  <c r="P3739" i="1"/>
  <c r="O3739" i="1"/>
  <c r="T3738" i="1"/>
  <c r="S3738" i="1"/>
  <c r="R3738" i="1"/>
  <c r="Q3738" i="1" a="1"/>
  <c r="Q3738" i="1" s="1"/>
  <c r="P3738" i="1"/>
  <c r="O3738" i="1"/>
  <c r="T3737" i="1"/>
  <c r="S3737" i="1"/>
  <c r="R3737" i="1"/>
  <c r="Q3737" i="1" a="1"/>
  <c r="Q3737" i="1" s="1"/>
  <c r="P3737" i="1"/>
  <c r="O3737" i="1"/>
  <c r="T3736" i="1"/>
  <c r="S3736" i="1"/>
  <c r="R3736" i="1"/>
  <c r="Q3736" i="1" a="1"/>
  <c r="Q3736" i="1" s="1"/>
  <c r="P3736" i="1"/>
  <c r="O3736" i="1"/>
  <c r="T3735" i="1"/>
  <c r="S3735" i="1"/>
  <c r="R3735" i="1"/>
  <c r="Q3735" i="1" a="1"/>
  <c r="Q3735" i="1" s="1"/>
  <c r="P3735" i="1"/>
  <c r="O3735" i="1"/>
  <c r="T3734" i="1"/>
  <c r="S3734" i="1"/>
  <c r="R3734" i="1"/>
  <c r="Q3734" i="1" a="1"/>
  <c r="Q3734" i="1" s="1"/>
  <c r="P3734" i="1"/>
  <c r="O3734" i="1"/>
  <c r="T3733" i="1"/>
  <c r="S3733" i="1"/>
  <c r="R3733" i="1"/>
  <c r="Q3733" i="1" a="1"/>
  <c r="Q3733" i="1" s="1"/>
  <c r="P3733" i="1"/>
  <c r="O3733" i="1"/>
  <c r="T3732" i="1"/>
  <c r="S3732" i="1"/>
  <c r="R3732" i="1"/>
  <c r="Q3732" i="1" a="1"/>
  <c r="Q3732" i="1" s="1"/>
  <c r="P3732" i="1"/>
  <c r="O3732" i="1"/>
  <c r="T3731" i="1"/>
  <c r="S3731" i="1"/>
  <c r="R3731" i="1"/>
  <c r="Q3731" i="1" a="1"/>
  <c r="Q3731" i="1" s="1"/>
  <c r="P3731" i="1"/>
  <c r="O3731" i="1"/>
  <c r="T3730" i="1"/>
  <c r="S3730" i="1"/>
  <c r="R3730" i="1"/>
  <c r="Q3730" i="1" a="1"/>
  <c r="Q3730" i="1" s="1"/>
  <c r="P3730" i="1"/>
  <c r="O3730" i="1"/>
  <c r="T3729" i="1"/>
  <c r="S3729" i="1"/>
  <c r="R3729" i="1"/>
  <c r="Q3729" i="1" a="1"/>
  <c r="Q3729" i="1" s="1"/>
  <c r="P3729" i="1"/>
  <c r="O3729" i="1"/>
  <c r="T3728" i="1"/>
  <c r="S3728" i="1"/>
  <c r="R3728" i="1"/>
  <c r="Q3728" i="1" a="1"/>
  <c r="Q3728" i="1" s="1"/>
  <c r="P3728" i="1"/>
  <c r="O3728" i="1"/>
  <c r="T3727" i="1"/>
  <c r="S3727" i="1"/>
  <c r="R3727" i="1"/>
  <c r="Q3727" i="1" a="1"/>
  <c r="Q3727" i="1" s="1"/>
  <c r="P3727" i="1"/>
  <c r="O3727" i="1"/>
  <c r="T3726" i="1"/>
  <c r="S3726" i="1"/>
  <c r="R3726" i="1"/>
  <c r="Q3726" i="1" a="1"/>
  <c r="Q3726" i="1" s="1"/>
  <c r="P3726" i="1"/>
  <c r="O3726" i="1"/>
  <c r="T3725" i="1"/>
  <c r="S3725" i="1"/>
  <c r="R3725" i="1"/>
  <c r="Q3725" i="1" a="1"/>
  <c r="Q3725" i="1" s="1"/>
  <c r="P3725" i="1"/>
  <c r="O3725" i="1"/>
  <c r="T3724" i="1"/>
  <c r="S3724" i="1"/>
  <c r="R3724" i="1"/>
  <c r="Q3724" i="1" a="1"/>
  <c r="Q3724" i="1" s="1"/>
  <c r="P3724" i="1"/>
  <c r="O3724" i="1"/>
  <c r="T3723" i="1"/>
  <c r="S3723" i="1"/>
  <c r="R3723" i="1"/>
  <c r="Q3723" i="1" a="1"/>
  <c r="Q3723" i="1" s="1"/>
  <c r="P3723" i="1"/>
  <c r="O3723" i="1"/>
  <c r="T3722" i="1"/>
  <c r="S3722" i="1"/>
  <c r="R3722" i="1"/>
  <c r="Q3722" i="1" a="1"/>
  <c r="Q3722" i="1" s="1"/>
  <c r="P3722" i="1"/>
  <c r="O3722" i="1"/>
  <c r="T3721" i="1"/>
  <c r="S3721" i="1"/>
  <c r="R3721" i="1"/>
  <c r="Q3721" i="1" a="1"/>
  <c r="Q3721" i="1" s="1"/>
  <c r="P3721" i="1"/>
  <c r="O3721" i="1"/>
  <c r="T3720" i="1"/>
  <c r="S3720" i="1"/>
  <c r="R3720" i="1"/>
  <c r="Q3720" i="1" a="1"/>
  <c r="Q3720" i="1" s="1"/>
  <c r="P3720" i="1"/>
  <c r="O3720" i="1"/>
  <c r="T3719" i="1"/>
  <c r="S3719" i="1"/>
  <c r="R3719" i="1"/>
  <c r="Q3719" i="1" a="1"/>
  <c r="Q3719" i="1" s="1"/>
  <c r="P3719" i="1"/>
  <c r="O3719" i="1"/>
  <c r="T3718" i="1"/>
  <c r="S3718" i="1"/>
  <c r="R3718" i="1"/>
  <c r="Q3718" i="1" a="1"/>
  <c r="Q3718" i="1" s="1"/>
  <c r="P3718" i="1"/>
  <c r="O3718" i="1"/>
  <c r="T3717" i="1"/>
  <c r="S3717" i="1"/>
  <c r="R3717" i="1"/>
  <c r="Q3717" i="1" a="1"/>
  <c r="Q3717" i="1" s="1"/>
  <c r="P3717" i="1"/>
  <c r="O3717" i="1"/>
  <c r="T3716" i="1"/>
  <c r="S3716" i="1"/>
  <c r="R3716" i="1"/>
  <c r="Q3716" i="1" a="1"/>
  <c r="Q3716" i="1" s="1"/>
  <c r="P3716" i="1"/>
  <c r="O3716" i="1"/>
  <c r="T3715" i="1"/>
  <c r="S3715" i="1"/>
  <c r="R3715" i="1"/>
  <c r="Q3715" i="1" a="1"/>
  <c r="Q3715" i="1" s="1"/>
  <c r="P3715" i="1"/>
  <c r="O3715" i="1"/>
  <c r="T3714" i="1"/>
  <c r="S3714" i="1"/>
  <c r="R3714" i="1"/>
  <c r="Q3714" i="1" a="1"/>
  <c r="Q3714" i="1" s="1"/>
  <c r="P3714" i="1"/>
  <c r="O3714" i="1"/>
  <c r="T3713" i="1"/>
  <c r="S3713" i="1"/>
  <c r="R3713" i="1"/>
  <c r="Q3713" i="1" a="1"/>
  <c r="Q3713" i="1" s="1"/>
  <c r="P3713" i="1"/>
  <c r="O3713" i="1"/>
  <c r="T3712" i="1"/>
  <c r="S3712" i="1"/>
  <c r="R3712" i="1"/>
  <c r="Q3712" i="1" a="1"/>
  <c r="Q3712" i="1" s="1"/>
  <c r="P3712" i="1"/>
  <c r="O3712" i="1"/>
  <c r="T3711" i="1"/>
  <c r="S3711" i="1"/>
  <c r="R3711" i="1"/>
  <c r="Q3711" i="1" a="1"/>
  <c r="Q3711" i="1" s="1"/>
  <c r="P3711" i="1"/>
  <c r="O3711" i="1"/>
  <c r="T3710" i="1"/>
  <c r="S3710" i="1"/>
  <c r="R3710" i="1"/>
  <c r="Q3710" i="1" a="1"/>
  <c r="Q3710" i="1" s="1"/>
  <c r="P3710" i="1"/>
  <c r="O3710" i="1"/>
  <c r="T3709" i="1"/>
  <c r="S3709" i="1"/>
  <c r="R3709" i="1"/>
  <c r="Q3709" i="1" a="1"/>
  <c r="Q3709" i="1" s="1"/>
  <c r="P3709" i="1"/>
  <c r="O3709" i="1"/>
  <c r="T3708" i="1"/>
  <c r="S3708" i="1"/>
  <c r="R3708" i="1"/>
  <c r="Q3708" i="1" a="1"/>
  <c r="Q3708" i="1" s="1"/>
  <c r="P3708" i="1"/>
  <c r="O3708" i="1"/>
  <c r="T3707" i="1"/>
  <c r="S3707" i="1"/>
  <c r="R3707" i="1"/>
  <c r="Q3707" i="1" a="1"/>
  <c r="Q3707" i="1" s="1"/>
  <c r="P3707" i="1"/>
  <c r="O3707" i="1"/>
  <c r="T3706" i="1"/>
  <c r="S3706" i="1"/>
  <c r="R3706" i="1"/>
  <c r="Q3706" i="1" a="1"/>
  <c r="Q3706" i="1" s="1"/>
  <c r="P3706" i="1"/>
  <c r="O3706" i="1"/>
  <c r="T3705" i="1"/>
  <c r="S3705" i="1"/>
  <c r="R3705" i="1"/>
  <c r="Q3705" i="1" a="1"/>
  <c r="Q3705" i="1" s="1"/>
  <c r="P3705" i="1"/>
  <c r="O3705" i="1"/>
  <c r="T3704" i="1"/>
  <c r="S3704" i="1"/>
  <c r="R3704" i="1"/>
  <c r="Q3704" i="1" a="1"/>
  <c r="Q3704" i="1" s="1"/>
  <c r="P3704" i="1"/>
  <c r="O3704" i="1"/>
  <c r="T3703" i="1"/>
  <c r="S3703" i="1"/>
  <c r="R3703" i="1"/>
  <c r="Q3703" i="1" a="1"/>
  <c r="Q3703" i="1" s="1"/>
  <c r="P3703" i="1"/>
  <c r="O3703" i="1"/>
  <c r="T3702" i="1"/>
  <c r="S3702" i="1"/>
  <c r="R3702" i="1"/>
  <c r="Q3702" i="1" a="1"/>
  <c r="Q3702" i="1" s="1"/>
  <c r="P3702" i="1"/>
  <c r="O3702" i="1"/>
  <c r="T3701" i="1"/>
  <c r="S3701" i="1"/>
  <c r="R3701" i="1"/>
  <c r="Q3701" i="1" a="1"/>
  <c r="Q3701" i="1" s="1"/>
  <c r="P3701" i="1"/>
  <c r="O3701" i="1"/>
  <c r="T3700" i="1"/>
  <c r="S3700" i="1"/>
  <c r="R3700" i="1"/>
  <c r="Q3700" i="1" a="1"/>
  <c r="Q3700" i="1" s="1"/>
  <c r="P3700" i="1"/>
  <c r="O3700" i="1"/>
  <c r="T3699" i="1"/>
  <c r="S3699" i="1"/>
  <c r="R3699" i="1"/>
  <c r="Q3699" i="1" a="1"/>
  <c r="Q3699" i="1" s="1"/>
  <c r="P3699" i="1"/>
  <c r="O3699" i="1"/>
  <c r="T3698" i="1"/>
  <c r="S3698" i="1"/>
  <c r="R3698" i="1"/>
  <c r="Q3698" i="1" a="1"/>
  <c r="Q3698" i="1" s="1"/>
  <c r="P3698" i="1"/>
  <c r="O3698" i="1"/>
  <c r="T3697" i="1"/>
  <c r="S3697" i="1"/>
  <c r="R3697" i="1"/>
  <c r="Q3697" i="1" a="1"/>
  <c r="Q3697" i="1" s="1"/>
  <c r="P3697" i="1"/>
  <c r="O3697" i="1"/>
  <c r="T3696" i="1"/>
  <c r="S3696" i="1"/>
  <c r="R3696" i="1"/>
  <c r="Q3696" i="1" a="1"/>
  <c r="Q3696" i="1" s="1"/>
  <c r="P3696" i="1"/>
  <c r="O3696" i="1"/>
  <c r="T3695" i="1"/>
  <c r="S3695" i="1"/>
  <c r="R3695" i="1"/>
  <c r="Q3695" i="1" a="1"/>
  <c r="Q3695" i="1" s="1"/>
  <c r="P3695" i="1"/>
  <c r="O3695" i="1"/>
  <c r="T3694" i="1"/>
  <c r="S3694" i="1"/>
  <c r="R3694" i="1"/>
  <c r="Q3694" i="1" a="1"/>
  <c r="Q3694" i="1" s="1"/>
  <c r="P3694" i="1"/>
  <c r="O3694" i="1"/>
  <c r="T3693" i="1"/>
  <c r="S3693" i="1"/>
  <c r="R3693" i="1"/>
  <c r="Q3693" i="1" a="1"/>
  <c r="Q3693" i="1" s="1"/>
  <c r="P3693" i="1"/>
  <c r="O3693" i="1"/>
  <c r="T3692" i="1"/>
  <c r="S3692" i="1"/>
  <c r="R3692" i="1"/>
  <c r="Q3692" i="1" a="1"/>
  <c r="Q3692" i="1" s="1"/>
  <c r="P3692" i="1"/>
  <c r="O3692" i="1"/>
  <c r="T3691" i="1"/>
  <c r="S3691" i="1"/>
  <c r="R3691" i="1"/>
  <c r="Q3691" i="1" a="1"/>
  <c r="Q3691" i="1" s="1"/>
  <c r="P3691" i="1"/>
  <c r="O3691" i="1"/>
  <c r="T3690" i="1"/>
  <c r="S3690" i="1"/>
  <c r="R3690" i="1"/>
  <c r="Q3690" i="1" a="1"/>
  <c r="Q3690" i="1" s="1"/>
  <c r="P3690" i="1"/>
  <c r="O3690" i="1"/>
  <c r="T3689" i="1"/>
  <c r="S3689" i="1"/>
  <c r="R3689" i="1"/>
  <c r="Q3689" i="1" a="1"/>
  <c r="Q3689" i="1" s="1"/>
  <c r="P3689" i="1"/>
  <c r="O3689" i="1"/>
  <c r="T3688" i="1"/>
  <c r="S3688" i="1"/>
  <c r="R3688" i="1"/>
  <c r="Q3688" i="1" a="1"/>
  <c r="Q3688" i="1" s="1"/>
  <c r="P3688" i="1"/>
  <c r="O3688" i="1"/>
  <c r="T3687" i="1"/>
  <c r="S3687" i="1"/>
  <c r="R3687" i="1"/>
  <c r="Q3687" i="1" a="1"/>
  <c r="Q3687" i="1" s="1"/>
  <c r="P3687" i="1"/>
  <c r="O3687" i="1"/>
  <c r="T3686" i="1"/>
  <c r="S3686" i="1"/>
  <c r="R3686" i="1"/>
  <c r="Q3686" i="1" a="1"/>
  <c r="Q3686" i="1" s="1"/>
  <c r="P3686" i="1"/>
  <c r="O3686" i="1"/>
  <c r="T3685" i="1"/>
  <c r="S3685" i="1"/>
  <c r="R3685" i="1"/>
  <c r="Q3685" i="1" a="1"/>
  <c r="Q3685" i="1" s="1"/>
  <c r="P3685" i="1"/>
  <c r="O3685" i="1"/>
  <c r="T3684" i="1"/>
  <c r="S3684" i="1"/>
  <c r="R3684" i="1"/>
  <c r="Q3684" i="1" a="1"/>
  <c r="Q3684" i="1" s="1"/>
  <c r="P3684" i="1"/>
  <c r="O3684" i="1"/>
  <c r="T3683" i="1"/>
  <c r="S3683" i="1"/>
  <c r="R3683" i="1"/>
  <c r="Q3683" i="1" a="1"/>
  <c r="Q3683" i="1" s="1"/>
  <c r="P3683" i="1"/>
  <c r="O3683" i="1"/>
  <c r="T3682" i="1"/>
  <c r="S3682" i="1"/>
  <c r="R3682" i="1"/>
  <c r="Q3682" i="1" a="1"/>
  <c r="Q3682" i="1" s="1"/>
  <c r="P3682" i="1"/>
  <c r="O3682" i="1"/>
  <c r="T3681" i="1"/>
  <c r="S3681" i="1"/>
  <c r="R3681" i="1"/>
  <c r="Q3681" i="1" a="1"/>
  <c r="Q3681" i="1" s="1"/>
  <c r="P3681" i="1"/>
  <c r="O3681" i="1"/>
  <c r="T3680" i="1"/>
  <c r="S3680" i="1"/>
  <c r="R3680" i="1"/>
  <c r="Q3680" i="1" a="1"/>
  <c r="Q3680" i="1" s="1"/>
  <c r="P3680" i="1"/>
  <c r="O3680" i="1"/>
  <c r="T3679" i="1"/>
  <c r="S3679" i="1"/>
  <c r="R3679" i="1"/>
  <c r="Q3679" i="1" a="1"/>
  <c r="Q3679" i="1" s="1"/>
  <c r="P3679" i="1"/>
  <c r="O3679" i="1"/>
  <c r="T3678" i="1"/>
  <c r="S3678" i="1"/>
  <c r="R3678" i="1"/>
  <c r="Q3678" i="1" a="1"/>
  <c r="Q3678" i="1" s="1"/>
  <c r="P3678" i="1"/>
  <c r="O3678" i="1"/>
  <c r="T3677" i="1"/>
  <c r="S3677" i="1"/>
  <c r="R3677" i="1"/>
  <c r="Q3677" i="1" a="1"/>
  <c r="Q3677" i="1" s="1"/>
  <c r="P3677" i="1"/>
  <c r="O3677" i="1"/>
  <c r="T3676" i="1"/>
  <c r="S3676" i="1"/>
  <c r="R3676" i="1"/>
  <c r="Q3676" i="1" a="1"/>
  <c r="Q3676" i="1" s="1"/>
  <c r="P3676" i="1"/>
  <c r="O3676" i="1"/>
  <c r="T3675" i="1"/>
  <c r="S3675" i="1"/>
  <c r="R3675" i="1"/>
  <c r="Q3675" i="1" a="1"/>
  <c r="Q3675" i="1" s="1"/>
  <c r="P3675" i="1"/>
  <c r="O3675" i="1"/>
  <c r="T3674" i="1"/>
  <c r="S3674" i="1"/>
  <c r="R3674" i="1"/>
  <c r="Q3674" i="1" a="1"/>
  <c r="Q3674" i="1" s="1"/>
  <c r="P3674" i="1"/>
  <c r="O3674" i="1"/>
  <c r="T3673" i="1"/>
  <c r="S3673" i="1"/>
  <c r="R3673" i="1"/>
  <c r="Q3673" i="1" a="1"/>
  <c r="Q3673" i="1" s="1"/>
  <c r="P3673" i="1"/>
  <c r="O3673" i="1"/>
  <c r="T3672" i="1"/>
  <c r="S3672" i="1"/>
  <c r="R3672" i="1"/>
  <c r="Q3672" i="1" a="1"/>
  <c r="Q3672" i="1" s="1"/>
  <c r="P3672" i="1"/>
  <c r="O3672" i="1"/>
  <c r="T3671" i="1"/>
  <c r="S3671" i="1"/>
  <c r="R3671" i="1"/>
  <c r="Q3671" i="1" a="1"/>
  <c r="Q3671" i="1" s="1"/>
  <c r="P3671" i="1"/>
  <c r="O3671" i="1"/>
  <c r="T3670" i="1"/>
  <c r="S3670" i="1"/>
  <c r="R3670" i="1"/>
  <c r="Q3670" i="1" a="1"/>
  <c r="Q3670" i="1" s="1"/>
  <c r="P3670" i="1"/>
  <c r="O3670" i="1"/>
  <c r="T3669" i="1"/>
  <c r="S3669" i="1"/>
  <c r="R3669" i="1"/>
  <c r="Q3669" i="1" a="1"/>
  <c r="Q3669" i="1" s="1"/>
  <c r="P3669" i="1"/>
  <c r="O3669" i="1"/>
  <c r="T3668" i="1"/>
  <c r="S3668" i="1"/>
  <c r="R3668" i="1"/>
  <c r="Q3668" i="1" a="1"/>
  <c r="Q3668" i="1" s="1"/>
  <c r="P3668" i="1"/>
  <c r="O3668" i="1"/>
  <c r="T3667" i="1"/>
  <c r="S3667" i="1"/>
  <c r="R3667" i="1"/>
  <c r="Q3667" i="1" a="1"/>
  <c r="Q3667" i="1" s="1"/>
  <c r="P3667" i="1"/>
  <c r="O3667" i="1"/>
  <c r="T3666" i="1"/>
  <c r="S3666" i="1"/>
  <c r="R3666" i="1"/>
  <c r="Q3666" i="1" a="1"/>
  <c r="Q3666" i="1" s="1"/>
  <c r="P3666" i="1"/>
  <c r="O3666" i="1"/>
  <c r="T3665" i="1"/>
  <c r="S3665" i="1"/>
  <c r="R3665" i="1"/>
  <c r="Q3665" i="1" a="1"/>
  <c r="Q3665" i="1" s="1"/>
  <c r="P3665" i="1"/>
  <c r="O3665" i="1"/>
  <c r="T3664" i="1"/>
  <c r="S3664" i="1"/>
  <c r="R3664" i="1"/>
  <c r="Q3664" i="1" a="1"/>
  <c r="Q3664" i="1" s="1"/>
  <c r="P3664" i="1"/>
  <c r="O3664" i="1"/>
  <c r="T3663" i="1"/>
  <c r="S3663" i="1"/>
  <c r="R3663" i="1"/>
  <c r="Q3663" i="1" a="1"/>
  <c r="Q3663" i="1" s="1"/>
  <c r="P3663" i="1"/>
  <c r="O3663" i="1"/>
  <c r="T3662" i="1"/>
  <c r="S3662" i="1"/>
  <c r="R3662" i="1"/>
  <c r="Q3662" i="1" a="1"/>
  <c r="Q3662" i="1" s="1"/>
  <c r="P3662" i="1"/>
  <c r="O3662" i="1"/>
  <c r="T3661" i="1"/>
  <c r="S3661" i="1"/>
  <c r="R3661" i="1"/>
  <c r="Q3661" i="1" a="1"/>
  <c r="Q3661" i="1" s="1"/>
  <c r="P3661" i="1"/>
  <c r="O3661" i="1"/>
  <c r="T3660" i="1"/>
  <c r="S3660" i="1"/>
  <c r="R3660" i="1"/>
  <c r="Q3660" i="1" a="1"/>
  <c r="Q3660" i="1" s="1"/>
  <c r="P3660" i="1"/>
  <c r="O3660" i="1"/>
  <c r="T3659" i="1"/>
  <c r="S3659" i="1"/>
  <c r="R3659" i="1"/>
  <c r="Q3659" i="1" a="1"/>
  <c r="Q3659" i="1" s="1"/>
  <c r="P3659" i="1"/>
  <c r="O3659" i="1"/>
  <c r="T3658" i="1"/>
  <c r="S3658" i="1"/>
  <c r="R3658" i="1"/>
  <c r="Q3658" i="1" a="1"/>
  <c r="Q3658" i="1" s="1"/>
  <c r="P3658" i="1"/>
  <c r="O3658" i="1"/>
  <c r="T3657" i="1"/>
  <c r="S3657" i="1"/>
  <c r="R3657" i="1"/>
  <c r="Q3657" i="1" a="1"/>
  <c r="Q3657" i="1" s="1"/>
  <c r="P3657" i="1"/>
  <c r="O3657" i="1"/>
  <c r="T3656" i="1"/>
  <c r="S3656" i="1"/>
  <c r="R3656" i="1"/>
  <c r="Q3656" i="1" a="1"/>
  <c r="Q3656" i="1" s="1"/>
  <c r="P3656" i="1"/>
  <c r="O3656" i="1"/>
  <c r="T3655" i="1"/>
  <c r="S3655" i="1"/>
  <c r="R3655" i="1"/>
  <c r="Q3655" i="1" a="1"/>
  <c r="Q3655" i="1" s="1"/>
  <c r="P3655" i="1"/>
  <c r="O3655" i="1"/>
  <c r="T3654" i="1"/>
  <c r="S3654" i="1"/>
  <c r="R3654" i="1"/>
  <c r="Q3654" i="1" a="1"/>
  <c r="Q3654" i="1" s="1"/>
  <c r="P3654" i="1"/>
  <c r="O3654" i="1"/>
  <c r="T3653" i="1"/>
  <c r="S3653" i="1"/>
  <c r="R3653" i="1"/>
  <c r="Q3653" i="1" a="1"/>
  <c r="Q3653" i="1" s="1"/>
  <c r="P3653" i="1"/>
  <c r="O3653" i="1"/>
  <c r="T3652" i="1"/>
  <c r="S3652" i="1"/>
  <c r="R3652" i="1"/>
  <c r="Q3652" i="1" a="1"/>
  <c r="Q3652" i="1" s="1"/>
  <c r="P3652" i="1"/>
  <c r="O3652" i="1"/>
  <c r="T3651" i="1"/>
  <c r="S3651" i="1"/>
  <c r="R3651" i="1"/>
  <c r="Q3651" i="1" a="1"/>
  <c r="Q3651" i="1" s="1"/>
  <c r="P3651" i="1"/>
  <c r="O3651" i="1"/>
  <c r="T3650" i="1"/>
  <c r="S3650" i="1"/>
  <c r="R3650" i="1"/>
  <c r="Q3650" i="1" a="1"/>
  <c r="Q3650" i="1" s="1"/>
  <c r="P3650" i="1"/>
  <c r="O3650" i="1"/>
  <c r="T3649" i="1"/>
  <c r="S3649" i="1"/>
  <c r="R3649" i="1"/>
  <c r="Q3649" i="1" a="1"/>
  <c r="Q3649" i="1" s="1"/>
  <c r="P3649" i="1"/>
  <c r="O3649" i="1"/>
  <c r="T3648" i="1"/>
  <c r="S3648" i="1"/>
  <c r="R3648" i="1"/>
  <c r="Q3648" i="1" a="1"/>
  <c r="Q3648" i="1" s="1"/>
  <c r="P3648" i="1"/>
  <c r="O3648" i="1"/>
  <c r="T3647" i="1"/>
  <c r="S3647" i="1"/>
  <c r="R3647" i="1"/>
  <c r="Q3647" i="1" a="1"/>
  <c r="Q3647" i="1" s="1"/>
  <c r="P3647" i="1"/>
  <c r="O3647" i="1"/>
  <c r="T3646" i="1"/>
  <c r="S3646" i="1"/>
  <c r="R3646" i="1"/>
  <c r="Q3646" i="1" a="1"/>
  <c r="Q3646" i="1" s="1"/>
  <c r="P3646" i="1"/>
  <c r="O3646" i="1"/>
  <c r="T3645" i="1"/>
  <c r="S3645" i="1"/>
  <c r="R3645" i="1"/>
  <c r="Q3645" i="1" a="1"/>
  <c r="Q3645" i="1" s="1"/>
  <c r="P3645" i="1"/>
  <c r="O3645" i="1"/>
  <c r="T3644" i="1"/>
  <c r="S3644" i="1"/>
  <c r="R3644" i="1"/>
  <c r="Q3644" i="1" a="1"/>
  <c r="Q3644" i="1" s="1"/>
  <c r="P3644" i="1"/>
  <c r="O3644" i="1"/>
  <c r="T3643" i="1"/>
  <c r="S3643" i="1"/>
  <c r="R3643" i="1"/>
  <c r="Q3643" i="1" a="1"/>
  <c r="Q3643" i="1" s="1"/>
  <c r="P3643" i="1"/>
  <c r="O3643" i="1"/>
  <c r="T3642" i="1"/>
  <c r="S3642" i="1"/>
  <c r="R3642" i="1"/>
  <c r="Q3642" i="1" a="1"/>
  <c r="Q3642" i="1" s="1"/>
  <c r="P3642" i="1"/>
  <c r="O3642" i="1"/>
  <c r="T3641" i="1"/>
  <c r="S3641" i="1"/>
  <c r="R3641" i="1"/>
  <c r="Q3641" i="1" a="1"/>
  <c r="Q3641" i="1" s="1"/>
  <c r="P3641" i="1"/>
  <c r="O3641" i="1"/>
  <c r="T3640" i="1"/>
  <c r="S3640" i="1"/>
  <c r="R3640" i="1"/>
  <c r="Q3640" i="1" a="1"/>
  <c r="Q3640" i="1" s="1"/>
  <c r="P3640" i="1"/>
  <c r="O3640" i="1"/>
  <c r="T3639" i="1"/>
  <c r="S3639" i="1"/>
  <c r="R3639" i="1"/>
  <c r="Q3639" i="1" a="1"/>
  <c r="Q3639" i="1" s="1"/>
  <c r="P3639" i="1"/>
  <c r="O3639" i="1"/>
  <c r="T3638" i="1"/>
  <c r="S3638" i="1"/>
  <c r="R3638" i="1"/>
  <c r="Q3638" i="1" a="1"/>
  <c r="Q3638" i="1" s="1"/>
  <c r="P3638" i="1"/>
  <c r="O3638" i="1"/>
  <c r="T3637" i="1"/>
  <c r="S3637" i="1"/>
  <c r="R3637" i="1"/>
  <c r="Q3637" i="1" a="1"/>
  <c r="Q3637" i="1" s="1"/>
  <c r="P3637" i="1"/>
  <c r="O3637" i="1"/>
  <c r="T3636" i="1"/>
  <c r="S3636" i="1"/>
  <c r="R3636" i="1"/>
  <c r="Q3636" i="1" a="1"/>
  <c r="Q3636" i="1" s="1"/>
  <c r="P3636" i="1"/>
  <c r="O3636" i="1"/>
  <c r="T3635" i="1"/>
  <c r="S3635" i="1"/>
  <c r="R3635" i="1"/>
  <c r="Q3635" i="1" a="1"/>
  <c r="Q3635" i="1" s="1"/>
  <c r="P3635" i="1"/>
  <c r="O3635" i="1"/>
  <c r="T3634" i="1"/>
  <c r="S3634" i="1"/>
  <c r="R3634" i="1"/>
  <c r="Q3634" i="1" a="1"/>
  <c r="Q3634" i="1" s="1"/>
  <c r="P3634" i="1"/>
  <c r="O3634" i="1"/>
  <c r="T3633" i="1"/>
  <c r="S3633" i="1"/>
  <c r="R3633" i="1"/>
  <c r="Q3633" i="1" a="1"/>
  <c r="Q3633" i="1" s="1"/>
  <c r="P3633" i="1"/>
  <c r="O3633" i="1"/>
  <c r="T3632" i="1"/>
  <c r="S3632" i="1"/>
  <c r="R3632" i="1"/>
  <c r="Q3632" i="1" a="1"/>
  <c r="Q3632" i="1" s="1"/>
  <c r="P3632" i="1"/>
  <c r="O3632" i="1"/>
  <c r="T3631" i="1"/>
  <c r="S3631" i="1"/>
  <c r="R3631" i="1"/>
  <c r="Q3631" i="1" a="1"/>
  <c r="Q3631" i="1" s="1"/>
  <c r="P3631" i="1"/>
  <c r="O3631" i="1"/>
  <c r="T3630" i="1"/>
  <c r="S3630" i="1"/>
  <c r="R3630" i="1"/>
  <c r="Q3630" i="1" a="1"/>
  <c r="Q3630" i="1" s="1"/>
  <c r="P3630" i="1"/>
  <c r="O3630" i="1"/>
  <c r="T3629" i="1"/>
  <c r="S3629" i="1"/>
  <c r="R3629" i="1"/>
  <c r="Q3629" i="1" a="1"/>
  <c r="Q3629" i="1" s="1"/>
  <c r="P3629" i="1"/>
  <c r="O3629" i="1"/>
  <c r="T3628" i="1"/>
  <c r="S3628" i="1"/>
  <c r="R3628" i="1"/>
  <c r="Q3628" i="1" a="1"/>
  <c r="Q3628" i="1" s="1"/>
  <c r="P3628" i="1"/>
  <c r="O3628" i="1"/>
  <c r="T3627" i="1"/>
  <c r="S3627" i="1"/>
  <c r="R3627" i="1"/>
  <c r="Q3627" i="1" a="1"/>
  <c r="Q3627" i="1" s="1"/>
  <c r="P3627" i="1"/>
  <c r="O3627" i="1"/>
  <c r="T3626" i="1"/>
  <c r="S3626" i="1"/>
  <c r="R3626" i="1"/>
  <c r="Q3626" i="1" a="1"/>
  <c r="Q3626" i="1" s="1"/>
  <c r="P3626" i="1"/>
  <c r="O3626" i="1"/>
  <c r="T3625" i="1"/>
  <c r="S3625" i="1"/>
  <c r="R3625" i="1"/>
  <c r="Q3625" i="1" a="1"/>
  <c r="Q3625" i="1" s="1"/>
  <c r="P3625" i="1"/>
  <c r="O3625" i="1"/>
  <c r="T3624" i="1"/>
  <c r="S3624" i="1"/>
  <c r="R3624" i="1"/>
  <c r="Q3624" i="1" a="1"/>
  <c r="Q3624" i="1" s="1"/>
  <c r="P3624" i="1"/>
  <c r="O3624" i="1"/>
  <c r="T3623" i="1"/>
  <c r="S3623" i="1"/>
  <c r="R3623" i="1"/>
  <c r="Q3623" i="1" a="1"/>
  <c r="Q3623" i="1" s="1"/>
  <c r="P3623" i="1"/>
  <c r="O3623" i="1"/>
  <c r="T3622" i="1"/>
  <c r="S3622" i="1"/>
  <c r="R3622" i="1"/>
  <c r="Q3622" i="1" a="1"/>
  <c r="Q3622" i="1" s="1"/>
  <c r="P3622" i="1"/>
  <c r="O3622" i="1"/>
  <c r="T3621" i="1"/>
  <c r="S3621" i="1"/>
  <c r="R3621" i="1"/>
  <c r="Q3621" i="1" a="1"/>
  <c r="Q3621" i="1" s="1"/>
  <c r="P3621" i="1"/>
  <c r="O3621" i="1"/>
  <c r="T3620" i="1"/>
  <c r="S3620" i="1"/>
  <c r="R3620" i="1"/>
  <c r="Q3620" i="1" a="1"/>
  <c r="Q3620" i="1" s="1"/>
  <c r="P3620" i="1"/>
  <c r="O3620" i="1"/>
  <c r="T3619" i="1"/>
  <c r="S3619" i="1"/>
  <c r="R3619" i="1"/>
  <c r="Q3619" i="1" a="1"/>
  <c r="Q3619" i="1" s="1"/>
  <c r="P3619" i="1"/>
  <c r="O3619" i="1"/>
  <c r="T3618" i="1"/>
  <c r="S3618" i="1"/>
  <c r="R3618" i="1"/>
  <c r="Q3618" i="1" a="1"/>
  <c r="Q3618" i="1" s="1"/>
  <c r="P3618" i="1"/>
  <c r="O3618" i="1"/>
  <c r="T3617" i="1"/>
  <c r="S3617" i="1"/>
  <c r="R3617" i="1"/>
  <c r="Q3617" i="1" a="1"/>
  <c r="Q3617" i="1" s="1"/>
  <c r="P3617" i="1"/>
  <c r="O3617" i="1"/>
  <c r="T3616" i="1"/>
  <c r="S3616" i="1"/>
  <c r="R3616" i="1"/>
  <c r="Q3616" i="1" a="1"/>
  <c r="Q3616" i="1" s="1"/>
  <c r="P3616" i="1"/>
  <c r="O3616" i="1"/>
  <c r="T3615" i="1"/>
  <c r="S3615" i="1"/>
  <c r="R3615" i="1"/>
  <c r="Q3615" i="1" a="1"/>
  <c r="Q3615" i="1" s="1"/>
  <c r="P3615" i="1"/>
  <c r="O3615" i="1"/>
  <c r="T3614" i="1"/>
  <c r="S3614" i="1"/>
  <c r="R3614" i="1"/>
  <c r="Q3614" i="1" a="1"/>
  <c r="Q3614" i="1" s="1"/>
  <c r="P3614" i="1"/>
  <c r="O3614" i="1"/>
  <c r="T3613" i="1"/>
  <c r="S3613" i="1"/>
  <c r="R3613" i="1"/>
  <c r="Q3613" i="1" a="1"/>
  <c r="Q3613" i="1" s="1"/>
  <c r="P3613" i="1"/>
  <c r="O3613" i="1"/>
  <c r="T3612" i="1"/>
  <c r="S3612" i="1"/>
  <c r="R3612" i="1"/>
  <c r="Q3612" i="1" a="1"/>
  <c r="Q3612" i="1" s="1"/>
  <c r="P3612" i="1"/>
  <c r="O3612" i="1"/>
  <c r="T3611" i="1"/>
  <c r="S3611" i="1"/>
  <c r="R3611" i="1"/>
  <c r="Q3611" i="1" a="1"/>
  <c r="Q3611" i="1" s="1"/>
  <c r="P3611" i="1"/>
  <c r="O3611" i="1"/>
  <c r="T3610" i="1"/>
  <c r="S3610" i="1"/>
  <c r="R3610" i="1"/>
  <c r="Q3610" i="1" a="1"/>
  <c r="Q3610" i="1" s="1"/>
  <c r="P3610" i="1"/>
  <c r="O3610" i="1"/>
  <c r="T3609" i="1"/>
  <c r="S3609" i="1"/>
  <c r="R3609" i="1"/>
  <c r="Q3609" i="1" a="1"/>
  <c r="Q3609" i="1" s="1"/>
  <c r="P3609" i="1"/>
  <c r="O3609" i="1"/>
  <c r="T3608" i="1"/>
  <c r="S3608" i="1"/>
  <c r="R3608" i="1"/>
  <c r="Q3608" i="1" a="1"/>
  <c r="Q3608" i="1" s="1"/>
  <c r="P3608" i="1"/>
  <c r="O3608" i="1"/>
  <c r="T3607" i="1"/>
  <c r="S3607" i="1"/>
  <c r="R3607" i="1"/>
  <c r="Q3607" i="1" a="1"/>
  <c r="Q3607" i="1" s="1"/>
  <c r="P3607" i="1"/>
  <c r="O3607" i="1"/>
  <c r="T3606" i="1"/>
  <c r="S3606" i="1"/>
  <c r="R3606" i="1"/>
  <c r="Q3606" i="1" a="1"/>
  <c r="Q3606" i="1" s="1"/>
  <c r="P3606" i="1"/>
  <c r="O3606" i="1"/>
  <c r="T3605" i="1"/>
  <c r="S3605" i="1"/>
  <c r="R3605" i="1"/>
  <c r="Q3605" i="1" a="1"/>
  <c r="Q3605" i="1" s="1"/>
  <c r="P3605" i="1"/>
  <c r="O3605" i="1"/>
  <c r="T3604" i="1"/>
  <c r="S3604" i="1"/>
  <c r="R3604" i="1"/>
  <c r="Q3604" i="1" a="1"/>
  <c r="Q3604" i="1" s="1"/>
  <c r="P3604" i="1"/>
  <c r="O3604" i="1"/>
  <c r="T3603" i="1"/>
  <c r="S3603" i="1"/>
  <c r="R3603" i="1"/>
  <c r="Q3603" i="1" a="1"/>
  <c r="Q3603" i="1" s="1"/>
  <c r="P3603" i="1"/>
  <c r="O3603" i="1"/>
  <c r="T3602" i="1"/>
  <c r="S3602" i="1"/>
  <c r="R3602" i="1"/>
  <c r="Q3602" i="1" a="1"/>
  <c r="Q3602" i="1" s="1"/>
  <c r="P3602" i="1"/>
  <c r="O3602" i="1"/>
  <c r="T3601" i="1"/>
  <c r="S3601" i="1"/>
  <c r="R3601" i="1"/>
  <c r="Q3601" i="1" a="1"/>
  <c r="Q3601" i="1" s="1"/>
  <c r="P3601" i="1"/>
  <c r="O3601" i="1"/>
  <c r="T3600" i="1"/>
  <c r="S3600" i="1"/>
  <c r="R3600" i="1"/>
  <c r="Q3600" i="1" a="1"/>
  <c r="Q3600" i="1" s="1"/>
  <c r="P3600" i="1"/>
  <c r="O3600" i="1"/>
  <c r="T3599" i="1"/>
  <c r="S3599" i="1"/>
  <c r="R3599" i="1"/>
  <c r="Q3599" i="1" a="1"/>
  <c r="Q3599" i="1" s="1"/>
  <c r="P3599" i="1"/>
  <c r="O3599" i="1"/>
  <c r="T3598" i="1"/>
  <c r="S3598" i="1"/>
  <c r="R3598" i="1"/>
  <c r="Q3598" i="1" a="1"/>
  <c r="Q3598" i="1" s="1"/>
  <c r="P3598" i="1"/>
  <c r="O3598" i="1"/>
  <c r="T3597" i="1"/>
  <c r="S3597" i="1"/>
  <c r="R3597" i="1"/>
  <c r="Q3597" i="1" a="1"/>
  <c r="Q3597" i="1" s="1"/>
  <c r="P3597" i="1"/>
  <c r="O3597" i="1"/>
  <c r="T3596" i="1"/>
  <c r="S3596" i="1"/>
  <c r="R3596" i="1"/>
  <c r="Q3596" i="1" a="1"/>
  <c r="Q3596" i="1" s="1"/>
  <c r="P3596" i="1"/>
  <c r="O3596" i="1"/>
  <c r="T3595" i="1"/>
  <c r="S3595" i="1"/>
  <c r="R3595" i="1"/>
  <c r="Q3595" i="1" a="1"/>
  <c r="Q3595" i="1" s="1"/>
  <c r="P3595" i="1"/>
  <c r="O3595" i="1"/>
  <c r="T3594" i="1"/>
  <c r="S3594" i="1"/>
  <c r="R3594" i="1"/>
  <c r="Q3594" i="1" a="1"/>
  <c r="Q3594" i="1" s="1"/>
  <c r="P3594" i="1"/>
  <c r="O3594" i="1"/>
  <c r="T3593" i="1"/>
  <c r="S3593" i="1"/>
  <c r="R3593" i="1"/>
  <c r="Q3593" i="1" a="1"/>
  <c r="Q3593" i="1" s="1"/>
  <c r="P3593" i="1"/>
  <c r="O3593" i="1"/>
  <c r="T3592" i="1"/>
  <c r="S3592" i="1"/>
  <c r="R3592" i="1"/>
  <c r="Q3592" i="1" a="1"/>
  <c r="Q3592" i="1" s="1"/>
  <c r="P3592" i="1"/>
  <c r="O3592" i="1"/>
  <c r="T3591" i="1"/>
  <c r="S3591" i="1"/>
  <c r="R3591" i="1"/>
  <c r="Q3591" i="1" a="1"/>
  <c r="Q3591" i="1" s="1"/>
  <c r="P3591" i="1"/>
  <c r="O3591" i="1"/>
  <c r="T3590" i="1"/>
  <c r="S3590" i="1"/>
  <c r="R3590" i="1"/>
  <c r="Q3590" i="1" a="1"/>
  <c r="Q3590" i="1" s="1"/>
  <c r="P3590" i="1"/>
  <c r="O3590" i="1"/>
  <c r="T3589" i="1"/>
  <c r="S3589" i="1"/>
  <c r="R3589" i="1"/>
  <c r="Q3589" i="1" a="1"/>
  <c r="Q3589" i="1" s="1"/>
  <c r="P3589" i="1"/>
  <c r="O3589" i="1"/>
  <c r="T3588" i="1"/>
  <c r="S3588" i="1"/>
  <c r="R3588" i="1"/>
  <c r="Q3588" i="1" a="1"/>
  <c r="Q3588" i="1" s="1"/>
  <c r="P3588" i="1"/>
  <c r="O3588" i="1"/>
  <c r="T3587" i="1"/>
  <c r="S3587" i="1"/>
  <c r="R3587" i="1"/>
  <c r="Q3587" i="1" a="1"/>
  <c r="Q3587" i="1" s="1"/>
  <c r="P3587" i="1"/>
  <c r="O3587" i="1"/>
  <c r="T3586" i="1"/>
  <c r="S3586" i="1"/>
  <c r="R3586" i="1"/>
  <c r="Q3586" i="1" a="1"/>
  <c r="Q3586" i="1" s="1"/>
  <c r="P3586" i="1"/>
  <c r="O3586" i="1"/>
  <c r="T3585" i="1"/>
  <c r="S3585" i="1"/>
  <c r="R3585" i="1"/>
  <c r="Q3585" i="1" a="1"/>
  <c r="Q3585" i="1" s="1"/>
  <c r="P3585" i="1"/>
  <c r="O3585" i="1"/>
  <c r="T3584" i="1"/>
  <c r="S3584" i="1"/>
  <c r="R3584" i="1"/>
  <c r="Q3584" i="1" a="1"/>
  <c r="Q3584" i="1" s="1"/>
  <c r="P3584" i="1"/>
  <c r="O3584" i="1"/>
  <c r="T3583" i="1"/>
  <c r="S3583" i="1"/>
  <c r="R3583" i="1"/>
  <c r="Q3583" i="1" a="1"/>
  <c r="Q3583" i="1" s="1"/>
  <c r="P3583" i="1"/>
  <c r="O3583" i="1"/>
  <c r="T3582" i="1"/>
  <c r="S3582" i="1"/>
  <c r="R3582" i="1"/>
  <c r="Q3582" i="1" a="1"/>
  <c r="Q3582" i="1" s="1"/>
  <c r="P3582" i="1"/>
  <c r="O3582" i="1"/>
  <c r="T3581" i="1"/>
  <c r="S3581" i="1"/>
  <c r="R3581" i="1"/>
  <c r="Q3581" i="1" a="1"/>
  <c r="Q3581" i="1" s="1"/>
  <c r="P3581" i="1"/>
  <c r="O3581" i="1"/>
  <c r="T3580" i="1"/>
  <c r="S3580" i="1"/>
  <c r="R3580" i="1"/>
  <c r="Q3580" i="1" a="1"/>
  <c r="Q3580" i="1" s="1"/>
  <c r="P3580" i="1"/>
  <c r="O3580" i="1"/>
  <c r="T3579" i="1"/>
  <c r="S3579" i="1"/>
  <c r="R3579" i="1"/>
  <c r="Q3579" i="1" a="1"/>
  <c r="Q3579" i="1" s="1"/>
  <c r="P3579" i="1"/>
  <c r="O3579" i="1"/>
  <c r="T3578" i="1"/>
  <c r="S3578" i="1"/>
  <c r="R3578" i="1"/>
  <c r="Q3578" i="1" a="1"/>
  <c r="Q3578" i="1" s="1"/>
  <c r="P3578" i="1"/>
  <c r="O3578" i="1"/>
  <c r="T3577" i="1"/>
  <c r="S3577" i="1"/>
  <c r="R3577" i="1"/>
  <c r="Q3577" i="1" a="1"/>
  <c r="Q3577" i="1" s="1"/>
  <c r="P3577" i="1"/>
  <c r="O3577" i="1"/>
  <c r="T3576" i="1"/>
  <c r="S3576" i="1"/>
  <c r="R3576" i="1"/>
  <c r="Q3576" i="1" a="1"/>
  <c r="Q3576" i="1" s="1"/>
  <c r="P3576" i="1"/>
  <c r="O3576" i="1"/>
  <c r="T3575" i="1"/>
  <c r="S3575" i="1"/>
  <c r="R3575" i="1"/>
  <c r="Q3575" i="1" a="1"/>
  <c r="Q3575" i="1" s="1"/>
  <c r="P3575" i="1"/>
  <c r="O3575" i="1"/>
  <c r="T3574" i="1"/>
  <c r="S3574" i="1"/>
  <c r="R3574" i="1"/>
  <c r="Q3574" i="1" a="1"/>
  <c r="Q3574" i="1" s="1"/>
  <c r="P3574" i="1"/>
  <c r="O3574" i="1"/>
  <c r="T3573" i="1"/>
  <c r="S3573" i="1"/>
  <c r="R3573" i="1"/>
  <c r="Q3573" i="1" a="1"/>
  <c r="Q3573" i="1" s="1"/>
  <c r="P3573" i="1"/>
  <c r="O3573" i="1"/>
  <c r="T3572" i="1"/>
  <c r="S3572" i="1"/>
  <c r="R3572" i="1"/>
  <c r="Q3572" i="1" a="1"/>
  <c r="Q3572" i="1" s="1"/>
  <c r="P3572" i="1"/>
  <c r="O3572" i="1"/>
  <c r="T3571" i="1"/>
  <c r="S3571" i="1"/>
  <c r="R3571" i="1"/>
  <c r="Q3571" i="1" a="1"/>
  <c r="Q3571" i="1" s="1"/>
  <c r="P3571" i="1"/>
  <c r="O3571" i="1"/>
  <c r="T3570" i="1"/>
  <c r="S3570" i="1"/>
  <c r="R3570" i="1"/>
  <c r="Q3570" i="1" a="1"/>
  <c r="Q3570" i="1" s="1"/>
  <c r="P3570" i="1"/>
  <c r="O3570" i="1"/>
  <c r="T3569" i="1"/>
  <c r="S3569" i="1"/>
  <c r="R3569" i="1"/>
  <c r="Q3569" i="1" a="1"/>
  <c r="Q3569" i="1" s="1"/>
  <c r="P3569" i="1"/>
  <c r="O3569" i="1"/>
  <c r="T3568" i="1"/>
  <c r="S3568" i="1"/>
  <c r="R3568" i="1"/>
  <c r="Q3568" i="1" a="1"/>
  <c r="Q3568" i="1" s="1"/>
  <c r="P3568" i="1"/>
  <c r="O3568" i="1"/>
  <c r="T3567" i="1"/>
  <c r="S3567" i="1"/>
  <c r="R3567" i="1"/>
  <c r="Q3567" i="1" a="1"/>
  <c r="Q3567" i="1" s="1"/>
  <c r="P3567" i="1"/>
  <c r="O3567" i="1"/>
  <c r="T3566" i="1"/>
  <c r="S3566" i="1"/>
  <c r="R3566" i="1"/>
  <c r="Q3566" i="1" a="1"/>
  <c r="Q3566" i="1" s="1"/>
  <c r="P3566" i="1"/>
  <c r="O3566" i="1"/>
  <c r="T3565" i="1"/>
  <c r="S3565" i="1"/>
  <c r="R3565" i="1"/>
  <c r="Q3565" i="1" a="1"/>
  <c r="Q3565" i="1" s="1"/>
  <c r="P3565" i="1"/>
  <c r="O3565" i="1"/>
  <c r="T3564" i="1"/>
  <c r="S3564" i="1"/>
  <c r="R3564" i="1"/>
  <c r="Q3564" i="1" a="1"/>
  <c r="Q3564" i="1" s="1"/>
  <c r="P3564" i="1"/>
  <c r="O3564" i="1"/>
  <c r="T3563" i="1"/>
  <c r="S3563" i="1"/>
  <c r="R3563" i="1"/>
  <c r="Q3563" i="1" a="1"/>
  <c r="Q3563" i="1" s="1"/>
  <c r="P3563" i="1"/>
  <c r="O3563" i="1"/>
  <c r="T3562" i="1"/>
  <c r="S3562" i="1"/>
  <c r="R3562" i="1"/>
  <c r="Q3562" i="1" a="1"/>
  <c r="Q3562" i="1" s="1"/>
  <c r="P3562" i="1"/>
  <c r="O3562" i="1"/>
  <c r="T3561" i="1"/>
  <c r="S3561" i="1"/>
  <c r="R3561" i="1"/>
  <c r="Q3561" i="1" a="1"/>
  <c r="Q3561" i="1" s="1"/>
  <c r="P3561" i="1"/>
  <c r="O3561" i="1"/>
  <c r="T3560" i="1"/>
  <c r="S3560" i="1"/>
  <c r="R3560" i="1"/>
  <c r="Q3560" i="1" a="1"/>
  <c r="Q3560" i="1" s="1"/>
  <c r="P3560" i="1"/>
  <c r="O3560" i="1"/>
  <c r="T3559" i="1"/>
  <c r="S3559" i="1"/>
  <c r="R3559" i="1"/>
  <c r="Q3559" i="1" a="1"/>
  <c r="Q3559" i="1" s="1"/>
  <c r="P3559" i="1"/>
  <c r="O3559" i="1"/>
  <c r="T3558" i="1"/>
  <c r="S3558" i="1"/>
  <c r="R3558" i="1"/>
  <c r="Q3558" i="1" a="1"/>
  <c r="Q3558" i="1" s="1"/>
  <c r="P3558" i="1"/>
  <c r="O3558" i="1"/>
  <c r="T3557" i="1"/>
  <c r="S3557" i="1"/>
  <c r="R3557" i="1"/>
  <c r="Q3557" i="1" a="1"/>
  <c r="Q3557" i="1" s="1"/>
  <c r="P3557" i="1"/>
  <c r="O3557" i="1"/>
  <c r="T3556" i="1"/>
  <c r="S3556" i="1"/>
  <c r="R3556" i="1"/>
  <c r="Q3556" i="1" a="1"/>
  <c r="Q3556" i="1" s="1"/>
  <c r="P3556" i="1"/>
  <c r="O3556" i="1"/>
  <c r="T3555" i="1"/>
  <c r="S3555" i="1"/>
  <c r="R3555" i="1"/>
  <c r="Q3555" i="1" a="1"/>
  <c r="Q3555" i="1" s="1"/>
  <c r="P3555" i="1"/>
  <c r="O3555" i="1"/>
  <c r="T3554" i="1"/>
  <c r="S3554" i="1"/>
  <c r="R3554" i="1"/>
  <c r="Q3554" i="1" a="1"/>
  <c r="Q3554" i="1" s="1"/>
  <c r="P3554" i="1"/>
  <c r="O3554" i="1"/>
  <c r="T3553" i="1"/>
  <c r="S3553" i="1"/>
  <c r="R3553" i="1"/>
  <c r="Q3553" i="1" a="1"/>
  <c r="Q3553" i="1" s="1"/>
  <c r="P3553" i="1"/>
  <c r="O3553" i="1"/>
  <c r="T3552" i="1"/>
  <c r="S3552" i="1"/>
  <c r="R3552" i="1"/>
  <c r="Q3552" i="1" a="1"/>
  <c r="Q3552" i="1" s="1"/>
  <c r="P3552" i="1"/>
  <c r="O3552" i="1"/>
  <c r="T3551" i="1"/>
  <c r="S3551" i="1"/>
  <c r="R3551" i="1"/>
  <c r="Q3551" i="1" a="1"/>
  <c r="Q3551" i="1" s="1"/>
  <c r="P3551" i="1"/>
  <c r="O3551" i="1"/>
  <c r="T3550" i="1"/>
  <c r="S3550" i="1"/>
  <c r="R3550" i="1"/>
  <c r="Q3550" i="1" a="1"/>
  <c r="Q3550" i="1" s="1"/>
  <c r="P3550" i="1"/>
  <c r="O3550" i="1"/>
  <c r="T3549" i="1"/>
  <c r="S3549" i="1"/>
  <c r="R3549" i="1"/>
  <c r="Q3549" i="1" a="1"/>
  <c r="Q3549" i="1" s="1"/>
  <c r="P3549" i="1"/>
  <c r="O3549" i="1"/>
  <c r="T3548" i="1"/>
  <c r="S3548" i="1"/>
  <c r="R3548" i="1"/>
  <c r="Q3548" i="1" a="1"/>
  <c r="Q3548" i="1" s="1"/>
  <c r="P3548" i="1"/>
  <c r="O3548" i="1"/>
  <c r="T3547" i="1"/>
  <c r="S3547" i="1"/>
  <c r="R3547" i="1"/>
  <c r="Q3547" i="1" a="1"/>
  <c r="Q3547" i="1" s="1"/>
  <c r="P3547" i="1"/>
  <c r="O3547" i="1"/>
  <c r="T3546" i="1"/>
  <c r="S3546" i="1"/>
  <c r="R3546" i="1"/>
  <c r="Q3546" i="1" a="1"/>
  <c r="Q3546" i="1" s="1"/>
  <c r="P3546" i="1"/>
  <c r="O3546" i="1"/>
  <c r="T3545" i="1"/>
  <c r="S3545" i="1"/>
  <c r="R3545" i="1"/>
  <c r="Q3545" i="1" a="1"/>
  <c r="Q3545" i="1" s="1"/>
  <c r="P3545" i="1"/>
  <c r="O3545" i="1"/>
  <c r="T3544" i="1"/>
  <c r="S3544" i="1"/>
  <c r="R3544" i="1"/>
  <c r="Q3544" i="1" a="1"/>
  <c r="Q3544" i="1" s="1"/>
  <c r="P3544" i="1"/>
  <c r="O3544" i="1"/>
  <c r="T3543" i="1"/>
  <c r="S3543" i="1"/>
  <c r="R3543" i="1"/>
  <c r="Q3543" i="1" a="1"/>
  <c r="Q3543" i="1" s="1"/>
  <c r="P3543" i="1"/>
  <c r="O3543" i="1"/>
  <c r="T3542" i="1"/>
  <c r="S3542" i="1"/>
  <c r="R3542" i="1"/>
  <c r="Q3542" i="1" a="1"/>
  <c r="Q3542" i="1" s="1"/>
  <c r="P3542" i="1"/>
  <c r="O3542" i="1"/>
  <c r="T3541" i="1"/>
  <c r="S3541" i="1"/>
  <c r="R3541" i="1"/>
  <c r="Q3541" i="1" a="1"/>
  <c r="Q3541" i="1" s="1"/>
  <c r="P3541" i="1"/>
  <c r="O3541" i="1"/>
  <c r="T3540" i="1"/>
  <c r="S3540" i="1"/>
  <c r="R3540" i="1"/>
  <c r="Q3540" i="1" a="1"/>
  <c r="Q3540" i="1" s="1"/>
  <c r="P3540" i="1"/>
  <c r="O3540" i="1"/>
  <c r="T3539" i="1"/>
  <c r="S3539" i="1"/>
  <c r="R3539" i="1"/>
  <c r="Q3539" i="1" a="1"/>
  <c r="Q3539" i="1" s="1"/>
  <c r="P3539" i="1"/>
  <c r="O3539" i="1"/>
  <c r="T3538" i="1"/>
  <c r="S3538" i="1"/>
  <c r="R3538" i="1"/>
  <c r="Q3538" i="1" a="1"/>
  <c r="Q3538" i="1" s="1"/>
  <c r="P3538" i="1"/>
  <c r="O3538" i="1"/>
  <c r="T3537" i="1"/>
  <c r="S3537" i="1"/>
  <c r="R3537" i="1"/>
  <c r="Q3537" i="1" a="1"/>
  <c r="Q3537" i="1" s="1"/>
  <c r="P3537" i="1"/>
  <c r="O3537" i="1"/>
  <c r="T3536" i="1"/>
  <c r="S3536" i="1"/>
  <c r="R3536" i="1"/>
  <c r="Q3536" i="1" a="1"/>
  <c r="Q3536" i="1" s="1"/>
  <c r="P3536" i="1"/>
  <c r="O3536" i="1"/>
  <c r="T3535" i="1"/>
  <c r="S3535" i="1"/>
  <c r="R3535" i="1"/>
  <c r="Q3535" i="1" a="1"/>
  <c r="Q3535" i="1" s="1"/>
  <c r="P3535" i="1"/>
  <c r="O3535" i="1"/>
  <c r="T3534" i="1"/>
  <c r="S3534" i="1"/>
  <c r="R3534" i="1"/>
  <c r="Q3534" i="1" a="1"/>
  <c r="Q3534" i="1" s="1"/>
  <c r="P3534" i="1"/>
  <c r="O3534" i="1"/>
  <c r="T3533" i="1"/>
  <c r="S3533" i="1"/>
  <c r="R3533" i="1"/>
  <c r="Q3533" i="1" a="1"/>
  <c r="Q3533" i="1" s="1"/>
  <c r="P3533" i="1"/>
  <c r="O3533" i="1"/>
  <c r="T3532" i="1"/>
  <c r="S3532" i="1"/>
  <c r="R3532" i="1"/>
  <c r="Q3532" i="1" a="1"/>
  <c r="Q3532" i="1" s="1"/>
  <c r="P3532" i="1"/>
  <c r="O3532" i="1"/>
  <c r="T3531" i="1"/>
  <c r="S3531" i="1"/>
  <c r="R3531" i="1"/>
  <c r="Q3531" i="1" a="1"/>
  <c r="Q3531" i="1" s="1"/>
  <c r="P3531" i="1"/>
  <c r="O3531" i="1"/>
  <c r="T3530" i="1"/>
  <c r="S3530" i="1"/>
  <c r="R3530" i="1"/>
  <c r="Q3530" i="1" a="1"/>
  <c r="Q3530" i="1" s="1"/>
  <c r="P3530" i="1"/>
  <c r="O3530" i="1"/>
  <c r="T3529" i="1"/>
  <c r="S3529" i="1"/>
  <c r="R3529" i="1"/>
  <c r="Q3529" i="1" a="1"/>
  <c r="Q3529" i="1" s="1"/>
  <c r="P3529" i="1"/>
  <c r="O3529" i="1"/>
  <c r="T3528" i="1"/>
  <c r="S3528" i="1"/>
  <c r="R3528" i="1"/>
  <c r="Q3528" i="1" a="1"/>
  <c r="Q3528" i="1" s="1"/>
  <c r="P3528" i="1"/>
  <c r="O3528" i="1"/>
  <c r="T3527" i="1"/>
  <c r="S3527" i="1"/>
  <c r="R3527" i="1"/>
  <c r="Q3527" i="1" a="1"/>
  <c r="Q3527" i="1" s="1"/>
  <c r="P3527" i="1"/>
  <c r="O3527" i="1"/>
  <c r="T3526" i="1"/>
  <c r="S3526" i="1"/>
  <c r="R3526" i="1"/>
  <c r="Q3526" i="1" a="1"/>
  <c r="Q3526" i="1" s="1"/>
  <c r="P3526" i="1"/>
  <c r="O3526" i="1"/>
  <c r="T3525" i="1"/>
  <c r="S3525" i="1"/>
  <c r="R3525" i="1"/>
  <c r="Q3525" i="1" a="1"/>
  <c r="Q3525" i="1" s="1"/>
  <c r="P3525" i="1"/>
  <c r="O3525" i="1"/>
  <c r="T3524" i="1"/>
  <c r="S3524" i="1"/>
  <c r="R3524" i="1"/>
  <c r="Q3524" i="1" a="1"/>
  <c r="Q3524" i="1" s="1"/>
  <c r="P3524" i="1"/>
  <c r="O3524" i="1"/>
  <c r="T3523" i="1"/>
  <c r="S3523" i="1"/>
  <c r="R3523" i="1"/>
  <c r="Q3523" i="1" a="1"/>
  <c r="Q3523" i="1" s="1"/>
  <c r="P3523" i="1"/>
  <c r="O3523" i="1"/>
  <c r="T3522" i="1"/>
  <c r="S3522" i="1"/>
  <c r="R3522" i="1"/>
  <c r="Q3522" i="1" a="1"/>
  <c r="Q3522" i="1" s="1"/>
  <c r="P3522" i="1"/>
  <c r="O3522" i="1"/>
  <c r="T3521" i="1"/>
  <c r="S3521" i="1"/>
  <c r="R3521" i="1"/>
  <c r="Q3521" i="1" a="1"/>
  <c r="Q3521" i="1" s="1"/>
  <c r="P3521" i="1"/>
  <c r="O3521" i="1"/>
  <c r="T3520" i="1"/>
  <c r="S3520" i="1"/>
  <c r="R3520" i="1"/>
  <c r="Q3520" i="1" a="1"/>
  <c r="Q3520" i="1" s="1"/>
  <c r="P3520" i="1"/>
  <c r="O3520" i="1"/>
  <c r="T3519" i="1"/>
  <c r="S3519" i="1"/>
  <c r="R3519" i="1"/>
  <c r="Q3519" i="1" a="1"/>
  <c r="Q3519" i="1" s="1"/>
  <c r="P3519" i="1"/>
  <c r="O3519" i="1"/>
  <c r="T3518" i="1"/>
  <c r="S3518" i="1"/>
  <c r="R3518" i="1"/>
  <c r="Q3518" i="1" a="1"/>
  <c r="Q3518" i="1" s="1"/>
  <c r="P3518" i="1"/>
  <c r="O3518" i="1"/>
  <c r="T3517" i="1"/>
  <c r="S3517" i="1"/>
  <c r="R3517" i="1"/>
  <c r="Q3517" i="1" a="1"/>
  <c r="Q3517" i="1" s="1"/>
  <c r="P3517" i="1"/>
  <c r="O3517" i="1"/>
  <c r="T3516" i="1"/>
  <c r="S3516" i="1"/>
  <c r="R3516" i="1"/>
  <c r="Q3516" i="1" a="1"/>
  <c r="Q3516" i="1" s="1"/>
  <c r="P3516" i="1"/>
  <c r="O3516" i="1"/>
  <c r="T3515" i="1"/>
  <c r="S3515" i="1"/>
  <c r="R3515" i="1"/>
  <c r="Q3515" i="1" a="1"/>
  <c r="Q3515" i="1" s="1"/>
  <c r="P3515" i="1"/>
  <c r="O3515" i="1"/>
  <c r="T3514" i="1"/>
  <c r="S3514" i="1"/>
  <c r="R3514" i="1"/>
  <c r="Q3514" i="1" a="1"/>
  <c r="Q3514" i="1" s="1"/>
  <c r="P3514" i="1"/>
  <c r="O3514" i="1"/>
  <c r="T3513" i="1"/>
  <c r="S3513" i="1"/>
  <c r="R3513" i="1"/>
  <c r="Q3513" i="1" a="1"/>
  <c r="Q3513" i="1" s="1"/>
  <c r="P3513" i="1"/>
  <c r="O3513" i="1"/>
  <c r="T3512" i="1"/>
  <c r="S3512" i="1"/>
  <c r="R3512" i="1"/>
  <c r="Q3512" i="1" a="1"/>
  <c r="Q3512" i="1" s="1"/>
  <c r="P3512" i="1"/>
  <c r="O3512" i="1"/>
  <c r="T3511" i="1"/>
  <c r="S3511" i="1"/>
  <c r="R3511" i="1"/>
  <c r="Q3511" i="1" a="1"/>
  <c r="Q3511" i="1" s="1"/>
  <c r="P3511" i="1"/>
  <c r="O3511" i="1"/>
  <c r="T3510" i="1"/>
  <c r="S3510" i="1"/>
  <c r="R3510" i="1"/>
  <c r="Q3510" i="1" a="1"/>
  <c r="Q3510" i="1" s="1"/>
  <c r="P3510" i="1"/>
  <c r="O3510" i="1"/>
  <c r="T3509" i="1"/>
  <c r="S3509" i="1"/>
  <c r="R3509" i="1"/>
  <c r="Q3509" i="1" a="1"/>
  <c r="Q3509" i="1" s="1"/>
  <c r="P3509" i="1"/>
  <c r="O3509" i="1"/>
  <c r="T3508" i="1"/>
  <c r="S3508" i="1"/>
  <c r="R3508" i="1"/>
  <c r="Q3508" i="1" a="1"/>
  <c r="Q3508" i="1" s="1"/>
  <c r="P3508" i="1"/>
  <c r="O3508" i="1"/>
  <c r="T3507" i="1"/>
  <c r="S3507" i="1"/>
  <c r="R3507" i="1"/>
  <c r="Q3507" i="1" a="1"/>
  <c r="Q3507" i="1" s="1"/>
  <c r="P3507" i="1"/>
  <c r="O3507" i="1"/>
  <c r="T3506" i="1"/>
  <c r="S3506" i="1"/>
  <c r="R3506" i="1"/>
  <c r="Q3506" i="1" a="1"/>
  <c r="Q3506" i="1" s="1"/>
  <c r="P3506" i="1"/>
  <c r="O3506" i="1"/>
  <c r="T3505" i="1"/>
  <c r="S3505" i="1"/>
  <c r="R3505" i="1"/>
  <c r="Q3505" i="1" a="1"/>
  <c r="Q3505" i="1" s="1"/>
  <c r="P3505" i="1"/>
  <c r="O3505" i="1"/>
  <c r="T3504" i="1"/>
  <c r="S3504" i="1"/>
  <c r="R3504" i="1"/>
  <c r="Q3504" i="1" a="1"/>
  <c r="Q3504" i="1" s="1"/>
  <c r="P3504" i="1"/>
  <c r="O3504" i="1"/>
  <c r="T3503" i="1"/>
  <c r="S3503" i="1"/>
  <c r="R3503" i="1"/>
  <c r="Q3503" i="1" a="1"/>
  <c r="Q3503" i="1" s="1"/>
  <c r="P3503" i="1"/>
  <c r="O3503" i="1"/>
  <c r="T3502" i="1"/>
  <c r="S3502" i="1"/>
  <c r="R3502" i="1"/>
  <c r="Q3502" i="1" a="1"/>
  <c r="Q3502" i="1" s="1"/>
  <c r="P3502" i="1"/>
  <c r="O3502" i="1"/>
  <c r="T3501" i="1"/>
  <c r="S3501" i="1"/>
  <c r="R3501" i="1"/>
  <c r="Q3501" i="1" a="1"/>
  <c r="Q3501" i="1" s="1"/>
  <c r="P3501" i="1"/>
  <c r="O3501" i="1"/>
  <c r="T3500" i="1"/>
  <c r="S3500" i="1"/>
  <c r="R3500" i="1"/>
  <c r="Q3500" i="1" a="1"/>
  <c r="Q3500" i="1" s="1"/>
  <c r="P3500" i="1"/>
  <c r="O3500" i="1"/>
  <c r="T3499" i="1"/>
  <c r="S3499" i="1"/>
  <c r="R3499" i="1"/>
  <c r="Q3499" i="1" a="1"/>
  <c r="Q3499" i="1" s="1"/>
  <c r="P3499" i="1"/>
  <c r="O3499" i="1"/>
  <c r="T3498" i="1"/>
  <c r="S3498" i="1"/>
  <c r="R3498" i="1"/>
  <c r="Q3498" i="1" a="1"/>
  <c r="Q3498" i="1" s="1"/>
  <c r="P3498" i="1"/>
  <c r="O3498" i="1"/>
  <c r="T3497" i="1"/>
  <c r="S3497" i="1"/>
  <c r="R3497" i="1"/>
  <c r="Q3497" i="1" a="1"/>
  <c r="Q3497" i="1" s="1"/>
  <c r="P3497" i="1"/>
  <c r="O3497" i="1"/>
  <c r="T3496" i="1"/>
  <c r="S3496" i="1"/>
  <c r="R3496" i="1"/>
  <c r="Q3496" i="1" a="1"/>
  <c r="Q3496" i="1" s="1"/>
  <c r="P3496" i="1"/>
  <c r="O3496" i="1"/>
  <c r="T3495" i="1"/>
  <c r="S3495" i="1"/>
  <c r="R3495" i="1"/>
  <c r="Q3495" i="1" a="1"/>
  <c r="Q3495" i="1" s="1"/>
  <c r="P3495" i="1"/>
  <c r="O3495" i="1"/>
  <c r="T3494" i="1"/>
  <c r="S3494" i="1"/>
  <c r="R3494" i="1"/>
  <c r="Q3494" i="1" a="1"/>
  <c r="Q3494" i="1" s="1"/>
  <c r="P3494" i="1"/>
  <c r="O3494" i="1"/>
  <c r="T3493" i="1"/>
  <c r="S3493" i="1"/>
  <c r="R3493" i="1"/>
  <c r="Q3493" i="1" a="1"/>
  <c r="Q3493" i="1" s="1"/>
  <c r="P3493" i="1"/>
  <c r="O3493" i="1"/>
  <c r="T3492" i="1"/>
  <c r="S3492" i="1"/>
  <c r="R3492" i="1"/>
  <c r="Q3492" i="1" a="1"/>
  <c r="Q3492" i="1" s="1"/>
  <c r="P3492" i="1"/>
  <c r="O3492" i="1"/>
  <c r="T3491" i="1"/>
  <c r="S3491" i="1"/>
  <c r="R3491" i="1"/>
  <c r="Q3491" i="1" a="1"/>
  <c r="Q3491" i="1" s="1"/>
  <c r="P3491" i="1"/>
  <c r="O3491" i="1"/>
  <c r="T3490" i="1"/>
  <c r="S3490" i="1"/>
  <c r="R3490" i="1"/>
  <c r="Q3490" i="1" a="1"/>
  <c r="Q3490" i="1" s="1"/>
  <c r="P3490" i="1"/>
  <c r="O3490" i="1"/>
  <c r="T3489" i="1"/>
  <c r="S3489" i="1"/>
  <c r="R3489" i="1"/>
  <c r="Q3489" i="1" a="1"/>
  <c r="Q3489" i="1" s="1"/>
  <c r="P3489" i="1"/>
  <c r="O3489" i="1"/>
  <c r="T3488" i="1"/>
  <c r="S3488" i="1"/>
  <c r="R3488" i="1"/>
  <c r="Q3488" i="1" a="1"/>
  <c r="Q3488" i="1" s="1"/>
  <c r="P3488" i="1"/>
  <c r="O3488" i="1"/>
  <c r="T3487" i="1"/>
  <c r="S3487" i="1"/>
  <c r="R3487" i="1"/>
  <c r="Q3487" i="1" a="1"/>
  <c r="Q3487" i="1" s="1"/>
  <c r="P3487" i="1"/>
  <c r="O3487" i="1"/>
  <c r="T3486" i="1"/>
  <c r="S3486" i="1"/>
  <c r="R3486" i="1"/>
  <c r="Q3486" i="1" a="1"/>
  <c r="Q3486" i="1" s="1"/>
  <c r="P3486" i="1"/>
  <c r="O3486" i="1"/>
  <c r="T3485" i="1"/>
  <c r="S3485" i="1"/>
  <c r="R3485" i="1"/>
  <c r="Q3485" i="1" a="1"/>
  <c r="Q3485" i="1" s="1"/>
  <c r="P3485" i="1"/>
  <c r="O3485" i="1"/>
  <c r="T3484" i="1"/>
  <c r="S3484" i="1"/>
  <c r="R3484" i="1"/>
  <c r="Q3484" i="1" a="1"/>
  <c r="Q3484" i="1" s="1"/>
  <c r="P3484" i="1"/>
  <c r="O3484" i="1"/>
  <c r="T3483" i="1"/>
  <c r="S3483" i="1"/>
  <c r="R3483" i="1"/>
  <c r="Q3483" i="1" a="1"/>
  <c r="Q3483" i="1" s="1"/>
  <c r="P3483" i="1"/>
  <c r="O3483" i="1"/>
  <c r="T3482" i="1"/>
  <c r="S3482" i="1"/>
  <c r="R3482" i="1"/>
  <c r="Q3482" i="1" a="1"/>
  <c r="Q3482" i="1" s="1"/>
  <c r="P3482" i="1"/>
  <c r="O3482" i="1"/>
  <c r="T3481" i="1"/>
  <c r="S3481" i="1"/>
  <c r="R3481" i="1"/>
  <c r="Q3481" i="1" a="1"/>
  <c r="Q3481" i="1" s="1"/>
  <c r="P3481" i="1"/>
  <c r="O3481" i="1"/>
  <c r="T3480" i="1"/>
  <c r="S3480" i="1"/>
  <c r="R3480" i="1"/>
  <c r="Q3480" i="1" a="1"/>
  <c r="Q3480" i="1" s="1"/>
  <c r="P3480" i="1"/>
  <c r="O3480" i="1"/>
  <c r="T3479" i="1"/>
  <c r="S3479" i="1"/>
  <c r="R3479" i="1"/>
  <c r="Q3479" i="1" a="1"/>
  <c r="Q3479" i="1" s="1"/>
  <c r="P3479" i="1"/>
  <c r="O3479" i="1"/>
  <c r="T3478" i="1"/>
  <c r="S3478" i="1"/>
  <c r="R3478" i="1"/>
  <c r="Q3478" i="1" a="1"/>
  <c r="Q3478" i="1" s="1"/>
  <c r="P3478" i="1"/>
  <c r="O3478" i="1"/>
  <c r="T3477" i="1"/>
  <c r="S3477" i="1"/>
  <c r="R3477" i="1"/>
  <c r="Q3477" i="1" a="1"/>
  <c r="Q3477" i="1" s="1"/>
  <c r="P3477" i="1"/>
  <c r="O3477" i="1"/>
  <c r="T3476" i="1"/>
  <c r="S3476" i="1"/>
  <c r="R3476" i="1"/>
  <c r="Q3476" i="1" a="1"/>
  <c r="Q3476" i="1" s="1"/>
  <c r="P3476" i="1"/>
  <c r="O3476" i="1"/>
  <c r="T3475" i="1"/>
  <c r="S3475" i="1"/>
  <c r="R3475" i="1"/>
  <c r="Q3475" i="1" a="1"/>
  <c r="Q3475" i="1" s="1"/>
  <c r="P3475" i="1"/>
  <c r="O3475" i="1"/>
  <c r="T3474" i="1"/>
  <c r="S3474" i="1"/>
  <c r="R3474" i="1"/>
  <c r="Q3474" i="1" a="1"/>
  <c r="Q3474" i="1" s="1"/>
  <c r="P3474" i="1"/>
  <c r="O3474" i="1"/>
  <c r="T3473" i="1"/>
  <c r="S3473" i="1"/>
  <c r="R3473" i="1"/>
  <c r="Q3473" i="1" a="1"/>
  <c r="Q3473" i="1" s="1"/>
  <c r="P3473" i="1"/>
  <c r="O3473" i="1"/>
  <c r="T3472" i="1"/>
  <c r="S3472" i="1"/>
  <c r="R3472" i="1"/>
  <c r="Q3472" i="1" a="1"/>
  <c r="Q3472" i="1" s="1"/>
  <c r="P3472" i="1"/>
  <c r="O3472" i="1"/>
  <c r="T3471" i="1"/>
  <c r="S3471" i="1"/>
  <c r="R3471" i="1"/>
  <c r="Q3471" i="1" a="1"/>
  <c r="Q3471" i="1" s="1"/>
  <c r="P3471" i="1"/>
  <c r="O3471" i="1"/>
  <c r="T3470" i="1"/>
  <c r="S3470" i="1"/>
  <c r="R3470" i="1"/>
  <c r="Q3470" i="1" a="1"/>
  <c r="Q3470" i="1" s="1"/>
  <c r="P3470" i="1"/>
  <c r="O3470" i="1"/>
  <c r="T3469" i="1"/>
  <c r="S3469" i="1"/>
  <c r="R3469" i="1"/>
  <c r="Q3469" i="1" a="1"/>
  <c r="Q3469" i="1" s="1"/>
  <c r="P3469" i="1"/>
  <c r="O3469" i="1"/>
  <c r="T3468" i="1"/>
  <c r="S3468" i="1"/>
  <c r="R3468" i="1"/>
  <c r="Q3468" i="1" a="1"/>
  <c r="Q3468" i="1" s="1"/>
  <c r="P3468" i="1"/>
  <c r="O3468" i="1"/>
  <c r="T3467" i="1"/>
  <c r="S3467" i="1"/>
  <c r="R3467" i="1"/>
  <c r="Q3467" i="1" a="1"/>
  <c r="Q3467" i="1" s="1"/>
  <c r="P3467" i="1"/>
  <c r="O3467" i="1"/>
  <c r="T3466" i="1"/>
  <c r="S3466" i="1"/>
  <c r="R3466" i="1"/>
  <c r="Q3466" i="1" a="1"/>
  <c r="Q3466" i="1" s="1"/>
  <c r="P3466" i="1"/>
  <c r="O3466" i="1"/>
  <c r="T3465" i="1"/>
  <c r="S3465" i="1"/>
  <c r="R3465" i="1"/>
  <c r="Q3465" i="1" a="1"/>
  <c r="Q3465" i="1" s="1"/>
  <c r="P3465" i="1"/>
  <c r="O3465" i="1"/>
  <c r="T3464" i="1"/>
  <c r="S3464" i="1"/>
  <c r="R3464" i="1"/>
  <c r="Q3464" i="1" a="1"/>
  <c r="Q3464" i="1" s="1"/>
  <c r="P3464" i="1"/>
  <c r="O3464" i="1"/>
  <c r="T3463" i="1"/>
  <c r="S3463" i="1"/>
  <c r="R3463" i="1"/>
  <c r="Q3463" i="1" a="1"/>
  <c r="Q3463" i="1" s="1"/>
  <c r="P3463" i="1"/>
  <c r="O3463" i="1"/>
  <c r="T3462" i="1"/>
  <c r="S3462" i="1"/>
  <c r="R3462" i="1"/>
  <c r="Q3462" i="1" a="1"/>
  <c r="Q3462" i="1" s="1"/>
  <c r="P3462" i="1"/>
  <c r="O3462" i="1"/>
  <c r="T3461" i="1"/>
  <c r="S3461" i="1"/>
  <c r="R3461" i="1"/>
  <c r="Q3461" i="1" a="1"/>
  <c r="Q3461" i="1" s="1"/>
  <c r="P3461" i="1"/>
  <c r="O3461" i="1"/>
  <c r="T3460" i="1"/>
  <c r="S3460" i="1"/>
  <c r="R3460" i="1"/>
  <c r="Q3460" i="1" a="1"/>
  <c r="Q3460" i="1" s="1"/>
  <c r="P3460" i="1"/>
  <c r="O3460" i="1"/>
  <c r="T3459" i="1"/>
  <c r="S3459" i="1"/>
  <c r="R3459" i="1"/>
  <c r="Q3459" i="1" a="1"/>
  <c r="Q3459" i="1" s="1"/>
  <c r="P3459" i="1"/>
  <c r="O3459" i="1"/>
  <c r="T3458" i="1"/>
  <c r="S3458" i="1"/>
  <c r="R3458" i="1"/>
  <c r="Q3458" i="1" a="1"/>
  <c r="Q3458" i="1" s="1"/>
  <c r="P3458" i="1"/>
  <c r="O3458" i="1"/>
  <c r="T3457" i="1"/>
  <c r="S3457" i="1"/>
  <c r="R3457" i="1"/>
  <c r="Q3457" i="1" a="1"/>
  <c r="Q3457" i="1" s="1"/>
  <c r="P3457" i="1"/>
  <c r="O3457" i="1"/>
  <c r="T3456" i="1"/>
  <c r="S3456" i="1"/>
  <c r="R3456" i="1"/>
  <c r="Q3456" i="1" a="1"/>
  <c r="Q3456" i="1" s="1"/>
  <c r="P3456" i="1"/>
  <c r="O3456" i="1"/>
  <c r="T3455" i="1"/>
  <c r="S3455" i="1"/>
  <c r="R3455" i="1"/>
  <c r="Q3455" i="1" a="1"/>
  <c r="Q3455" i="1" s="1"/>
  <c r="P3455" i="1"/>
  <c r="O3455" i="1"/>
  <c r="T3454" i="1"/>
  <c r="S3454" i="1"/>
  <c r="R3454" i="1"/>
  <c r="Q3454" i="1" a="1"/>
  <c r="Q3454" i="1" s="1"/>
  <c r="P3454" i="1"/>
  <c r="O3454" i="1"/>
  <c r="T3453" i="1"/>
  <c r="S3453" i="1"/>
  <c r="R3453" i="1"/>
  <c r="Q3453" i="1" a="1"/>
  <c r="Q3453" i="1" s="1"/>
  <c r="P3453" i="1"/>
  <c r="O3453" i="1"/>
  <c r="T3452" i="1"/>
  <c r="S3452" i="1"/>
  <c r="R3452" i="1"/>
  <c r="Q3452" i="1" a="1"/>
  <c r="Q3452" i="1" s="1"/>
  <c r="P3452" i="1"/>
  <c r="O3452" i="1"/>
  <c r="T3451" i="1"/>
  <c r="S3451" i="1"/>
  <c r="R3451" i="1"/>
  <c r="Q3451" i="1" a="1"/>
  <c r="Q3451" i="1" s="1"/>
  <c r="P3451" i="1"/>
  <c r="O3451" i="1"/>
  <c r="T3450" i="1"/>
  <c r="S3450" i="1"/>
  <c r="R3450" i="1"/>
  <c r="Q3450" i="1" a="1"/>
  <c r="Q3450" i="1" s="1"/>
  <c r="P3450" i="1"/>
  <c r="O3450" i="1"/>
  <c r="T3449" i="1"/>
  <c r="S3449" i="1"/>
  <c r="R3449" i="1"/>
  <c r="Q3449" i="1" a="1"/>
  <c r="Q3449" i="1" s="1"/>
  <c r="P3449" i="1"/>
  <c r="O3449" i="1"/>
  <c r="T3448" i="1"/>
  <c r="S3448" i="1"/>
  <c r="R3448" i="1"/>
  <c r="Q3448" i="1" a="1"/>
  <c r="Q3448" i="1" s="1"/>
  <c r="P3448" i="1"/>
  <c r="O3448" i="1"/>
  <c r="T3447" i="1"/>
  <c r="S3447" i="1"/>
  <c r="R3447" i="1"/>
  <c r="Q3447" i="1" a="1"/>
  <c r="Q3447" i="1" s="1"/>
  <c r="P3447" i="1"/>
  <c r="O3447" i="1"/>
  <c r="T3446" i="1"/>
  <c r="S3446" i="1"/>
  <c r="R3446" i="1"/>
  <c r="Q3446" i="1" a="1"/>
  <c r="Q3446" i="1" s="1"/>
  <c r="P3446" i="1"/>
  <c r="O3446" i="1"/>
  <c r="T3445" i="1"/>
  <c r="S3445" i="1"/>
  <c r="R3445" i="1"/>
  <c r="Q3445" i="1" a="1"/>
  <c r="Q3445" i="1" s="1"/>
  <c r="P3445" i="1"/>
  <c r="O3445" i="1"/>
  <c r="T3444" i="1"/>
  <c r="S3444" i="1"/>
  <c r="R3444" i="1"/>
  <c r="Q3444" i="1" a="1"/>
  <c r="Q3444" i="1" s="1"/>
  <c r="P3444" i="1"/>
  <c r="O3444" i="1"/>
  <c r="T3443" i="1"/>
  <c r="S3443" i="1"/>
  <c r="R3443" i="1"/>
  <c r="Q3443" i="1" a="1"/>
  <c r="Q3443" i="1" s="1"/>
  <c r="P3443" i="1"/>
  <c r="O3443" i="1"/>
  <c r="T3442" i="1"/>
  <c r="S3442" i="1"/>
  <c r="R3442" i="1"/>
  <c r="Q3442" i="1" a="1"/>
  <c r="Q3442" i="1" s="1"/>
  <c r="P3442" i="1"/>
  <c r="O3442" i="1"/>
  <c r="T3441" i="1"/>
  <c r="S3441" i="1"/>
  <c r="R3441" i="1"/>
  <c r="Q3441" i="1" a="1"/>
  <c r="Q3441" i="1" s="1"/>
  <c r="P3441" i="1"/>
  <c r="O3441" i="1"/>
  <c r="T3440" i="1"/>
  <c r="S3440" i="1"/>
  <c r="R3440" i="1"/>
  <c r="Q3440" i="1" a="1"/>
  <c r="Q3440" i="1" s="1"/>
  <c r="P3440" i="1"/>
  <c r="O3440" i="1"/>
  <c r="T3439" i="1"/>
  <c r="S3439" i="1"/>
  <c r="R3439" i="1"/>
  <c r="Q3439" i="1" a="1"/>
  <c r="Q3439" i="1" s="1"/>
  <c r="P3439" i="1"/>
  <c r="O3439" i="1"/>
  <c r="T3438" i="1"/>
  <c r="S3438" i="1"/>
  <c r="R3438" i="1"/>
  <c r="Q3438" i="1" a="1"/>
  <c r="Q3438" i="1" s="1"/>
  <c r="P3438" i="1"/>
  <c r="O3438" i="1"/>
  <c r="T3437" i="1"/>
  <c r="S3437" i="1"/>
  <c r="R3437" i="1"/>
  <c r="Q3437" i="1" a="1"/>
  <c r="Q3437" i="1" s="1"/>
  <c r="P3437" i="1"/>
  <c r="O3437" i="1"/>
  <c r="T3436" i="1"/>
  <c r="S3436" i="1"/>
  <c r="R3436" i="1"/>
  <c r="Q3436" i="1" a="1"/>
  <c r="Q3436" i="1" s="1"/>
  <c r="P3436" i="1"/>
  <c r="O3436" i="1"/>
  <c r="T3435" i="1"/>
  <c r="S3435" i="1"/>
  <c r="R3435" i="1"/>
  <c r="Q3435" i="1" a="1"/>
  <c r="Q3435" i="1" s="1"/>
  <c r="P3435" i="1"/>
  <c r="O3435" i="1"/>
  <c r="T3434" i="1"/>
  <c r="S3434" i="1"/>
  <c r="R3434" i="1"/>
  <c r="Q3434" i="1" a="1"/>
  <c r="Q3434" i="1" s="1"/>
  <c r="P3434" i="1"/>
  <c r="O3434" i="1"/>
  <c r="T3433" i="1"/>
  <c r="S3433" i="1"/>
  <c r="R3433" i="1"/>
  <c r="Q3433" i="1" a="1"/>
  <c r="Q3433" i="1" s="1"/>
  <c r="P3433" i="1"/>
  <c r="O3433" i="1"/>
  <c r="T3432" i="1"/>
  <c r="S3432" i="1"/>
  <c r="R3432" i="1"/>
  <c r="Q3432" i="1" a="1"/>
  <c r="Q3432" i="1" s="1"/>
  <c r="P3432" i="1"/>
  <c r="O3432" i="1"/>
  <c r="T3431" i="1"/>
  <c r="S3431" i="1"/>
  <c r="R3431" i="1"/>
  <c r="Q3431" i="1" a="1"/>
  <c r="Q3431" i="1" s="1"/>
  <c r="P3431" i="1"/>
  <c r="O3431" i="1"/>
  <c r="T3430" i="1"/>
  <c r="S3430" i="1"/>
  <c r="R3430" i="1"/>
  <c r="Q3430" i="1" a="1"/>
  <c r="Q3430" i="1" s="1"/>
  <c r="P3430" i="1"/>
  <c r="O3430" i="1"/>
  <c r="T3429" i="1"/>
  <c r="S3429" i="1"/>
  <c r="R3429" i="1"/>
  <c r="Q3429" i="1" a="1"/>
  <c r="Q3429" i="1" s="1"/>
  <c r="P3429" i="1"/>
  <c r="O3429" i="1"/>
  <c r="T3428" i="1"/>
  <c r="S3428" i="1"/>
  <c r="R3428" i="1"/>
  <c r="Q3428" i="1" a="1"/>
  <c r="Q3428" i="1" s="1"/>
  <c r="P3428" i="1"/>
  <c r="O3428" i="1"/>
  <c r="T3427" i="1"/>
  <c r="S3427" i="1"/>
  <c r="R3427" i="1"/>
  <c r="Q3427" i="1" a="1"/>
  <c r="Q3427" i="1" s="1"/>
  <c r="P3427" i="1"/>
  <c r="O3427" i="1"/>
  <c r="T3426" i="1"/>
  <c r="S3426" i="1"/>
  <c r="R3426" i="1"/>
  <c r="Q3426" i="1" a="1"/>
  <c r="Q3426" i="1" s="1"/>
  <c r="P3426" i="1"/>
  <c r="O3426" i="1"/>
  <c r="T3425" i="1"/>
  <c r="S3425" i="1"/>
  <c r="R3425" i="1"/>
  <c r="Q3425" i="1" a="1"/>
  <c r="Q3425" i="1" s="1"/>
  <c r="P3425" i="1"/>
  <c r="O3425" i="1"/>
  <c r="T3424" i="1"/>
  <c r="S3424" i="1"/>
  <c r="R3424" i="1"/>
  <c r="Q3424" i="1" a="1"/>
  <c r="Q3424" i="1" s="1"/>
  <c r="P3424" i="1"/>
  <c r="O3424" i="1"/>
  <c r="T3423" i="1"/>
  <c r="S3423" i="1"/>
  <c r="R3423" i="1"/>
  <c r="Q3423" i="1" a="1"/>
  <c r="Q3423" i="1" s="1"/>
  <c r="P3423" i="1"/>
  <c r="O3423" i="1"/>
  <c r="T3422" i="1"/>
  <c r="S3422" i="1"/>
  <c r="R3422" i="1"/>
  <c r="Q3422" i="1" a="1"/>
  <c r="Q3422" i="1" s="1"/>
  <c r="P3422" i="1"/>
  <c r="O3422" i="1"/>
  <c r="T3421" i="1"/>
  <c r="S3421" i="1"/>
  <c r="R3421" i="1"/>
  <c r="Q3421" i="1" a="1"/>
  <c r="Q3421" i="1" s="1"/>
  <c r="P3421" i="1"/>
  <c r="O3421" i="1"/>
  <c r="T3420" i="1"/>
  <c r="S3420" i="1"/>
  <c r="R3420" i="1"/>
  <c r="Q3420" i="1" a="1"/>
  <c r="Q3420" i="1" s="1"/>
  <c r="P3420" i="1"/>
  <c r="O3420" i="1"/>
  <c r="T3419" i="1"/>
  <c r="S3419" i="1"/>
  <c r="R3419" i="1"/>
  <c r="Q3419" i="1" a="1"/>
  <c r="Q3419" i="1" s="1"/>
  <c r="P3419" i="1"/>
  <c r="O3419" i="1"/>
  <c r="T3418" i="1"/>
  <c r="S3418" i="1"/>
  <c r="R3418" i="1"/>
  <c r="Q3418" i="1" a="1"/>
  <c r="Q3418" i="1" s="1"/>
  <c r="P3418" i="1"/>
  <c r="O3418" i="1"/>
  <c r="T3417" i="1"/>
  <c r="S3417" i="1"/>
  <c r="R3417" i="1"/>
  <c r="Q3417" i="1" a="1"/>
  <c r="Q3417" i="1" s="1"/>
  <c r="P3417" i="1"/>
  <c r="O3417" i="1"/>
  <c r="T3416" i="1"/>
  <c r="S3416" i="1"/>
  <c r="R3416" i="1"/>
  <c r="Q3416" i="1" a="1"/>
  <c r="Q3416" i="1" s="1"/>
  <c r="P3416" i="1"/>
  <c r="O3416" i="1"/>
  <c r="T3415" i="1"/>
  <c r="S3415" i="1"/>
  <c r="R3415" i="1"/>
  <c r="Q3415" i="1" a="1"/>
  <c r="Q3415" i="1" s="1"/>
  <c r="P3415" i="1"/>
  <c r="O3415" i="1"/>
  <c r="T3414" i="1"/>
  <c r="S3414" i="1"/>
  <c r="R3414" i="1"/>
  <c r="Q3414" i="1" a="1"/>
  <c r="Q3414" i="1" s="1"/>
  <c r="P3414" i="1"/>
  <c r="O3414" i="1"/>
  <c r="T3413" i="1"/>
  <c r="S3413" i="1"/>
  <c r="R3413" i="1"/>
  <c r="Q3413" i="1" a="1"/>
  <c r="Q3413" i="1" s="1"/>
  <c r="P3413" i="1"/>
  <c r="O3413" i="1"/>
  <c r="T3412" i="1"/>
  <c r="S3412" i="1"/>
  <c r="R3412" i="1"/>
  <c r="Q3412" i="1" a="1"/>
  <c r="Q3412" i="1" s="1"/>
  <c r="P3412" i="1"/>
  <c r="O3412" i="1"/>
  <c r="T3411" i="1"/>
  <c r="S3411" i="1"/>
  <c r="R3411" i="1"/>
  <c r="Q3411" i="1" a="1"/>
  <c r="Q3411" i="1" s="1"/>
  <c r="P3411" i="1"/>
  <c r="O3411" i="1"/>
  <c r="T3410" i="1"/>
  <c r="S3410" i="1"/>
  <c r="R3410" i="1"/>
  <c r="Q3410" i="1" a="1"/>
  <c r="Q3410" i="1" s="1"/>
  <c r="P3410" i="1"/>
  <c r="O3410" i="1"/>
  <c r="T3409" i="1"/>
  <c r="S3409" i="1"/>
  <c r="R3409" i="1"/>
  <c r="Q3409" i="1" a="1"/>
  <c r="Q3409" i="1" s="1"/>
  <c r="P3409" i="1"/>
  <c r="O3409" i="1"/>
  <c r="T3408" i="1"/>
  <c r="S3408" i="1"/>
  <c r="R3408" i="1"/>
  <c r="Q3408" i="1" a="1"/>
  <c r="Q3408" i="1" s="1"/>
  <c r="P3408" i="1"/>
  <c r="O3408" i="1"/>
  <c r="T3407" i="1"/>
  <c r="S3407" i="1"/>
  <c r="R3407" i="1"/>
  <c r="Q3407" i="1" a="1"/>
  <c r="Q3407" i="1" s="1"/>
  <c r="P3407" i="1"/>
  <c r="O3407" i="1"/>
  <c r="T3406" i="1"/>
  <c r="S3406" i="1"/>
  <c r="R3406" i="1"/>
  <c r="Q3406" i="1" a="1"/>
  <c r="Q3406" i="1" s="1"/>
  <c r="P3406" i="1"/>
  <c r="O3406" i="1"/>
  <c r="T3405" i="1"/>
  <c r="S3405" i="1"/>
  <c r="R3405" i="1"/>
  <c r="Q3405" i="1" a="1"/>
  <c r="Q3405" i="1" s="1"/>
  <c r="P3405" i="1"/>
  <c r="O3405" i="1"/>
  <c r="T3404" i="1"/>
  <c r="S3404" i="1"/>
  <c r="R3404" i="1"/>
  <c r="Q3404" i="1" a="1"/>
  <c r="Q3404" i="1" s="1"/>
  <c r="P3404" i="1"/>
  <c r="O3404" i="1"/>
  <c r="T3403" i="1"/>
  <c r="S3403" i="1"/>
  <c r="R3403" i="1"/>
  <c r="Q3403" i="1" a="1"/>
  <c r="Q3403" i="1" s="1"/>
  <c r="P3403" i="1"/>
  <c r="O3403" i="1"/>
  <c r="T3402" i="1"/>
  <c r="S3402" i="1"/>
  <c r="R3402" i="1"/>
  <c r="Q3402" i="1" a="1"/>
  <c r="Q3402" i="1" s="1"/>
  <c r="P3402" i="1"/>
  <c r="O3402" i="1"/>
  <c r="T3401" i="1"/>
  <c r="S3401" i="1"/>
  <c r="R3401" i="1"/>
  <c r="Q3401" i="1" a="1"/>
  <c r="Q3401" i="1" s="1"/>
  <c r="P3401" i="1"/>
  <c r="O3401" i="1"/>
  <c r="T3400" i="1"/>
  <c r="S3400" i="1"/>
  <c r="R3400" i="1"/>
  <c r="Q3400" i="1" a="1"/>
  <c r="Q3400" i="1" s="1"/>
  <c r="P3400" i="1"/>
  <c r="O3400" i="1"/>
  <c r="T3399" i="1"/>
  <c r="S3399" i="1"/>
  <c r="R3399" i="1"/>
  <c r="Q3399" i="1" a="1"/>
  <c r="Q3399" i="1" s="1"/>
  <c r="P3399" i="1"/>
  <c r="O3399" i="1"/>
  <c r="T3398" i="1"/>
  <c r="S3398" i="1"/>
  <c r="R3398" i="1"/>
  <c r="Q3398" i="1" a="1"/>
  <c r="Q3398" i="1" s="1"/>
  <c r="P3398" i="1"/>
  <c r="O3398" i="1"/>
  <c r="T3397" i="1"/>
  <c r="S3397" i="1"/>
  <c r="R3397" i="1"/>
  <c r="Q3397" i="1" a="1"/>
  <c r="Q3397" i="1" s="1"/>
  <c r="P3397" i="1"/>
  <c r="O3397" i="1"/>
  <c r="T3396" i="1"/>
  <c r="S3396" i="1"/>
  <c r="R3396" i="1"/>
  <c r="Q3396" i="1" a="1"/>
  <c r="Q3396" i="1" s="1"/>
  <c r="P3396" i="1"/>
  <c r="O3396" i="1"/>
  <c r="T3395" i="1"/>
  <c r="S3395" i="1"/>
  <c r="R3395" i="1"/>
  <c r="Q3395" i="1" a="1"/>
  <c r="Q3395" i="1" s="1"/>
  <c r="P3395" i="1"/>
  <c r="O3395" i="1"/>
  <c r="T3394" i="1"/>
  <c r="S3394" i="1"/>
  <c r="R3394" i="1"/>
  <c r="Q3394" i="1" a="1"/>
  <c r="Q3394" i="1" s="1"/>
  <c r="P3394" i="1"/>
  <c r="O3394" i="1"/>
  <c r="T3393" i="1"/>
  <c r="S3393" i="1"/>
  <c r="R3393" i="1"/>
  <c r="Q3393" i="1"/>
  <c r="Q3393" i="1" a="1"/>
  <c r="P3393" i="1"/>
  <c r="O3393" i="1"/>
  <c r="T3392" i="1"/>
  <c r="S3392" i="1"/>
  <c r="R3392" i="1"/>
  <c r="Q3392" i="1" a="1"/>
  <c r="Q3392" i="1" s="1"/>
  <c r="P3392" i="1"/>
  <c r="O3392" i="1"/>
  <c r="T3391" i="1"/>
  <c r="S3391" i="1"/>
  <c r="R3391" i="1"/>
  <c r="Q3391" i="1" a="1"/>
  <c r="Q3391" i="1" s="1"/>
  <c r="P3391" i="1"/>
  <c r="O3391" i="1"/>
  <c r="T3390" i="1"/>
  <c r="S3390" i="1"/>
  <c r="R3390" i="1"/>
  <c r="Q3390" i="1" a="1"/>
  <c r="Q3390" i="1" s="1"/>
  <c r="P3390" i="1"/>
  <c r="O3390" i="1"/>
  <c r="T3389" i="1"/>
  <c r="S3389" i="1"/>
  <c r="R3389" i="1"/>
  <c r="Q3389" i="1" a="1"/>
  <c r="Q3389" i="1" s="1"/>
  <c r="P3389" i="1"/>
  <c r="O3389" i="1"/>
  <c r="T3388" i="1"/>
  <c r="S3388" i="1"/>
  <c r="R3388" i="1"/>
  <c r="Q3388" i="1" a="1"/>
  <c r="Q3388" i="1" s="1"/>
  <c r="P3388" i="1"/>
  <c r="O3388" i="1"/>
  <c r="T3387" i="1"/>
  <c r="S3387" i="1"/>
  <c r="R3387" i="1"/>
  <c r="Q3387" i="1" a="1"/>
  <c r="Q3387" i="1" s="1"/>
  <c r="P3387" i="1"/>
  <c r="O3387" i="1"/>
  <c r="T3386" i="1"/>
  <c r="S3386" i="1"/>
  <c r="R3386" i="1"/>
  <c r="Q3386" i="1" a="1"/>
  <c r="Q3386" i="1" s="1"/>
  <c r="P3386" i="1"/>
  <c r="O3386" i="1"/>
  <c r="T3385" i="1"/>
  <c r="S3385" i="1"/>
  <c r="R3385" i="1"/>
  <c r="Q3385" i="1" a="1"/>
  <c r="Q3385" i="1" s="1"/>
  <c r="P3385" i="1"/>
  <c r="O3385" i="1"/>
  <c r="T3384" i="1"/>
  <c r="S3384" i="1"/>
  <c r="R3384" i="1"/>
  <c r="Q3384" i="1" a="1"/>
  <c r="Q3384" i="1" s="1"/>
  <c r="P3384" i="1"/>
  <c r="O3384" i="1"/>
  <c r="T3383" i="1"/>
  <c r="S3383" i="1"/>
  <c r="R3383" i="1"/>
  <c r="Q3383" i="1" a="1"/>
  <c r="Q3383" i="1" s="1"/>
  <c r="P3383" i="1"/>
  <c r="O3383" i="1"/>
  <c r="T3382" i="1"/>
  <c r="S3382" i="1"/>
  <c r="R3382" i="1"/>
  <c r="Q3382" i="1" a="1"/>
  <c r="Q3382" i="1" s="1"/>
  <c r="P3382" i="1"/>
  <c r="O3382" i="1"/>
  <c r="T3381" i="1"/>
  <c r="S3381" i="1"/>
  <c r="R3381" i="1"/>
  <c r="Q3381" i="1" a="1"/>
  <c r="Q3381" i="1" s="1"/>
  <c r="P3381" i="1"/>
  <c r="O3381" i="1"/>
  <c r="T3380" i="1"/>
  <c r="S3380" i="1"/>
  <c r="R3380" i="1"/>
  <c r="Q3380" i="1" a="1"/>
  <c r="Q3380" i="1" s="1"/>
  <c r="P3380" i="1"/>
  <c r="O3380" i="1"/>
  <c r="T3379" i="1"/>
  <c r="S3379" i="1"/>
  <c r="R3379" i="1"/>
  <c r="Q3379" i="1" a="1"/>
  <c r="Q3379" i="1" s="1"/>
  <c r="P3379" i="1"/>
  <c r="O3379" i="1"/>
  <c r="T3378" i="1"/>
  <c r="S3378" i="1"/>
  <c r="R3378" i="1"/>
  <c r="Q3378" i="1" a="1"/>
  <c r="Q3378" i="1" s="1"/>
  <c r="P3378" i="1"/>
  <c r="O3378" i="1"/>
  <c r="T3377" i="1"/>
  <c r="S3377" i="1"/>
  <c r="R3377" i="1"/>
  <c r="Q3377" i="1" a="1"/>
  <c r="Q3377" i="1" s="1"/>
  <c r="P3377" i="1"/>
  <c r="O3377" i="1"/>
  <c r="T3376" i="1"/>
  <c r="S3376" i="1"/>
  <c r="R3376" i="1"/>
  <c r="Q3376" i="1" a="1"/>
  <c r="Q3376" i="1" s="1"/>
  <c r="P3376" i="1"/>
  <c r="O3376" i="1"/>
  <c r="T3375" i="1"/>
  <c r="S3375" i="1"/>
  <c r="R3375" i="1"/>
  <c r="Q3375" i="1" a="1"/>
  <c r="Q3375" i="1" s="1"/>
  <c r="P3375" i="1"/>
  <c r="O3375" i="1"/>
  <c r="T3374" i="1"/>
  <c r="S3374" i="1"/>
  <c r="R3374" i="1"/>
  <c r="Q3374" i="1" a="1"/>
  <c r="Q3374" i="1" s="1"/>
  <c r="P3374" i="1"/>
  <c r="O3374" i="1"/>
  <c r="T3373" i="1"/>
  <c r="S3373" i="1"/>
  <c r="R3373" i="1"/>
  <c r="Q3373" i="1" a="1"/>
  <c r="Q3373" i="1" s="1"/>
  <c r="P3373" i="1"/>
  <c r="O3373" i="1"/>
  <c r="T3372" i="1"/>
  <c r="S3372" i="1"/>
  <c r="R3372" i="1"/>
  <c r="Q3372" i="1" a="1"/>
  <c r="Q3372" i="1" s="1"/>
  <c r="P3372" i="1"/>
  <c r="O3372" i="1"/>
  <c r="T3371" i="1"/>
  <c r="S3371" i="1"/>
  <c r="R3371" i="1"/>
  <c r="Q3371" i="1" a="1"/>
  <c r="Q3371" i="1" s="1"/>
  <c r="P3371" i="1"/>
  <c r="O3371" i="1"/>
  <c r="T3370" i="1"/>
  <c r="S3370" i="1"/>
  <c r="R3370" i="1"/>
  <c r="Q3370" i="1" a="1"/>
  <c r="Q3370" i="1" s="1"/>
  <c r="P3370" i="1"/>
  <c r="O3370" i="1"/>
  <c r="T3369" i="1"/>
  <c r="S3369" i="1"/>
  <c r="R3369" i="1"/>
  <c r="Q3369" i="1" a="1"/>
  <c r="Q3369" i="1" s="1"/>
  <c r="P3369" i="1"/>
  <c r="O3369" i="1"/>
  <c r="T3368" i="1"/>
  <c r="S3368" i="1"/>
  <c r="R3368" i="1"/>
  <c r="Q3368" i="1" a="1"/>
  <c r="Q3368" i="1" s="1"/>
  <c r="P3368" i="1"/>
  <c r="O3368" i="1"/>
  <c r="T3367" i="1"/>
  <c r="S3367" i="1"/>
  <c r="R3367" i="1"/>
  <c r="Q3367" i="1" a="1"/>
  <c r="Q3367" i="1" s="1"/>
  <c r="P3367" i="1"/>
  <c r="O3367" i="1"/>
  <c r="T3366" i="1"/>
  <c r="S3366" i="1"/>
  <c r="R3366" i="1"/>
  <c r="Q3366" i="1" a="1"/>
  <c r="Q3366" i="1" s="1"/>
  <c r="P3366" i="1"/>
  <c r="O3366" i="1"/>
  <c r="T3365" i="1"/>
  <c r="S3365" i="1"/>
  <c r="R3365" i="1"/>
  <c r="Q3365" i="1" a="1"/>
  <c r="Q3365" i="1" s="1"/>
  <c r="P3365" i="1"/>
  <c r="O3365" i="1"/>
  <c r="T3364" i="1"/>
  <c r="S3364" i="1"/>
  <c r="R3364" i="1"/>
  <c r="Q3364" i="1" a="1"/>
  <c r="Q3364" i="1" s="1"/>
  <c r="P3364" i="1"/>
  <c r="O3364" i="1"/>
  <c r="T3363" i="1"/>
  <c r="S3363" i="1"/>
  <c r="R3363" i="1"/>
  <c r="Q3363" i="1" a="1"/>
  <c r="Q3363" i="1" s="1"/>
  <c r="P3363" i="1"/>
  <c r="O3363" i="1"/>
  <c r="T3362" i="1"/>
  <c r="S3362" i="1"/>
  <c r="R3362" i="1"/>
  <c r="Q3362" i="1" a="1"/>
  <c r="Q3362" i="1" s="1"/>
  <c r="P3362" i="1"/>
  <c r="O3362" i="1"/>
  <c r="T3361" i="1"/>
  <c r="S3361" i="1"/>
  <c r="R3361" i="1"/>
  <c r="Q3361" i="1" a="1"/>
  <c r="Q3361" i="1" s="1"/>
  <c r="P3361" i="1"/>
  <c r="O3361" i="1"/>
  <c r="T3360" i="1"/>
  <c r="S3360" i="1"/>
  <c r="R3360" i="1"/>
  <c r="Q3360" i="1" a="1"/>
  <c r="Q3360" i="1" s="1"/>
  <c r="P3360" i="1"/>
  <c r="O3360" i="1"/>
  <c r="T3359" i="1"/>
  <c r="S3359" i="1"/>
  <c r="R3359" i="1"/>
  <c r="Q3359" i="1" a="1"/>
  <c r="Q3359" i="1" s="1"/>
  <c r="P3359" i="1"/>
  <c r="O3359" i="1"/>
  <c r="T3358" i="1"/>
  <c r="S3358" i="1"/>
  <c r="R3358" i="1"/>
  <c r="Q3358" i="1" a="1"/>
  <c r="Q3358" i="1" s="1"/>
  <c r="P3358" i="1"/>
  <c r="O3358" i="1"/>
  <c r="T3357" i="1"/>
  <c r="S3357" i="1"/>
  <c r="R3357" i="1"/>
  <c r="Q3357" i="1" a="1"/>
  <c r="Q3357" i="1" s="1"/>
  <c r="P3357" i="1"/>
  <c r="O3357" i="1"/>
  <c r="T3356" i="1"/>
  <c r="S3356" i="1"/>
  <c r="R3356" i="1"/>
  <c r="Q3356" i="1" a="1"/>
  <c r="Q3356" i="1" s="1"/>
  <c r="P3356" i="1"/>
  <c r="O3356" i="1"/>
  <c r="T3355" i="1"/>
  <c r="S3355" i="1"/>
  <c r="R3355" i="1"/>
  <c r="Q3355" i="1" a="1"/>
  <c r="Q3355" i="1" s="1"/>
  <c r="P3355" i="1"/>
  <c r="O3355" i="1"/>
  <c r="T3354" i="1"/>
  <c r="S3354" i="1"/>
  <c r="R3354" i="1"/>
  <c r="Q3354" i="1" a="1"/>
  <c r="Q3354" i="1" s="1"/>
  <c r="P3354" i="1"/>
  <c r="O3354" i="1"/>
  <c r="T3353" i="1"/>
  <c r="S3353" i="1"/>
  <c r="R3353" i="1"/>
  <c r="Q3353" i="1" a="1"/>
  <c r="Q3353" i="1" s="1"/>
  <c r="P3353" i="1"/>
  <c r="O3353" i="1"/>
  <c r="T3352" i="1"/>
  <c r="S3352" i="1"/>
  <c r="R3352" i="1"/>
  <c r="Q3352" i="1" a="1"/>
  <c r="Q3352" i="1" s="1"/>
  <c r="P3352" i="1"/>
  <c r="O3352" i="1"/>
  <c r="T3351" i="1"/>
  <c r="S3351" i="1"/>
  <c r="R3351" i="1"/>
  <c r="Q3351" i="1" a="1"/>
  <c r="Q3351" i="1" s="1"/>
  <c r="P3351" i="1"/>
  <c r="O3351" i="1"/>
  <c r="T3350" i="1"/>
  <c r="S3350" i="1"/>
  <c r="R3350" i="1"/>
  <c r="Q3350" i="1" a="1"/>
  <c r="Q3350" i="1" s="1"/>
  <c r="P3350" i="1"/>
  <c r="O3350" i="1"/>
  <c r="T3349" i="1"/>
  <c r="S3349" i="1"/>
  <c r="R3349" i="1"/>
  <c r="Q3349" i="1" a="1"/>
  <c r="Q3349" i="1" s="1"/>
  <c r="P3349" i="1"/>
  <c r="O3349" i="1"/>
  <c r="T3348" i="1"/>
  <c r="S3348" i="1"/>
  <c r="R3348" i="1"/>
  <c r="Q3348" i="1" a="1"/>
  <c r="Q3348" i="1" s="1"/>
  <c r="P3348" i="1"/>
  <c r="O3348" i="1"/>
  <c r="T3347" i="1"/>
  <c r="S3347" i="1"/>
  <c r="R3347" i="1"/>
  <c r="Q3347" i="1" a="1"/>
  <c r="Q3347" i="1" s="1"/>
  <c r="P3347" i="1"/>
  <c r="O3347" i="1"/>
  <c r="T3346" i="1"/>
  <c r="S3346" i="1"/>
  <c r="R3346" i="1"/>
  <c r="Q3346" i="1" a="1"/>
  <c r="Q3346" i="1" s="1"/>
  <c r="P3346" i="1"/>
  <c r="O3346" i="1"/>
  <c r="T3345" i="1"/>
  <c r="S3345" i="1"/>
  <c r="R3345" i="1"/>
  <c r="Q3345" i="1" a="1"/>
  <c r="Q3345" i="1" s="1"/>
  <c r="P3345" i="1"/>
  <c r="O3345" i="1"/>
  <c r="T3344" i="1"/>
  <c r="S3344" i="1"/>
  <c r="R3344" i="1"/>
  <c r="Q3344" i="1" a="1"/>
  <c r="Q3344" i="1" s="1"/>
  <c r="P3344" i="1"/>
  <c r="O3344" i="1"/>
  <c r="T3343" i="1"/>
  <c r="S3343" i="1"/>
  <c r="R3343" i="1"/>
  <c r="Q3343" i="1" a="1"/>
  <c r="Q3343" i="1" s="1"/>
  <c r="P3343" i="1"/>
  <c r="O3343" i="1"/>
  <c r="T3342" i="1"/>
  <c r="S3342" i="1"/>
  <c r="R3342" i="1"/>
  <c r="Q3342" i="1" a="1"/>
  <c r="Q3342" i="1" s="1"/>
  <c r="P3342" i="1"/>
  <c r="O3342" i="1"/>
  <c r="T3341" i="1"/>
  <c r="S3341" i="1"/>
  <c r="R3341" i="1"/>
  <c r="Q3341" i="1" a="1"/>
  <c r="Q3341" i="1" s="1"/>
  <c r="P3341" i="1"/>
  <c r="O3341" i="1"/>
  <c r="T3340" i="1"/>
  <c r="S3340" i="1"/>
  <c r="R3340" i="1"/>
  <c r="Q3340" i="1" a="1"/>
  <c r="Q3340" i="1" s="1"/>
  <c r="P3340" i="1"/>
  <c r="O3340" i="1"/>
  <c r="T3339" i="1"/>
  <c r="S3339" i="1"/>
  <c r="R3339" i="1"/>
  <c r="Q3339" i="1" a="1"/>
  <c r="Q3339" i="1" s="1"/>
  <c r="P3339" i="1"/>
  <c r="O3339" i="1"/>
  <c r="T3338" i="1"/>
  <c r="S3338" i="1"/>
  <c r="R3338" i="1"/>
  <c r="Q3338" i="1" a="1"/>
  <c r="Q3338" i="1" s="1"/>
  <c r="P3338" i="1"/>
  <c r="O3338" i="1"/>
  <c r="T3337" i="1"/>
  <c r="S3337" i="1"/>
  <c r="R3337" i="1"/>
  <c r="Q3337" i="1" a="1"/>
  <c r="Q3337" i="1" s="1"/>
  <c r="P3337" i="1"/>
  <c r="O3337" i="1"/>
  <c r="T3336" i="1"/>
  <c r="S3336" i="1"/>
  <c r="R3336" i="1"/>
  <c r="Q3336" i="1" a="1"/>
  <c r="Q3336" i="1" s="1"/>
  <c r="P3336" i="1"/>
  <c r="O3336" i="1"/>
  <c r="T3335" i="1"/>
  <c r="S3335" i="1"/>
  <c r="R3335" i="1"/>
  <c r="Q3335" i="1" a="1"/>
  <c r="Q3335" i="1" s="1"/>
  <c r="P3335" i="1"/>
  <c r="O3335" i="1"/>
  <c r="T3334" i="1"/>
  <c r="S3334" i="1"/>
  <c r="R3334" i="1"/>
  <c r="Q3334" i="1" a="1"/>
  <c r="Q3334" i="1" s="1"/>
  <c r="P3334" i="1"/>
  <c r="O3334" i="1"/>
  <c r="T3333" i="1"/>
  <c r="S3333" i="1"/>
  <c r="R3333" i="1"/>
  <c r="Q3333" i="1" a="1"/>
  <c r="Q3333" i="1" s="1"/>
  <c r="P3333" i="1"/>
  <c r="O3333" i="1"/>
  <c r="T3332" i="1"/>
  <c r="S3332" i="1"/>
  <c r="R3332" i="1"/>
  <c r="Q3332" i="1" a="1"/>
  <c r="Q3332" i="1" s="1"/>
  <c r="P3332" i="1"/>
  <c r="O3332" i="1"/>
  <c r="T3331" i="1"/>
  <c r="S3331" i="1"/>
  <c r="R3331" i="1"/>
  <c r="Q3331" i="1" a="1"/>
  <c r="Q3331" i="1" s="1"/>
  <c r="P3331" i="1"/>
  <c r="O3331" i="1"/>
  <c r="T3330" i="1"/>
  <c r="S3330" i="1"/>
  <c r="R3330" i="1"/>
  <c r="Q3330" i="1" a="1"/>
  <c r="Q3330" i="1" s="1"/>
  <c r="P3330" i="1"/>
  <c r="O3330" i="1"/>
  <c r="T3329" i="1"/>
  <c r="S3329" i="1"/>
  <c r="R3329" i="1"/>
  <c r="Q3329" i="1" a="1"/>
  <c r="Q3329" i="1" s="1"/>
  <c r="P3329" i="1"/>
  <c r="O3329" i="1"/>
  <c r="T3328" i="1"/>
  <c r="S3328" i="1"/>
  <c r="R3328" i="1"/>
  <c r="Q3328" i="1" a="1"/>
  <c r="Q3328" i="1" s="1"/>
  <c r="P3328" i="1"/>
  <c r="O3328" i="1"/>
  <c r="T3327" i="1"/>
  <c r="S3327" i="1"/>
  <c r="R3327" i="1"/>
  <c r="Q3327" i="1" a="1"/>
  <c r="Q3327" i="1" s="1"/>
  <c r="P3327" i="1"/>
  <c r="O3327" i="1"/>
  <c r="T3326" i="1"/>
  <c r="S3326" i="1"/>
  <c r="R3326" i="1"/>
  <c r="Q3326" i="1" a="1"/>
  <c r="Q3326" i="1" s="1"/>
  <c r="P3326" i="1"/>
  <c r="O3326" i="1"/>
  <c r="T3325" i="1"/>
  <c r="S3325" i="1"/>
  <c r="R3325" i="1"/>
  <c r="Q3325" i="1" a="1"/>
  <c r="Q3325" i="1" s="1"/>
  <c r="P3325" i="1"/>
  <c r="O3325" i="1"/>
  <c r="T3324" i="1"/>
  <c r="S3324" i="1"/>
  <c r="R3324" i="1"/>
  <c r="Q3324" i="1" a="1"/>
  <c r="Q3324" i="1" s="1"/>
  <c r="P3324" i="1"/>
  <c r="O3324" i="1"/>
  <c r="T3323" i="1"/>
  <c r="S3323" i="1"/>
  <c r="R3323" i="1"/>
  <c r="Q3323" i="1" a="1"/>
  <c r="Q3323" i="1" s="1"/>
  <c r="P3323" i="1"/>
  <c r="O3323" i="1"/>
  <c r="T3322" i="1"/>
  <c r="S3322" i="1"/>
  <c r="R3322" i="1"/>
  <c r="Q3322" i="1" a="1"/>
  <c r="Q3322" i="1" s="1"/>
  <c r="P3322" i="1"/>
  <c r="O3322" i="1"/>
  <c r="T3321" i="1"/>
  <c r="S3321" i="1"/>
  <c r="R3321" i="1"/>
  <c r="Q3321" i="1" a="1"/>
  <c r="Q3321" i="1" s="1"/>
  <c r="P3321" i="1"/>
  <c r="O3321" i="1"/>
  <c r="T3320" i="1"/>
  <c r="S3320" i="1"/>
  <c r="R3320" i="1"/>
  <c r="Q3320" i="1" a="1"/>
  <c r="Q3320" i="1" s="1"/>
  <c r="P3320" i="1"/>
  <c r="O3320" i="1"/>
  <c r="T3319" i="1"/>
  <c r="S3319" i="1"/>
  <c r="R3319" i="1"/>
  <c r="Q3319" i="1" a="1"/>
  <c r="Q3319" i="1" s="1"/>
  <c r="P3319" i="1"/>
  <c r="O3319" i="1"/>
  <c r="T3318" i="1"/>
  <c r="S3318" i="1"/>
  <c r="R3318" i="1"/>
  <c r="Q3318" i="1" a="1"/>
  <c r="Q3318" i="1" s="1"/>
  <c r="P3318" i="1"/>
  <c r="O3318" i="1"/>
  <c r="T3317" i="1"/>
  <c r="S3317" i="1"/>
  <c r="R3317" i="1"/>
  <c r="Q3317" i="1" a="1"/>
  <c r="Q3317" i="1" s="1"/>
  <c r="P3317" i="1"/>
  <c r="O3317" i="1"/>
  <c r="T3316" i="1"/>
  <c r="S3316" i="1"/>
  <c r="R3316" i="1"/>
  <c r="Q3316" i="1" a="1"/>
  <c r="Q3316" i="1" s="1"/>
  <c r="P3316" i="1"/>
  <c r="O3316" i="1"/>
  <c r="T3315" i="1"/>
  <c r="S3315" i="1"/>
  <c r="R3315" i="1"/>
  <c r="Q3315" i="1" a="1"/>
  <c r="Q3315" i="1" s="1"/>
  <c r="P3315" i="1"/>
  <c r="O3315" i="1"/>
  <c r="T3314" i="1"/>
  <c r="S3314" i="1"/>
  <c r="R3314" i="1"/>
  <c r="Q3314" i="1" a="1"/>
  <c r="Q3314" i="1" s="1"/>
  <c r="P3314" i="1"/>
  <c r="O3314" i="1"/>
  <c r="T3313" i="1"/>
  <c r="S3313" i="1"/>
  <c r="R3313" i="1"/>
  <c r="Q3313" i="1" a="1"/>
  <c r="Q3313" i="1" s="1"/>
  <c r="P3313" i="1"/>
  <c r="O3313" i="1"/>
  <c r="T3312" i="1"/>
  <c r="S3312" i="1"/>
  <c r="R3312" i="1"/>
  <c r="Q3312" i="1" a="1"/>
  <c r="Q3312" i="1" s="1"/>
  <c r="P3312" i="1"/>
  <c r="O3312" i="1"/>
  <c r="T3311" i="1"/>
  <c r="S3311" i="1"/>
  <c r="R3311" i="1"/>
  <c r="Q3311" i="1" a="1"/>
  <c r="Q3311" i="1" s="1"/>
  <c r="P3311" i="1"/>
  <c r="O3311" i="1"/>
  <c r="T3310" i="1"/>
  <c r="S3310" i="1"/>
  <c r="R3310" i="1"/>
  <c r="Q3310" i="1" a="1"/>
  <c r="Q3310" i="1" s="1"/>
  <c r="P3310" i="1"/>
  <c r="O3310" i="1"/>
  <c r="T3309" i="1"/>
  <c r="S3309" i="1"/>
  <c r="R3309" i="1"/>
  <c r="Q3309" i="1" a="1"/>
  <c r="Q3309" i="1" s="1"/>
  <c r="P3309" i="1"/>
  <c r="O3309" i="1"/>
  <c r="T3308" i="1"/>
  <c r="S3308" i="1"/>
  <c r="R3308" i="1"/>
  <c r="Q3308" i="1" a="1"/>
  <c r="Q3308" i="1" s="1"/>
  <c r="P3308" i="1"/>
  <c r="O3308" i="1"/>
  <c r="T3307" i="1"/>
  <c r="S3307" i="1"/>
  <c r="R3307" i="1"/>
  <c r="Q3307" i="1" a="1"/>
  <c r="Q3307" i="1" s="1"/>
  <c r="P3307" i="1"/>
  <c r="O3307" i="1"/>
  <c r="T3306" i="1"/>
  <c r="S3306" i="1"/>
  <c r="R3306" i="1"/>
  <c r="Q3306" i="1" a="1"/>
  <c r="Q3306" i="1" s="1"/>
  <c r="P3306" i="1"/>
  <c r="O3306" i="1"/>
  <c r="T3305" i="1"/>
  <c r="S3305" i="1"/>
  <c r="R3305" i="1"/>
  <c r="Q3305" i="1" a="1"/>
  <c r="Q3305" i="1" s="1"/>
  <c r="P3305" i="1"/>
  <c r="O3305" i="1"/>
  <c r="T3304" i="1"/>
  <c r="S3304" i="1"/>
  <c r="R3304" i="1"/>
  <c r="Q3304" i="1" a="1"/>
  <c r="Q3304" i="1" s="1"/>
  <c r="P3304" i="1"/>
  <c r="O3304" i="1"/>
  <c r="T3303" i="1"/>
  <c r="S3303" i="1"/>
  <c r="R3303" i="1"/>
  <c r="Q3303" i="1" a="1"/>
  <c r="Q3303" i="1" s="1"/>
  <c r="P3303" i="1"/>
  <c r="O3303" i="1"/>
  <c r="T3302" i="1"/>
  <c r="S3302" i="1"/>
  <c r="R3302" i="1"/>
  <c r="Q3302" i="1" a="1"/>
  <c r="Q3302" i="1" s="1"/>
  <c r="P3302" i="1"/>
  <c r="O3302" i="1"/>
  <c r="T3301" i="1"/>
  <c r="S3301" i="1"/>
  <c r="R3301" i="1"/>
  <c r="Q3301" i="1" a="1"/>
  <c r="Q3301" i="1" s="1"/>
  <c r="P3301" i="1"/>
  <c r="O3301" i="1"/>
  <c r="T3300" i="1"/>
  <c r="S3300" i="1"/>
  <c r="R3300" i="1"/>
  <c r="Q3300" i="1" a="1"/>
  <c r="Q3300" i="1" s="1"/>
  <c r="P3300" i="1"/>
  <c r="O3300" i="1"/>
  <c r="T3299" i="1"/>
  <c r="S3299" i="1"/>
  <c r="R3299" i="1"/>
  <c r="Q3299" i="1" a="1"/>
  <c r="Q3299" i="1" s="1"/>
  <c r="P3299" i="1"/>
  <c r="O3299" i="1"/>
  <c r="T3298" i="1"/>
  <c r="S3298" i="1"/>
  <c r="R3298" i="1"/>
  <c r="Q3298" i="1" a="1"/>
  <c r="Q3298" i="1" s="1"/>
  <c r="P3298" i="1"/>
  <c r="O3298" i="1"/>
  <c r="T3297" i="1"/>
  <c r="S3297" i="1"/>
  <c r="R3297" i="1"/>
  <c r="Q3297" i="1" a="1"/>
  <c r="Q3297" i="1" s="1"/>
  <c r="P3297" i="1"/>
  <c r="O3297" i="1"/>
  <c r="T3296" i="1"/>
  <c r="S3296" i="1"/>
  <c r="R3296" i="1"/>
  <c r="Q3296" i="1" a="1"/>
  <c r="Q3296" i="1" s="1"/>
  <c r="P3296" i="1"/>
  <c r="O3296" i="1"/>
  <c r="T3295" i="1"/>
  <c r="S3295" i="1"/>
  <c r="R3295" i="1"/>
  <c r="Q3295" i="1" a="1"/>
  <c r="Q3295" i="1" s="1"/>
  <c r="P3295" i="1"/>
  <c r="O3295" i="1"/>
  <c r="T3294" i="1"/>
  <c r="S3294" i="1"/>
  <c r="R3294" i="1"/>
  <c r="Q3294" i="1" a="1"/>
  <c r="Q3294" i="1" s="1"/>
  <c r="P3294" i="1"/>
  <c r="O3294" i="1"/>
  <c r="T3293" i="1"/>
  <c r="S3293" i="1"/>
  <c r="R3293" i="1"/>
  <c r="Q3293" i="1" a="1"/>
  <c r="Q3293" i="1" s="1"/>
  <c r="P3293" i="1"/>
  <c r="O3293" i="1"/>
  <c r="T3292" i="1"/>
  <c r="S3292" i="1"/>
  <c r="R3292" i="1"/>
  <c r="Q3292" i="1" a="1"/>
  <c r="Q3292" i="1" s="1"/>
  <c r="P3292" i="1"/>
  <c r="O3292" i="1"/>
  <c r="T3291" i="1"/>
  <c r="S3291" i="1"/>
  <c r="R3291" i="1"/>
  <c r="Q3291" i="1" a="1"/>
  <c r="Q3291" i="1" s="1"/>
  <c r="P3291" i="1"/>
  <c r="O3291" i="1"/>
  <c r="T3290" i="1"/>
  <c r="S3290" i="1"/>
  <c r="R3290" i="1"/>
  <c r="Q3290" i="1" a="1"/>
  <c r="Q3290" i="1" s="1"/>
  <c r="P3290" i="1"/>
  <c r="O3290" i="1"/>
  <c r="T3289" i="1"/>
  <c r="S3289" i="1"/>
  <c r="R3289" i="1"/>
  <c r="Q3289" i="1" a="1"/>
  <c r="Q3289" i="1" s="1"/>
  <c r="P3289" i="1"/>
  <c r="O3289" i="1"/>
  <c r="T3288" i="1"/>
  <c r="S3288" i="1"/>
  <c r="R3288" i="1"/>
  <c r="Q3288" i="1" a="1"/>
  <c r="Q3288" i="1" s="1"/>
  <c r="P3288" i="1"/>
  <c r="O3288" i="1"/>
  <c r="T3287" i="1"/>
  <c r="S3287" i="1"/>
  <c r="R3287" i="1"/>
  <c r="Q3287" i="1" a="1"/>
  <c r="Q3287" i="1" s="1"/>
  <c r="P3287" i="1"/>
  <c r="O3287" i="1"/>
  <c r="T3286" i="1"/>
  <c r="S3286" i="1"/>
  <c r="R3286" i="1"/>
  <c r="Q3286" i="1" a="1"/>
  <c r="Q3286" i="1" s="1"/>
  <c r="P3286" i="1"/>
  <c r="O3286" i="1"/>
  <c r="T3285" i="1"/>
  <c r="S3285" i="1"/>
  <c r="R3285" i="1"/>
  <c r="Q3285" i="1" a="1"/>
  <c r="Q3285" i="1" s="1"/>
  <c r="P3285" i="1"/>
  <c r="O3285" i="1"/>
  <c r="T3284" i="1"/>
  <c r="S3284" i="1"/>
  <c r="R3284" i="1"/>
  <c r="Q3284" i="1" a="1"/>
  <c r="Q3284" i="1" s="1"/>
  <c r="P3284" i="1"/>
  <c r="O3284" i="1"/>
  <c r="T3283" i="1"/>
  <c r="S3283" i="1"/>
  <c r="R3283" i="1"/>
  <c r="Q3283" i="1" a="1"/>
  <c r="Q3283" i="1" s="1"/>
  <c r="P3283" i="1"/>
  <c r="O3283" i="1"/>
  <c r="T3282" i="1"/>
  <c r="S3282" i="1"/>
  <c r="R3282" i="1"/>
  <c r="Q3282" i="1" a="1"/>
  <c r="Q3282" i="1" s="1"/>
  <c r="P3282" i="1"/>
  <c r="O3282" i="1"/>
  <c r="T3281" i="1"/>
  <c r="S3281" i="1"/>
  <c r="R3281" i="1"/>
  <c r="Q3281" i="1" a="1"/>
  <c r="Q3281" i="1" s="1"/>
  <c r="P3281" i="1"/>
  <c r="O3281" i="1"/>
  <c r="T3280" i="1"/>
  <c r="S3280" i="1"/>
  <c r="R3280" i="1"/>
  <c r="Q3280" i="1" a="1"/>
  <c r="Q3280" i="1" s="1"/>
  <c r="P3280" i="1"/>
  <c r="O3280" i="1"/>
  <c r="T3279" i="1"/>
  <c r="S3279" i="1"/>
  <c r="R3279" i="1"/>
  <c r="Q3279" i="1" a="1"/>
  <c r="Q3279" i="1" s="1"/>
  <c r="P3279" i="1"/>
  <c r="O3279" i="1"/>
  <c r="T3278" i="1"/>
  <c r="S3278" i="1"/>
  <c r="R3278" i="1"/>
  <c r="Q3278" i="1" a="1"/>
  <c r="Q3278" i="1" s="1"/>
  <c r="P3278" i="1"/>
  <c r="O3278" i="1"/>
  <c r="T3277" i="1"/>
  <c r="S3277" i="1"/>
  <c r="R3277" i="1"/>
  <c r="Q3277" i="1" a="1"/>
  <c r="Q3277" i="1" s="1"/>
  <c r="P3277" i="1"/>
  <c r="O3277" i="1"/>
  <c r="T3276" i="1"/>
  <c r="S3276" i="1"/>
  <c r="R3276" i="1"/>
  <c r="Q3276" i="1" a="1"/>
  <c r="Q3276" i="1" s="1"/>
  <c r="P3276" i="1"/>
  <c r="O3276" i="1"/>
  <c r="T3275" i="1"/>
  <c r="S3275" i="1"/>
  <c r="R3275" i="1"/>
  <c r="Q3275" i="1" a="1"/>
  <c r="Q3275" i="1" s="1"/>
  <c r="P3275" i="1"/>
  <c r="O3275" i="1"/>
  <c r="T3274" i="1"/>
  <c r="S3274" i="1"/>
  <c r="R3274" i="1"/>
  <c r="Q3274" i="1" a="1"/>
  <c r="Q3274" i="1" s="1"/>
  <c r="P3274" i="1"/>
  <c r="O3274" i="1"/>
  <c r="T3273" i="1"/>
  <c r="S3273" i="1"/>
  <c r="R3273" i="1"/>
  <c r="Q3273" i="1" a="1"/>
  <c r="Q3273" i="1" s="1"/>
  <c r="P3273" i="1"/>
  <c r="O3273" i="1"/>
  <c r="T3272" i="1"/>
  <c r="S3272" i="1"/>
  <c r="R3272" i="1"/>
  <c r="Q3272" i="1" a="1"/>
  <c r="Q3272" i="1" s="1"/>
  <c r="P3272" i="1"/>
  <c r="O3272" i="1"/>
  <c r="T3271" i="1"/>
  <c r="S3271" i="1"/>
  <c r="R3271" i="1"/>
  <c r="Q3271" i="1" a="1"/>
  <c r="Q3271" i="1" s="1"/>
  <c r="P3271" i="1"/>
  <c r="O3271" i="1"/>
  <c r="T3270" i="1"/>
  <c r="S3270" i="1"/>
  <c r="R3270" i="1"/>
  <c r="Q3270" i="1" a="1"/>
  <c r="Q3270" i="1" s="1"/>
  <c r="P3270" i="1"/>
  <c r="O3270" i="1"/>
  <c r="T3269" i="1"/>
  <c r="S3269" i="1"/>
  <c r="R3269" i="1"/>
  <c r="Q3269" i="1" a="1"/>
  <c r="Q3269" i="1" s="1"/>
  <c r="P3269" i="1"/>
  <c r="O3269" i="1"/>
  <c r="T3268" i="1"/>
  <c r="S3268" i="1"/>
  <c r="R3268" i="1"/>
  <c r="Q3268" i="1" a="1"/>
  <c r="Q3268" i="1" s="1"/>
  <c r="P3268" i="1"/>
  <c r="O3268" i="1"/>
  <c r="T3267" i="1"/>
  <c r="S3267" i="1"/>
  <c r="R3267" i="1"/>
  <c r="Q3267" i="1" a="1"/>
  <c r="Q3267" i="1" s="1"/>
  <c r="P3267" i="1"/>
  <c r="O3267" i="1"/>
  <c r="T3266" i="1"/>
  <c r="S3266" i="1"/>
  <c r="R3266" i="1"/>
  <c r="Q3266" i="1" a="1"/>
  <c r="Q3266" i="1" s="1"/>
  <c r="P3266" i="1"/>
  <c r="O3266" i="1"/>
  <c r="T3265" i="1"/>
  <c r="S3265" i="1"/>
  <c r="R3265" i="1"/>
  <c r="Q3265" i="1" a="1"/>
  <c r="Q3265" i="1" s="1"/>
  <c r="P3265" i="1"/>
  <c r="O3265" i="1"/>
  <c r="T3264" i="1"/>
  <c r="S3264" i="1"/>
  <c r="R3264" i="1"/>
  <c r="Q3264" i="1" a="1"/>
  <c r="Q3264" i="1" s="1"/>
  <c r="P3264" i="1"/>
  <c r="O3264" i="1"/>
  <c r="T3263" i="1"/>
  <c r="S3263" i="1"/>
  <c r="R3263" i="1"/>
  <c r="Q3263" i="1" a="1"/>
  <c r="Q3263" i="1" s="1"/>
  <c r="P3263" i="1"/>
  <c r="O3263" i="1"/>
  <c r="T3262" i="1"/>
  <c r="S3262" i="1"/>
  <c r="R3262" i="1"/>
  <c r="Q3262" i="1" a="1"/>
  <c r="Q3262" i="1" s="1"/>
  <c r="P3262" i="1"/>
  <c r="O3262" i="1"/>
  <c r="T3261" i="1"/>
  <c r="S3261" i="1"/>
  <c r="R3261" i="1"/>
  <c r="Q3261" i="1" a="1"/>
  <c r="Q3261" i="1" s="1"/>
  <c r="P3261" i="1"/>
  <c r="O3261" i="1"/>
  <c r="T3260" i="1"/>
  <c r="S3260" i="1"/>
  <c r="R3260" i="1"/>
  <c r="Q3260" i="1" a="1"/>
  <c r="Q3260" i="1" s="1"/>
  <c r="P3260" i="1"/>
  <c r="O3260" i="1"/>
  <c r="T3259" i="1"/>
  <c r="S3259" i="1"/>
  <c r="R3259" i="1"/>
  <c r="Q3259" i="1" a="1"/>
  <c r="Q3259" i="1" s="1"/>
  <c r="P3259" i="1"/>
  <c r="O3259" i="1"/>
  <c r="T3258" i="1"/>
  <c r="S3258" i="1"/>
  <c r="R3258" i="1"/>
  <c r="Q3258" i="1" a="1"/>
  <c r="Q3258" i="1" s="1"/>
  <c r="P3258" i="1"/>
  <c r="O3258" i="1"/>
  <c r="T3257" i="1"/>
  <c r="S3257" i="1"/>
  <c r="R3257" i="1"/>
  <c r="Q3257" i="1" a="1"/>
  <c r="Q3257" i="1" s="1"/>
  <c r="P3257" i="1"/>
  <c r="O3257" i="1"/>
  <c r="T3256" i="1"/>
  <c r="S3256" i="1"/>
  <c r="R3256" i="1"/>
  <c r="Q3256" i="1" a="1"/>
  <c r="Q3256" i="1" s="1"/>
  <c r="P3256" i="1"/>
  <c r="O3256" i="1"/>
  <c r="T3255" i="1"/>
  <c r="S3255" i="1"/>
  <c r="R3255" i="1"/>
  <c r="Q3255" i="1" a="1"/>
  <c r="Q3255" i="1" s="1"/>
  <c r="P3255" i="1"/>
  <c r="O3255" i="1"/>
  <c r="T3254" i="1"/>
  <c r="S3254" i="1"/>
  <c r="R3254" i="1"/>
  <c r="Q3254" i="1" a="1"/>
  <c r="Q3254" i="1" s="1"/>
  <c r="P3254" i="1"/>
  <c r="O3254" i="1"/>
  <c r="T3253" i="1"/>
  <c r="S3253" i="1"/>
  <c r="R3253" i="1"/>
  <c r="Q3253" i="1" a="1"/>
  <c r="Q3253" i="1" s="1"/>
  <c r="P3253" i="1"/>
  <c r="O3253" i="1"/>
  <c r="T3252" i="1"/>
  <c r="S3252" i="1"/>
  <c r="R3252" i="1"/>
  <c r="Q3252" i="1" a="1"/>
  <c r="Q3252" i="1" s="1"/>
  <c r="P3252" i="1"/>
  <c r="O3252" i="1"/>
  <c r="T3251" i="1"/>
  <c r="S3251" i="1"/>
  <c r="R3251" i="1"/>
  <c r="Q3251" i="1" a="1"/>
  <c r="Q3251" i="1" s="1"/>
  <c r="P3251" i="1"/>
  <c r="O3251" i="1"/>
  <c r="T3250" i="1"/>
  <c r="S3250" i="1"/>
  <c r="R3250" i="1"/>
  <c r="Q3250" i="1" a="1"/>
  <c r="Q3250" i="1" s="1"/>
  <c r="P3250" i="1"/>
  <c r="O3250" i="1"/>
  <c r="T3249" i="1"/>
  <c r="S3249" i="1"/>
  <c r="R3249" i="1"/>
  <c r="Q3249" i="1" a="1"/>
  <c r="Q3249" i="1" s="1"/>
  <c r="P3249" i="1"/>
  <c r="O3249" i="1"/>
  <c r="T3248" i="1"/>
  <c r="S3248" i="1"/>
  <c r="R3248" i="1"/>
  <c r="Q3248" i="1" a="1"/>
  <c r="Q3248" i="1" s="1"/>
  <c r="P3248" i="1"/>
  <c r="O3248" i="1"/>
  <c r="T3247" i="1"/>
  <c r="S3247" i="1"/>
  <c r="R3247" i="1"/>
  <c r="Q3247" i="1" a="1"/>
  <c r="Q3247" i="1" s="1"/>
  <c r="P3247" i="1"/>
  <c r="O3247" i="1"/>
  <c r="T3246" i="1"/>
  <c r="S3246" i="1"/>
  <c r="R3246" i="1"/>
  <c r="Q3246" i="1" a="1"/>
  <c r="Q3246" i="1" s="1"/>
  <c r="P3246" i="1"/>
  <c r="O3246" i="1"/>
  <c r="T3245" i="1"/>
  <c r="S3245" i="1"/>
  <c r="R3245" i="1"/>
  <c r="Q3245" i="1" a="1"/>
  <c r="Q3245" i="1" s="1"/>
  <c r="P3245" i="1"/>
  <c r="O3245" i="1"/>
  <c r="T3244" i="1"/>
  <c r="S3244" i="1"/>
  <c r="R3244" i="1"/>
  <c r="Q3244" i="1" a="1"/>
  <c r="Q3244" i="1" s="1"/>
  <c r="P3244" i="1"/>
  <c r="O3244" i="1"/>
  <c r="T3243" i="1"/>
  <c r="S3243" i="1"/>
  <c r="R3243" i="1"/>
  <c r="Q3243" i="1" a="1"/>
  <c r="Q3243" i="1" s="1"/>
  <c r="P3243" i="1"/>
  <c r="O3243" i="1"/>
  <c r="T3242" i="1"/>
  <c r="S3242" i="1"/>
  <c r="R3242" i="1"/>
  <c r="Q3242" i="1" a="1"/>
  <c r="Q3242" i="1" s="1"/>
  <c r="P3242" i="1"/>
  <c r="O3242" i="1"/>
  <c r="T3241" i="1"/>
  <c r="S3241" i="1"/>
  <c r="R3241" i="1"/>
  <c r="Q3241" i="1" a="1"/>
  <c r="Q3241" i="1" s="1"/>
  <c r="P3241" i="1"/>
  <c r="O3241" i="1"/>
  <c r="T3240" i="1"/>
  <c r="S3240" i="1"/>
  <c r="R3240" i="1"/>
  <c r="Q3240" i="1" a="1"/>
  <c r="Q3240" i="1" s="1"/>
  <c r="P3240" i="1"/>
  <c r="O3240" i="1"/>
  <c r="T3239" i="1"/>
  <c r="S3239" i="1"/>
  <c r="R3239" i="1"/>
  <c r="Q3239" i="1" a="1"/>
  <c r="Q3239" i="1" s="1"/>
  <c r="P3239" i="1"/>
  <c r="O3239" i="1"/>
  <c r="T3238" i="1"/>
  <c r="S3238" i="1"/>
  <c r="R3238" i="1"/>
  <c r="Q3238" i="1" a="1"/>
  <c r="Q3238" i="1" s="1"/>
  <c r="P3238" i="1"/>
  <c r="O3238" i="1"/>
  <c r="T3237" i="1"/>
  <c r="S3237" i="1"/>
  <c r="R3237" i="1"/>
  <c r="Q3237" i="1" a="1"/>
  <c r="Q3237" i="1" s="1"/>
  <c r="P3237" i="1"/>
  <c r="O3237" i="1"/>
  <c r="T3236" i="1"/>
  <c r="S3236" i="1"/>
  <c r="R3236" i="1"/>
  <c r="Q3236" i="1" a="1"/>
  <c r="Q3236" i="1" s="1"/>
  <c r="P3236" i="1"/>
  <c r="O3236" i="1"/>
  <c r="T3235" i="1"/>
  <c r="S3235" i="1"/>
  <c r="R3235" i="1"/>
  <c r="Q3235" i="1" a="1"/>
  <c r="Q3235" i="1" s="1"/>
  <c r="P3235" i="1"/>
  <c r="O3235" i="1"/>
  <c r="T3234" i="1"/>
  <c r="S3234" i="1"/>
  <c r="R3234" i="1"/>
  <c r="Q3234" i="1" a="1"/>
  <c r="Q3234" i="1" s="1"/>
  <c r="P3234" i="1"/>
  <c r="O3234" i="1"/>
  <c r="T3233" i="1"/>
  <c r="S3233" i="1"/>
  <c r="R3233" i="1"/>
  <c r="Q3233" i="1" a="1"/>
  <c r="Q3233" i="1" s="1"/>
  <c r="P3233" i="1"/>
  <c r="O3233" i="1"/>
  <c r="T3232" i="1"/>
  <c r="S3232" i="1"/>
  <c r="R3232" i="1"/>
  <c r="Q3232" i="1" a="1"/>
  <c r="Q3232" i="1" s="1"/>
  <c r="P3232" i="1"/>
  <c r="O3232" i="1"/>
  <c r="T3231" i="1"/>
  <c r="S3231" i="1"/>
  <c r="R3231" i="1"/>
  <c r="Q3231" i="1" a="1"/>
  <c r="Q3231" i="1" s="1"/>
  <c r="P3231" i="1"/>
  <c r="O3231" i="1"/>
  <c r="T3230" i="1"/>
  <c r="S3230" i="1"/>
  <c r="R3230" i="1"/>
  <c r="Q3230" i="1" a="1"/>
  <c r="Q3230" i="1" s="1"/>
  <c r="P3230" i="1"/>
  <c r="O3230" i="1"/>
  <c r="T3229" i="1"/>
  <c r="S3229" i="1"/>
  <c r="R3229" i="1"/>
  <c r="Q3229" i="1" a="1"/>
  <c r="Q3229" i="1" s="1"/>
  <c r="P3229" i="1"/>
  <c r="O3229" i="1"/>
  <c r="T3228" i="1"/>
  <c r="S3228" i="1"/>
  <c r="R3228" i="1"/>
  <c r="Q3228" i="1" a="1"/>
  <c r="Q3228" i="1" s="1"/>
  <c r="P3228" i="1"/>
  <c r="O3228" i="1"/>
  <c r="T3227" i="1"/>
  <c r="S3227" i="1"/>
  <c r="R3227" i="1"/>
  <c r="Q3227" i="1" a="1"/>
  <c r="Q3227" i="1" s="1"/>
  <c r="P3227" i="1"/>
  <c r="O3227" i="1"/>
  <c r="T3226" i="1"/>
  <c r="S3226" i="1"/>
  <c r="R3226" i="1"/>
  <c r="Q3226" i="1" a="1"/>
  <c r="Q3226" i="1" s="1"/>
  <c r="P3226" i="1"/>
  <c r="O3226" i="1"/>
  <c r="T3225" i="1"/>
  <c r="S3225" i="1"/>
  <c r="R3225" i="1"/>
  <c r="Q3225" i="1" a="1"/>
  <c r="Q3225" i="1" s="1"/>
  <c r="P3225" i="1"/>
  <c r="O3225" i="1"/>
  <c r="T3224" i="1"/>
  <c r="S3224" i="1"/>
  <c r="R3224" i="1"/>
  <c r="Q3224" i="1" a="1"/>
  <c r="Q3224" i="1" s="1"/>
  <c r="P3224" i="1"/>
  <c r="O3224" i="1"/>
  <c r="T3223" i="1"/>
  <c r="S3223" i="1"/>
  <c r="R3223" i="1"/>
  <c r="Q3223" i="1" a="1"/>
  <c r="Q3223" i="1" s="1"/>
  <c r="P3223" i="1"/>
  <c r="O3223" i="1"/>
  <c r="T3222" i="1"/>
  <c r="S3222" i="1"/>
  <c r="R3222" i="1"/>
  <c r="Q3222" i="1" a="1"/>
  <c r="Q3222" i="1" s="1"/>
  <c r="P3222" i="1"/>
  <c r="O3222" i="1"/>
  <c r="T3221" i="1"/>
  <c r="S3221" i="1"/>
  <c r="R3221" i="1"/>
  <c r="Q3221" i="1" a="1"/>
  <c r="Q3221" i="1" s="1"/>
  <c r="P3221" i="1"/>
  <c r="O3221" i="1"/>
  <c r="T3220" i="1"/>
  <c r="S3220" i="1"/>
  <c r="R3220" i="1"/>
  <c r="Q3220" i="1" a="1"/>
  <c r="Q3220" i="1" s="1"/>
  <c r="P3220" i="1"/>
  <c r="O3220" i="1"/>
  <c r="T3219" i="1"/>
  <c r="S3219" i="1"/>
  <c r="R3219" i="1"/>
  <c r="Q3219" i="1" a="1"/>
  <c r="Q3219" i="1" s="1"/>
  <c r="P3219" i="1"/>
  <c r="O3219" i="1"/>
  <c r="T3218" i="1"/>
  <c r="S3218" i="1"/>
  <c r="R3218" i="1"/>
  <c r="Q3218" i="1" a="1"/>
  <c r="Q3218" i="1" s="1"/>
  <c r="P3218" i="1"/>
  <c r="O3218" i="1"/>
  <c r="T3217" i="1"/>
  <c r="S3217" i="1"/>
  <c r="R3217" i="1"/>
  <c r="Q3217" i="1" a="1"/>
  <c r="Q3217" i="1" s="1"/>
  <c r="P3217" i="1"/>
  <c r="O3217" i="1"/>
  <c r="T3216" i="1"/>
  <c r="S3216" i="1"/>
  <c r="R3216" i="1"/>
  <c r="Q3216" i="1" a="1"/>
  <c r="Q3216" i="1" s="1"/>
  <c r="P3216" i="1"/>
  <c r="O3216" i="1"/>
  <c r="T3215" i="1"/>
  <c r="S3215" i="1"/>
  <c r="R3215" i="1"/>
  <c r="Q3215" i="1" a="1"/>
  <c r="Q3215" i="1" s="1"/>
  <c r="P3215" i="1"/>
  <c r="O3215" i="1"/>
  <c r="T3214" i="1"/>
  <c r="S3214" i="1"/>
  <c r="R3214" i="1"/>
  <c r="Q3214" i="1" a="1"/>
  <c r="Q3214" i="1" s="1"/>
  <c r="P3214" i="1"/>
  <c r="O3214" i="1"/>
  <c r="T3213" i="1"/>
  <c r="S3213" i="1"/>
  <c r="R3213" i="1"/>
  <c r="Q3213" i="1" a="1"/>
  <c r="Q3213" i="1" s="1"/>
  <c r="P3213" i="1"/>
  <c r="O3213" i="1"/>
  <c r="T3212" i="1"/>
  <c r="S3212" i="1"/>
  <c r="R3212" i="1"/>
  <c r="Q3212" i="1" a="1"/>
  <c r="Q3212" i="1" s="1"/>
  <c r="P3212" i="1"/>
  <c r="O3212" i="1"/>
  <c r="T3211" i="1"/>
  <c r="S3211" i="1"/>
  <c r="R3211" i="1"/>
  <c r="Q3211" i="1" a="1"/>
  <c r="Q3211" i="1" s="1"/>
  <c r="P3211" i="1"/>
  <c r="O3211" i="1"/>
  <c r="T3210" i="1"/>
  <c r="S3210" i="1"/>
  <c r="R3210" i="1"/>
  <c r="Q3210" i="1" a="1"/>
  <c r="Q3210" i="1" s="1"/>
  <c r="P3210" i="1"/>
  <c r="O3210" i="1"/>
  <c r="T3209" i="1"/>
  <c r="S3209" i="1"/>
  <c r="R3209" i="1"/>
  <c r="Q3209" i="1" a="1"/>
  <c r="Q3209" i="1" s="1"/>
  <c r="P3209" i="1"/>
  <c r="O3209" i="1"/>
  <c r="T3208" i="1"/>
  <c r="S3208" i="1"/>
  <c r="R3208" i="1"/>
  <c r="Q3208" i="1" a="1"/>
  <c r="Q3208" i="1" s="1"/>
  <c r="P3208" i="1"/>
  <c r="O3208" i="1"/>
  <c r="T3207" i="1"/>
  <c r="S3207" i="1"/>
  <c r="R3207" i="1"/>
  <c r="Q3207" i="1" a="1"/>
  <c r="Q3207" i="1" s="1"/>
  <c r="P3207" i="1"/>
  <c r="O3207" i="1"/>
  <c r="T3206" i="1"/>
  <c r="S3206" i="1"/>
  <c r="R3206" i="1"/>
  <c r="Q3206" i="1" a="1"/>
  <c r="Q3206" i="1" s="1"/>
  <c r="P3206" i="1"/>
  <c r="O3206" i="1"/>
  <c r="T3205" i="1"/>
  <c r="S3205" i="1"/>
  <c r="R3205" i="1"/>
  <c r="Q3205" i="1" a="1"/>
  <c r="Q3205" i="1" s="1"/>
  <c r="P3205" i="1"/>
  <c r="O3205" i="1"/>
  <c r="T3204" i="1"/>
  <c r="S3204" i="1"/>
  <c r="R3204" i="1"/>
  <c r="Q3204" i="1" a="1"/>
  <c r="Q3204" i="1" s="1"/>
  <c r="P3204" i="1"/>
  <c r="O3204" i="1"/>
  <c r="T3203" i="1"/>
  <c r="S3203" i="1"/>
  <c r="R3203" i="1"/>
  <c r="Q3203" i="1" a="1"/>
  <c r="Q3203" i="1" s="1"/>
  <c r="P3203" i="1"/>
  <c r="O3203" i="1"/>
  <c r="T3202" i="1"/>
  <c r="S3202" i="1"/>
  <c r="R3202" i="1"/>
  <c r="Q3202" i="1" a="1"/>
  <c r="Q3202" i="1" s="1"/>
  <c r="P3202" i="1"/>
  <c r="O3202" i="1"/>
  <c r="T3201" i="1"/>
  <c r="S3201" i="1"/>
  <c r="R3201" i="1"/>
  <c r="Q3201" i="1" a="1"/>
  <c r="Q3201" i="1" s="1"/>
  <c r="P3201" i="1"/>
  <c r="O3201" i="1"/>
  <c r="T3200" i="1"/>
  <c r="S3200" i="1"/>
  <c r="R3200" i="1"/>
  <c r="Q3200" i="1" a="1"/>
  <c r="Q3200" i="1" s="1"/>
  <c r="P3200" i="1"/>
  <c r="O3200" i="1"/>
  <c r="T3199" i="1"/>
  <c r="S3199" i="1"/>
  <c r="R3199" i="1"/>
  <c r="Q3199" i="1" a="1"/>
  <c r="Q3199" i="1" s="1"/>
  <c r="P3199" i="1"/>
  <c r="O3199" i="1"/>
  <c r="T3198" i="1"/>
  <c r="S3198" i="1"/>
  <c r="R3198" i="1"/>
  <c r="Q3198" i="1" a="1"/>
  <c r="Q3198" i="1" s="1"/>
  <c r="P3198" i="1"/>
  <c r="O3198" i="1"/>
  <c r="T3197" i="1"/>
  <c r="S3197" i="1"/>
  <c r="R3197" i="1"/>
  <c r="Q3197" i="1" a="1"/>
  <c r="Q3197" i="1" s="1"/>
  <c r="P3197" i="1"/>
  <c r="O3197" i="1"/>
  <c r="T3196" i="1"/>
  <c r="S3196" i="1"/>
  <c r="R3196" i="1"/>
  <c r="Q3196" i="1" a="1"/>
  <c r="Q3196" i="1" s="1"/>
  <c r="P3196" i="1"/>
  <c r="O3196" i="1"/>
  <c r="T3195" i="1"/>
  <c r="S3195" i="1"/>
  <c r="R3195" i="1"/>
  <c r="Q3195" i="1" a="1"/>
  <c r="Q3195" i="1" s="1"/>
  <c r="P3195" i="1"/>
  <c r="O3195" i="1"/>
  <c r="T3194" i="1"/>
  <c r="S3194" i="1"/>
  <c r="R3194" i="1"/>
  <c r="Q3194" i="1" a="1"/>
  <c r="Q3194" i="1" s="1"/>
  <c r="P3194" i="1"/>
  <c r="O3194" i="1"/>
  <c r="T3193" i="1"/>
  <c r="S3193" i="1"/>
  <c r="R3193" i="1"/>
  <c r="Q3193" i="1" a="1"/>
  <c r="Q3193" i="1" s="1"/>
  <c r="P3193" i="1"/>
  <c r="O3193" i="1"/>
  <c r="T3192" i="1"/>
  <c r="S3192" i="1"/>
  <c r="R3192" i="1"/>
  <c r="Q3192" i="1" a="1"/>
  <c r="Q3192" i="1" s="1"/>
  <c r="P3192" i="1"/>
  <c r="O3192" i="1"/>
  <c r="T3191" i="1"/>
  <c r="S3191" i="1"/>
  <c r="R3191" i="1"/>
  <c r="Q3191" i="1" a="1"/>
  <c r="Q3191" i="1" s="1"/>
  <c r="P3191" i="1"/>
  <c r="O3191" i="1"/>
  <c r="T3190" i="1"/>
  <c r="S3190" i="1"/>
  <c r="R3190" i="1"/>
  <c r="Q3190" i="1" a="1"/>
  <c r="Q3190" i="1" s="1"/>
  <c r="P3190" i="1"/>
  <c r="O3190" i="1"/>
  <c r="T3189" i="1"/>
  <c r="S3189" i="1"/>
  <c r="R3189" i="1"/>
  <c r="Q3189" i="1" a="1"/>
  <c r="Q3189" i="1" s="1"/>
  <c r="P3189" i="1"/>
  <c r="O3189" i="1"/>
  <c r="T3188" i="1"/>
  <c r="S3188" i="1"/>
  <c r="R3188" i="1"/>
  <c r="Q3188" i="1" a="1"/>
  <c r="Q3188" i="1" s="1"/>
  <c r="P3188" i="1"/>
  <c r="O3188" i="1"/>
  <c r="T3187" i="1"/>
  <c r="S3187" i="1"/>
  <c r="R3187" i="1"/>
  <c r="Q3187" i="1" a="1"/>
  <c r="Q3187" i="1" s="1"/>
  <c r="P3187" i="1"/>
  <c r="O3187" i="1"/>
  <c r="T3186" i="1"/>
  <c r="S3186" i="1"/>
  <c r="R3186" i="1"/>
  <c r="Q3186" i="1" a="1"/>
  <c r="Q3186" i="1" s="1"/>
  <c r="P3186" i="1"/>
  <c r="O3186" i="1"/>
  <c r="T3185" i="1"/>
  <c r="S3185" i="1"/>
  <c r="R3185" i="1"/>
  <c r="Q3185" i="1" a="1"/>
  <c r="Q3185" i="1" s="1"/>
  <c r="P3185" i="1"/>
  <c r="O3185" i="1"/>
  <c r="T3184" i="1"/>
  <c r="S3184" i="1"/>
  <c r="R3184" i="1"/>
  <c r="Q3184" i="1" a="1"/>
  <c r="Q3184" i="1" s="1"/>
  <c r="P3184" i="1"/>
  <c r="O3184" i="1"/>
  <c r="T3183" i="1"/>
  <c r="S3183" i="1"/>
  <c r="R3183" i="1"/>
  <c r="Q3183" i="1" a="1"/>
  <c r="Q3183" i="1" s="1"/>
  <c r="P3183" i="1"/>
  <c r="O3183" i="1"/>
  <c r="T3182" i="1"/>
  <c r="S3182" i="1"/>
  <c r="R3182" i="1"/>
  <c r="Q3182" i="1" a="1"/>
  <c r="Q3182" i="1" s="1"/>
  <c r="P3182" i="1"/>
  <c r="O3182" i="1"/>
  <c r="T3181" i="1"/>
  <c r="S3181" i="1"/>
  <c r="R3181" i="1"/>
  <c r="Q3181" i="1" a="1"/>
  <c r="Q3181" i="1" s="1"/>
  <c r="P3181" i="1"/>
  <c r="O3181" i="1"/>
  <c r="T3180" i="1"/>
  <c r="S3180" i="1"/>
  <c r="R3180" i="1"/>
  <c r="Q3180" i="1" a="1"/>
  <c r="Q3180" i="1" s="1"/>
  <c r="P3180" i="1"/>
  <c r="O3180" i="1"/>
  <c r="T3179" i="1"/>
  <c r="S3179" i="1"/>
  <c r="R3179" i="1"/>
  <c r="Q3179" i="1" a="1"/>
  <c r="Q3179" i="1" s="1"/>
  <c r="P3179" i="1"/>
  <c r="O3179" i="1"/>
  <c r="T3178" i="1"/>
  <c r="S3178" i="1"/>
  <c r="R3178" i="1"/>
  <c r="Q3178" i="1" a="1"/>
  <c r="Q3178" i="1" s="1"/>
  <c r="P3178" i="1"/>
  <c r="O3178" i="1"/>
  <c r="T3177" i="1"/>
  <c r="S3177" i="1"/>
  <c r="R3177" i="1"/>
  <c r="Q3177" i="1" a="1"/>
  <c r="Q3177" i="1" s="1"/>
  <c r="P3177" i="1"/>
  <c r="O3177" i="1"/>
  <c r="T3176" i="1"/>
  <c r="S3176" i="1"/>
  <c r="R3176" i="1"/>
  <c r="Q3176" i="1" a="1"/>
  <c r="Q3176" i="1" s="1"/>
  <c r="P3176" i="1"/>
  <c r="O3176" i="1"/>
  <c r="T3175" i="1"/>
  <c r="S3175" i="1"/>
  <c r="R3175" i="1"/>
  <c r="Q3175" i="1" a="1"/>
  <c r="Q3175" i="1" s="1"/>
  <c r="P3175" i="1"/>
  <c r="O3175" i="1"/>
  <c r="T3174" i="1"/>
  <c r="S3174" i="1"/>
  <c r="R3174" i="1"/>
  <c r="Q3174" i="1" a="1"/>
  <c r="Q3174" i="1" s="1"/>
  <c r="P3174" i="1"/>
  <c r="O3174" i="1"/>
  <c r="T3173" i="1"/>
  <c r="S3173" i="1"/>
  <c r="R3173" i="1"/>
  <c r="Q3173" i="1" a="1"/>
  <c r="Q3173" i="1" s="1"/>
  <c r="P3173" i="1"/>
  <c r="O3173" i="1"/>
  <c r="T3172" i="1"/>
  <c r="S3172" i="1"/>
  <c r="R3172" i="1"/>
  <c r="Q3172" i="1" a="1"/>
  <c r="Q3172" i="1" s="1"/>
  <c r="P3172" i="1"/>
  <c r="O3172" i="1"/>
  <c r="T3171" i="1"/>
  <c r="S3171" i="1"/>
  <c r="R3171" i="1"/>
  <c r="Q3171" i="1" a="1"/>
  <c r="Q3171" i="1" s="1"/>
  <c r="P3171" i="1"/>
  <c r="O3171" i="1"/>
  <c r="T3170" i="1"/>
  <c r="S3170" i="1"/>
  <c r="R3170" i="1"/>
  <c r="Q3170" i="1" a="1"/>
  <c r="Q3170" i="1" s="1"/>
  <c r="P3170" i="1"/>
  <c r="O3170" i="1"/>
  <c r="T3169" i="1"/>
  <c r="S3169" i="1"/>
  <c r="R3169" i="1"/>
  <c r="Q3169" i="1" a="1"/>
  <c r="Q3169" i="1" s="1"/>
  <c r="P3169" i="1"/>
  <c r="O3169" i="1"/>
  <c r="T3168" i="1"/>
  <c r="S3168" i="1"/>
  <c r="R3168" i="1"/>
  <c r="Q3168" i="1" a="1"/>
  <c r="Q3168" i="1" s="1"/>
  <c r="P3168" i="1"/>
  <c r="O3168" i="1"/>
  <c r="T3167" i="1"/>
  <c r="S3167" i="1"/>
  <c r="R3167" i="1"/>
  <c r="Q3167" i="1" a="1"/>
  <c r="Q3167" i="1" s="1"/>
  <c r="P3167" i="1"/>
  <c r="O3167" i="1"/>
  <c r="T3166" i="1"/>
  <c r="S3166" i="1"/>
  <c r="R3166" i="1"/>
  <c r="Q3166" i="1" a="1"/>
  <c r="Q3166" i="1" s="1"/>
  <c r="P3166" i="1"/>
  <c r="O3166" i="1"/>
  <c r="T3165" i="1"/>
  <c r="S3165" i="1"/>
  <c r="R3165" i="1"/>
  <c r="Q3165" i="1" a="1"/>
  <c r="Q3165" i="1" s="1"/>
  <c r="P3165" i="1"/>
  <c r="O3165" i="1"/>
  <c r="T3164" i="1"/>
  <c r="S3164" i="1"/>
  <c r="R3164" i="1"/>
  <c r="Q3164" i="1" a="1"/>
  <c r="Q3164" i="1" s="1"/>
  <c r="P3164" i="1"/>
  <c r="O3164" i="1"/>
  <c r="T3163" i="1"/>
  <c r="S3163" i="1"/>
  <c r="R3163" i="1"/>
  <c r="Q3163" i="1" a="1"/>
  <c r="Q3163" i="1" s="1"/>
  <c r="P3163" i="1"/>
  <c r="O3163" i="1"/>
  <c r="T3162" i="1"/>
  <c r="S3162" i="1"/>
  <c r="R3162" i="1"/>
  <c r="Q3162" i="1" a="1"/>
  <c r="Q3162" i="1" s="1"/>
  <c r="P3162" i="1"/>
  <c r="O3162" i="1"/>
  <c r="T3161" i="1"/>
  <c r="S3161" i="1"/>
  <c r="R3161" i="1"/>
  <c r="Q3161" i="1" a="1"/>
  <c r="Q3161" i="1" s="1"/>
  <c r="P3161" i="1"/>
  <c r="O3161" i="1"/>
  <c r="T3160" i="1"/>
  <c r="S3160" i="1"/>
  <c r="R3160" i="1"/>
  <c r="Q3160" i="1" a="1"/>
  <c r="Q3160" i="1" s="1"/>
  <c r="P3160" i="1"/>
  <c r="O3160" i="1"/>
  <c r="T3159" i="1"/>
  <c r="S3159" i="1"/>
  <c r="R3159" i="1"/>
  <c r="Q3159" i="1" a="1"/>
  <c r="Q3159" i="1" s="1"/>
  <c r="P3159" i="1"/>
  <c r="O3159" i="1"/>
  <c r="T3158" i="1"/>
  <c r="S3158" i="1"/>
  <c r="R3158" i="1"/>
  <c r="Q3158" i="1" a="1"/>
  <c r="Q3158" i="1" s="1"/>
  <c r="P3158" i="1"/>
  <c r="O3158" i="1"/>
  <c r="T3157" i="1"/>
  <c r="S3157" i="1"/>
  <c r="R3157" i="1"/>
  <c r="Q3157" i="1" a="1"/>
  <c r="Q3157" i="1" s="1"/>
  <c r="P3157" i="1"/>
  <c r="O3157" i="1"/>
  <c r="T3156" i="1"/>
  <c r="S3156" i="1"/>
  <c r="R3156" i="1"/>
  <c r="Q3156" i="1" a="1"/>
  <c r="Q3156" i="1" s="1"/>
  <c r="P3156" i="1"/>
  <c r="O3156" i="1"/>
  <c r="T3155" i="1"/>
  <c r="S3155" i="1"/>
  <c r="R3155" i="1"/>
  <c r="Q3155" i="1" a="1"/>
  <c r="Q3155" i="1" s="1"/>
  <c r="P3155" i="1"/>
  <c r="O3155" i="1"/>
  <c r="T3154" i="1"/>
  <c r="S3154" i="1"/>
  <c r="R3154" i="1"/>
  <c r="Q3154" i="1" a="1"/>
  <c r="Q3154" i="1" s="1"/>
  <c r="P3154" i="1"/>
  <c r="O3154" i="1"/>
  <c r="T3153" i="1"/>
  <c r="S3153" i="1"/>
  <c r="R3153" i="1"/>
  <c r="Q3153" i="1" a="1"/>
  <c r="Q3153" i="1" s="1"/>
  <c r="P3153" i="1"/>
  <c r="O3153" i="1"/>
  <c r="T3152" i="1"/>
  <c r="S3152" i="1"/>
  <c r="R3152" i="1"/>
  <c r="Q3152" i="1" a="1"/>
  <c r="Q3152" i="1" s="1"/>
  <c r="P3152" i="1"/>
  <c r="O3152" i="1"/>
  <c r="T3151" i="1"/>
  <c r="S3151" i="1"/>
  <c r="R3151" i="1"/>
  <c r="Q3151" i="1" a="1"/>
  <c r="Q3151" i="1" s="1"/>
  <c r="P3151" i="1"/>
  <c r="O3151" i="1"/>
  <c r="T3150" i="1"/>
  <c r="S3150" i="1"/>
  <c r="R3150" i="1"/>
  <c r="Q3150" i="1" a="1"/>
  <c r="Q3150" i="1" s="1"/>
  <c r="P3150" i="1"/>
  <c r="O3150" i="1"/>
  <c r="T3149" i="1"/>
  <c r="S3149" i="1"/>
  <c r="R3149" i="1"/>
  <c r="Q3149" i="1" a="1"/>
  <c r="Q3149" i="1" s="1"/>
  <c r="P3149" i="1"/>
  <c r="O3149" i="1"/>
  <c r="T3148" i="1"/>
  <c r="S3148" i="1"/>
  <c r="R3148" i="1"/>
  <c r="Q3148" i="1" a="1"/>
  <c r="Q3148" i="1" s="1"/>
  <c r="P3148" i="1"/>
  <c r="O3148" i="1"/>
  <c r="T3147" i="1"/>
  <c r="S3147" i="1"/>
  <c r="R3147" i="1"/>
  <c r="Q3147" i="1" a="1"/>
  <c r="Q3147" i="1" s="1"/>
  <c r="P3147" i="1"/>
  <c r="O3147" i="1"/>
  <c r="T3146" i="1"/>
  <c r="S3146" i="1"/>
  <c r="R3146" i="1"/>
  <c r="Q3146" i="1" a="1"/>
  <c r="Q3146" i="1" s="1"/>
  <c r="P3146" i="1"/>
  <c r="O3146" i="1"/>
  <c r="T3145" i="1"/>
  <c r="S3145" i="1"/>
  <c r="R3145" i="1"/>
  <c r="Q3145" i="1" a="1"/>
  <c r="Q3145" i="1" s="1"/>
  <c r="P3145" i="1"/>
  <c r="O3145" i="1"/>
  <c r="T3144" i="1"/>
  <c r="S3144" i="1"/>
  <c r="R3144" i="1"/>
  <c r="Q3144" i="1" a="1"/>
  <c r="Q3144" i="1" s="1"/>
  <c r="P3144" i="1"/>
  <c r="O3144" i="1"/>
  <c r="T3143" i="1"/>
  <c r="S3143" i="1"/>
  <c r="R3143" i="1"/>
  <c r="Q3143" i="1" a="1"/>
  <c r="Q3143" i="1" s="1"/>
  <c r="P3143" i="1"/>
  <c r="O3143" i="1"/>
  <c r="T3142" i="1"/>
  <c r="S3142" i="1"/>
  <c r="R3142" i="1"/>
  <c r="Q3142" i="1" a="1"/>
  <c r="Q3142" i="1" s="1"/>
  <c r="P3142" i="1"/>
  <c r="O3142" i="1"/>
  <c r="T3141" i="1"/>
  <c r="S3141" i="1"/>
  <c r="R3141" i="1"/>
  <c r="Q3141" i="1" a="1"/>
  <c r="Q3141" i="1" s="1"/>
  <c r="P3141" i="1"/>
  <c r="O3141" i="1"/>
  <c r="T3140" i="1"/>
  <c r="S3140" i="1"/>
  <c r="R3140" i="1"/>
  <c r="Q3140" i="1" a="1"/>
  <c r="Q3140" i="1" s="1"/>
  <c r="P3140" i="1"/>
  <c r="O3140" i="1"/>
  <c r="T3139" i="1"/>
  <c r="S3139" i="1"/>
  <c r="R3139" i="1"/>
  <c r="Q3139" i="1" a="1"/>
  <c r="Q3139" i="1" s="1"/>
  <c r="P3139" i="1"/>
  <c r="O3139" i="1"/>
  <c r="T3138" i="1"/>
  <c r="S3138" i="1"/>
  <c r="R3138" i="1"/>
  <c r="Q3138" i="1" a="1"/>
  <c r="Q3138" i="1" s="1"/>
  <c r="P3138" i="1"/>
  <c r="O3138" i="1"/>
  <c r="T3137" i="1"/>
  <c r="S3137" i="1"/>
  <c r="R3137" i="1"/>
  <c r="Q3137" i="1" a="1"/>
  <c r="Q3137" i="1" s="1"/>
  <c r="P3137" i="1"/>
  <c r="O3137" i="1"/>
  <c r="T3136" i="1"/>
  <c r="S3136" i="1"/>
  <c r="R3136" i="1"/>
  <c r="Q3136" i="1" a="1"/>
  <c r="Q3136" i="1" s="1"/>
  <c r="P3136" i="1"/>
  <c r="O3136" i="1"/>
  <c r="T3135" i="1"/>
  <c r="S3135" i="1"/>
  <c r="R3135" i="1"/>
  <c r="Q3135" i="1" a="1"/>
  <c r="Q3135" i="1" s="1"/>
  <c r="P3135" i="1"/>
  <c r="O3135" i="1"/>
  <c r="T3134" i="1"/>
  <c r="S3134" i="1"/>
  <c r="R3134" i="1"/>
  <c r="Q3134" i="1" a="1"/>
  <c r="Q3134" i="1" s="1"/>
  <c r="P3134" i="1"/>
  <c r="O3134" i="1"/>
  <c r="T3133" i="1"/>
  <c r="S3133" i="1"/>
  <c r="R3133" i="1"/>
  <c r="Q3133" i="1" a="1"/>
  <c r="Q3133" i="1" s="1"/>
  <c r="P3133" i="1"/>
  <c r="O3133" i="1"/>
  <c r="T3132" i="1"/>
  <c r="S3132" i="1"/>
  <c r="R3132" i="1"/>
  <c r="Q3132" i="1" a="1"/>
  <c r="Q3132" i="1" s="1"/>
  <c r="P3132" i="1"/>
  <c r="O3132" i="1"/>
  <c r="T3131" i="1"/>
  <c r="S3131" i="1"/>
  <c r="R3131" i="1"/>
  <c r="Q3131" i="1" a="1"/>
  <c r="Q3131" i="1" s="1"/>
  <c r="P3131" i="1"/>
  <c r="O3131" i="1"/>
  <c r="T3130" i="1"/>
  <c r="S3130" i="1"/>
  <c r="R3130" i="1"/>
  <c r="Q3130" i="1" a="1"/>
  <c r="Q3130" i="1" s="1"/>
  <c r="P3130" i="1"/>
  <c r="O3130" i="1"/>
  <c r="T3129" i="1"/>
  <c r="S3129" i="1"/>
  <c r="R3129" i="1"/>
  <c r="Q3129" i="1" a="1"/>
  <c r="Q3129" i="1" s="1"/>
  <c r="P3129" i="1"/>
  <c r="O3129" i="1"/>
  <c r="T3128" i="1"/>
  <c r="S3128" i="1"/>
  <c r="R3128" i="1"/>
  <c r="Q3128" i="1" a="1"/>
  <c r="Q3128" i="1" s="1"/>
  <c r="P3128" i="1"/>
  <c r="O3128" i="1"/>
  <c r="T3127" i="1"/>
  <c r="S3127" i="1"/>
  <c r="R3127" i="1"/>
  <c r="Q3127" i="1" a="1"/>
  <c r="Q3127" i="1" s="1"/>
  <c r="P3127" i="1"/>
  <c r="O3127" i="1"/>
  <c r="T3126" i="1"/>
  <c r="S3126" i="1"/>
  <c r="R3126" i="1"/>
  <c r="Q3126" i="1" a="1"/>
  <c r="Q3126" i="1" s="1"/>
  <c r="P3126" i="1"/>
  <c r="O3126" i="1"/>
  <c r="T3125" i="1"/>
  <c r="S3125" i="1"/>
  <c r="R3125" i="1"/>
  <c r="Q3125" i="1" a="1"/>
  <c r="Q3125" i="1" s="1"/>
  <c r="P3125" i="1"/>
  <c r="O3125" i="1"/>
  <c r="T3124" i="1"/>
  <c r="S3124" i="1"/>
  <c r="R3124" i="1"/>
  <c r="Q3124" i="1" a="1"/>
  <c r="Q3124" i="1" s="1"/>
  <c r="P3124" i="1"/>
  <c r="O3124" i="1"/>
  <c r="T3123" i="1"/>
  <c r="S3123" i="1"/>
  <c r="R3123" i="1"/>
  <c r="Q3123" i="1" a="1"/>
  <c r="Q3123" i="1" s="1"/>
  <c r="P3123" i="1"/>
  <c r="O3123" i="1"/>
  <c r="T3122" i="1"/>
  <c r="S3122" i="1"/>
  <c r="R3122" i="1"/>
  <c r="Q3122" i="1" a="1"/>
  <c r="Q3122" i="1" s="1"/>
  <c r="P3122" i="1"/>
  <c r="O3122" i="1"/>
  <c r="T3121" i="1"/>
  <c r="S3121" i="1"/>
  <c r="R3121" i="1"/>
  <c r="Q3121" i="1" a="1"/>
  <c r="Q3121" i="1" s="1"/>
  <c r="P3121" i="1"/>
  <c r="O3121" i="1"/>
  <c r="T3120" i="1"/>
  <c r="S3120" i="1"/>
  <c r="R3120" i="1"/>
  <c r="Q3120" i="1" a="1"/>
  <c r="Q3120" i="1" s="1"/>
  <c r="P3120" i="1"/>
  <c r="O3120" i="1"/>
  <c r="T3119" i="1"/>
  <c r="S3119" i="1"/>
  <c r="R3119" i="1"/>
  <c r="Q3119" i="1" a="1"/>
  <c r="Q3119" i="1" s="1"/>
  <c r="P3119" i="1"/>
  <c r="O3119" i="1"/>
  <c r="T3118" i="1"/>
  <c r="S3118" i="1"/>
  <c r="R3118" i="1"/>
  <c r="Q3118" i="1" a="1"/>
  <c r="Q3118" i="1" s="1"/>
  <c r="P3118" i="1"/>
  <c r="O3118" i="1"/>
  <c r="T3117" i="1"/>
  <c r="S3117" i="1"/>
  <c r="R3117" i="1"/>
  <c r="Q3117" i="1" a="1"/>
  <c r="Q3117" i="1" s="1"/>
  <c r="P3117" i="1"/>
  <c r="O3117" i="1"/>
  <c r="T3116" i="1"/>
  <c r="S3116" i="1"/>
  <c r="R3116" i="1"/>
  <c r="Q3116" i="1" a="1"/>
  <c r="Q3116" i="1" s="1"/>
  <c r="P3116" i="1"/>
  <c r="O3116" i="1"/>
  <c r="T3115" i="1"/>
  <c r="S3115" i="1"/>
  <c r="R3115" i="1"/>
  <c r="Q3115" i="1" a="1"/>
  <c r="Q3115" i="1" s="1"/>
  <c r="P3115" i="1"/>
  <c r="O3115" i="1"/>
  <c r="T3114" i="1"/>
  <c r="S3114" i="1"/>
  <c r="R3114" i="1"/>
  <c r="Q3114" i="1" a="1"/>
  <c r="Q3114" i="1" s="1"/>
  <c r="P3114" i="1"/>
  <c r="O3114" i="1"/>
  <c r="T3113" i="1"/>
  <c r="S3113" i="1"/>
  <c r="R3113" i="1"/>
  <c r="Q3113" i="1" a="1"/>
  <c r="Q3113" i="1" s="1"/>
  <c r="P3113" i="1"/>
  <c r="O3113" i="1"/>
  <c r="T3112" i="1"/>
  <c r="S3112" i="1"/>
  <c r="R3112" i="1"/>
  <c r="Q3112" i="1" a="1"/>
  <c r="Q3112" i="1" s="1"/>
  <c r="P3112" i="1"/>
  <c r="O3112" i="1"/>
  <c r="T3111" i="1"/>
  <c r="S3111" i="1"/>
  <c r="R3111" i="1"/>
  <c r="Q3111" i="1" a="1"/>
  <c r="Q3111" i="1" s="1"/>
  <c r="P3111" i="1"/>
  <c r="O3111" i="1"/>
  <c r="T3110" i="1"/>
  <c r="S3110" i="1"/>
  <c r="R3110" i="1"/>
  <c r="Q3110" i="1" a="1"/>
  <c r="Q3110" i="1" s="1"/>
  <c r="P3110" i="1"/>
  <c r="O3110" i="1"/>
  <c r="T3109" i="1"/>
  <c r="S3109" i="1"/>
  <c r="R3109" i="1"/>
  <c r="Q3109" i="1" a="1"/>
  <c r="Q3109" i="1" s="1"/>
  <c r="P3109" i="1"/>
  <c r="O3109" i="1"/>
  <c r="T3108" i="1"/>
  <c r="S3108" i="1"/>
  <c r="R3108" i="1"/>
  <c r="Q3108" i="1" a="1"/>
  <c r="Q3108" i="1" s="1"/>
  <c r="P3108" i="1"/>
  <c r="O3108" i="1"/>
  <c r="T3107" i="1"/>
  <c r="S3107" i="1"/>
  <c r="R3107" i="1"/>
  <c r="Q3107" i="1" a="1"/>
  <c r="Q3107" i="1" s="1"/>
  <c r="P3107" i="1"/>
  <c r="O3107" i="1"/>
  <c r="T3106" i="1"/>
  <c r="S3106" i="1"/>
  <c r="R3106" i="1"/>
  <c r="Q3106" i="1" a="1"/>
  <c r="Q3106" i="1" s="1"/>
  <c r="P3106" i="1"/>
  <c r="O3106" i="1"/>
  <c r="T3105" i="1"/>
  <c r="S3105" i="1"/>
  <c r="R3105" i="1"/>
  <c r="Q3105" i="1" a="1"/>
  <c r="Q3105" i="1" s="1"/>
  <c r="P3105" i="1"/>
  <c r="O3105" i="1"/>
  <c r="T3104" i="1"/>
  <c r="S3104" i="1"/>
  <c r="R3104" i="1"/>
  <c r="Q3104" i="1" a="1"/>
  <c r="Q3104" i="1" s="1"/>
  <c r="P3104" i="1"/>
  <c r="O3104" i="1"/>
  <c r="T3103" i="1"/>
  <c r="S3103" i="1"/>
  <c r="R3103" i="1"/>
  <c r="Q3103" i="1" a="1"/>
  <c r="Q3103" i="1" s="1"/>
  <c r="P3103" i="1"/>
  <c r="O3103" i="1"/>
  <c r="T3102" i="1"/>
  <c r="S3102" i="1"/>
  <c r="R3102" i="1"/>
  <c r="Q3102" i="1" a="1"/>
  <c r="Q3102" i="1" s="1"/>
  <c r="P3102" i="1"/>
  <c r="O3102" i="1"/>
  <c r="T3101" i="1"/>
  <c r="S3101" i="1"/>
  <c r="R3101" i="1"/>
  <c r="Q3101" i="1" a="1"/>
  <c r="Q3101" i="1" s="1"/>
  <c r="P3101" i="1"/>
  <c r="O3101" i="1"/>
  <c r="T3100" i="1"/>
  <c r="S3100" i="1"/>
  <c r="R3100" i="1"/>
  <c r="Q3100" i="1" a="1"/>
  <c r="Q3100" i="1" s="1"/>
  <c r="P3100" i="1"/>
  <c r="O3100" i="1"/>
  <c r="T3099" i="1"/>
  <c r="S3099" i="1"/>
  <c r="R3099" i="1"/>
  <c r="Q3099" i="1" a="1"/>
  <c r="Q3099" i="1" s="1"/>
  <c r="P3099" i="1"/>
  <c r="O3099" i="1"/>
  <c r="T3098" i="1"/>
  <c r="S3098" i="1"/>
  <c r="R3098" i="1"/>
  <c r="Q3098" i="1" a="1"/>
  <c r="Q3098" i="1" s="1"/>
  <c r="P3098" i="1"/>
  <c r="O3098" i="1"/>
  <c r="T3097" i="1"/>
  <c r="S3097" i="1"/>
  <c r="R3097" i="1"/>
  <c r="Q3097" i="1" a="1"/>
  <c r="Q3097" i="1" s="1"/>
  <c r="P3097" i="1"/>
  <c r="O3097" i="1"/>
  <c r="T3096" i="1"/>
  <c r="S3096" i="1"/>
  <c r="R3096" i="1"/>
  <c r="Q3096" i="1" a="1"/>
  <c r="Q3096" i="1" s="1"/>
  <c r="P3096" i="1"/>
  <c r="O3096" i="1"/>
  <c r="T3095" i="1"/>
  <c r="S3095" i="1"/>
  <c r="R3095" i="1"/>
  <c r="Q3095" i="1" a="1"/>
  <c r="Q3095" i="1" s="1"/>
  <c r="P3095" i="1"/>
  <c r="O3095" i="1"/>
  <c r="T3094" i="1"/>
  <c r="S3094" i="1"/>
  <c r="R3094" i="1"/>
  <c r="Q3094" i="1" a="1"/>
  <c r="Q3094" i="1" s="1"/>
  <c r="P3094" i="1"/>
  <c r="O3094" i="1"/>
  <c r="T3093" i="1"/>
  <c r="S3093" i="1"/>
  <c r="R3093" i="1"/>
  <c r="Q3093" i="1" a="1"/>
  <c r="Q3093" i="1" s="1"/>
  <c r="P3093" i="1"/>
  <c r="O3093" i="1"/>
  <c r="T3092" i="1"/>
  <c r="S3092" i="1"/>
  <c r="R3092" i="1"/>
  <c r="Q3092" i="1" a="1"/>
  <c r="Q3092" i="1" s="1"/>
  <c r="P3092" i="1"/>
  <c r="O3092" i="1"/>
  <c r="T3091" i="1"/>
  <c r="S3091" i="1"/>
  <c r="R3091" i="1"/>
  <c r="Q3091" i="1" a="1"/>
  <c r="Q3091" i="1" s="1"/>
  <c r="P3091" i="1"/>
  <c r="O3091" i="1"/>
  <c r="T3090" i="1"/>
  <c r="S3090" i="1"/>
  <c r="R3090" i="1"/>
  <c r="Q3090" i="1" a="1"/>
  <c r="Q3090" i="1" s="1"/>
  <c r="P3090" i="1"/>
  <c r="O3090" i="1"/>
  <c r="T3089" i="1"/>
  <c r="S3089" i="1"/>
  <c r="R3089" i="1"/>
  <c r="Q3089" i="1" a="1"/>
  <c r="Q3089" i="1" s="1"/>
  <c r="P3089" i="1"/>
  <c r="O3089" i="1"/>
  <c r="T3088" i="1"/>
  <c r="S3088" i="1"/>
  <c r="R3088" i="1"/>
  <c r="Q3088" i="1" a="1"/>
  <c r="Q3088" i="1" s="1"/>
  <c r="P3088" i="1"/>
  <c r="O3088" i="1"/>
  <c r="T3087" i="1"/>
  <c r="S3087" i="1"/>
  <c r="R3087" i="1"/>
  <c r="Q3087" i="1" a="1"/>
  <c r="Q3087" i="1" s="1"/>
  <c r="P3087" i="1"/>
  <c r="O3087" i="1"/>
  <c r="T3086" i="1"/>
  <c r="S3086" i="1"/>
  <c r="R3086" i="1"/>
  <c r="Q3086" i="1" a="1"/>
  <c r="Q3086" i="1" s="1"/>
  <c r="P3086" i="1"/>
  <c r="O3086" i="1"/>
  <c r="T3085" i="1"/>
  <c r="S3085" i="1"/>
  <c r="R3085" i="1"/>
  <c r="Q3085" i="1" a="1"/>
  <c r="Q3085" i="1" s="1"/>
  <c r="P3085" i="1"/>
  <c r="O3085" i="1"/>
  <c r="T3084" i="1"/>
  <c r="S3084" i="1"/>
  <c r="R3084" i="1"/>
  <c r="Q3084" i="1" a="1"/>
  <c r="Q3084" i="1" s="1"/>
  <c r="P3084" i="1"/>
  <c r="O3084" i="1"/>
  <c r="T3083" i="1"/>
  <c r="S3083" i="1"/>
  <c r="R3083" i="1"/>
  <c r="Q3083" i="1" a="1"/>
  <c r="Q3083" i="1" s="1"/>
  <c r="P3083" i="1"/>
  <c r="O3083" i="1"/>
  <c r="T3082" i="1"/>
  <c r="S3082" i="1"/>
  <c r="R3082" i="1"/>
  <c r="Q3082" i="1" a="1"/>
  <c r="Q3082" i="1" s="1"/>
  <c r="P3082" i="1"/>
  <c r="O3082" i="1"/>
  <c r="T3081" i="1"/>
  <c r="S3081" i="1"/>
  <c r="R3081" i="1"/>
  <c r="Q3081" i="1" a="1"/>
  <c r="Q3081" i="1" s="1"/>
  <c r="P3081" i="1"/>
  <c r="O3081" i="1"/>
  <c r="T3080" i="1"/>
  <c r="S3080" i="1"/>
  <c r="R3080" i="1"/>
  <c r="Q3080" i="1" a="1"/>
  <c r="Q3080" i="1" s="1"/>
  <c r="P3080" i="1"/>
  <c r="O3080" i="1"/>
  <c r="T3079" i="1"/>
  <c r="S3079" i="1"/>
  <c r="R3079" i="1"/>
  <c r="Q3079" i="1" a="1"/>
  <c r="Q3079" i="1" s="1"/>
  <c r="P3079" i="1"/>
  <c r="O3079" i="1"/>
  <c r="T3078" i="1"/>
  <c r="S3078" i="1"/>
  <c r="R3078" i="1"/>
  <c r="Q3078" i="1" a="1"/>
  <c r="Q3078" i="1" s="1"/>
  <c r="P3078" i="1"/>
  <c r="O3078" i="1"/>
  <c r="T3077" i="1"/>
  <c r="S3077" i="1"/>
  <c r="R3077" i="1"/>
  <c r="Q3077" i="1" a="1"/>
  <c r="Q3077" i="1" s="1"/>
  <c r="P3077" i="1"/>
  <c r="O3077" i="1"/>
  <c r="T3076" i="1"/>
  <c r="S3076" i="1"/>
  <c r="R3076" i="1"/>
  <c r="Q3076" i="1" a="1"/>
  <c r="Q3076" i="1" s="1"/>
  <c r="P3076" i="1"/>
  <c r="O3076" i="1"/>
  <c r="T3075" i="1"/>
  <c r="S3075" i="1"/>
  <c r="R3075" i="1"/>
  <c r="Q3075" i="1" a="1"/>
  <c r="Q3075" i="1" s="1"/>
  <c r="P3075" i="1"/>
  <c r="O3075" i="1"/>
  <c r="T3074" i="1"/>
  <c r="S3074" i="1"/>
  <c r="R3074" i="1"/>
  <c r="Q3074" i="1" a="1"/>
  <c r="Q3074" i="1" s="1"/>
  <c r="P3074" i="1"/>
  <c r="O3074" i="1"/>
  <c r="T3073" i="1"/>
  <c r="S3073" i="1"/>
  <c r="R3073" i="1"/>
  <c r="Q3073" i="1" a="1"/>
  <c r="Q3073" i="1" s="1"/>
  <c r="P3073" i="1"/>
  <c r="O3073" i="1"/>
  <c r="T3072" i="1"/>
  <c r="S3072" i="1"/>
  <c r="R3072" i="1"/>
  <c r="Q3072" i="1" a="1"/>
  <c r="Q3072" i="1" s="1"/>
  <c r="P3072" i="1"/>
  <c r="O3072" i="1"/>
  <c r="T3071" i="1"/>
  <c r="S3071" i="1"/>
  <c r="R3071" i="1"/>
  <c r="Q3071" i="1" a="1"/>
  <c r="Q3071" i="1" s="1"/>
  <c r="P3071" i="1"/>
  <c r="O3071" i="1"/>
  <c r="T3070" i="1"/>
  <c r="S3070" i="1"/>
  <c r="R3070" i="1"/>
  <c r="Q3070" i="1" a="1"/>
  <c r="Q3070" i="1" s="1"/>
  <c r="P3070" i="1"/>
  <c r="O3070" i="1"/>
  <c r="T3069" i="1"/>
  <c r="S3069" i="1"/>
  <c r="R3069" i="1"/>
  <c r="Q3069" i="1" a="1"/>
  <c r="Q3069" i="1" s="1"/>
  <c r="P3069" i="1"/>
  <c r="O3069" i="1"/>
  <c r="T3068" i="1"/>
  <c r="S3068" i="1"/>
  <c r="R3068" i="1"/>
  <c r="Q3068" i="1" a="1"/>
  <c r="Q3068" i="1" s="1"/>
  <c r="P3068" i="1"/>
  <c r="O3068" i="1"/>
  <c r="T3067" i="1"/>
  <c r="S3067" i="1"/>
  <c r="R3067" i="1"/>
  <c r="Q3067" i="1" a="1"/>
  <c r="Q3067" i="1" s="1"/>
  <c r="P3067" i="1"/>
  <c r="O3067" i="1"/>
  <c r="T3066" i="1"/>
  <c r="S3066" i="1"/>
  <c r="R3066" i="1"/>
  <c r="Q3066" i="1" a="1"/>
  <c r="Q3066" i="1" s="1"/>
  <c r="P3066" i="1"/>
  <c r="O3066" i="1"/>
  <c r="T3065" i="1"/>
  <c r="S3065" i="1"/>
  <c r="R3065" i="1"/>
  <c r="Q3065" i="1" a="1"/>
  <c r="Q3065" i="1" s="1"/>
  <c r="P3065" i="1"/>
  <c r="O3065" i="1"/>
  <c r="T3064" i="1"/>
  <c r="S3064" i="1"/>
  <c r="R3064" i="1"/>
  <c r="Q3064" i="1" a="1"/>
  <c r="Q3064" i="1" s="1"/>
  <c r="P3064" i="1"/>
  <c r="O3064" i="1"/>
  <c r="T3063" i="1"/>
  <c r="S3063" i="1"/>
  <c r="R3063" i="1"/>
  <c r="Q3063" i="1" a="1"/>
  <c r="Q3063" i="1" s="1"/>
  <c r="P3063" i="1"/>
  <c r="O3063" i="1"/>
  <c r="T3062" i="1"/>
  <c r="S3062" i="1"/>
  <c r="R3062" i="1"/>
  <c r="Q3062" i="1" a="1"/>
  <c r="Q3062" i="1" s="1"/>
  <c r="P3062" i="1"/>
  <c r="O3062" i="1"/>
  <c r="T3061" i="1"/>
  <c r="S3061" i="1"/>
  <c r="R3061" i="1"/>
  <c r="Q3061" i="1" a="1"/>
  <c r="Q3061" i="1" s="1"/>
  <c r="P3061" i="1"/>
  <c r="O3061" i="1"/>
  <c r="T3060" i="1"/>
  <c r="S3060" i="1"/>
  <c r="R3060" i="1"/>
  <c r="Q3060" i="1" a="1"/>
  <c r="Q3060" i="1" s="1"/>
  <c r="P3060" i="1"/>
  <c r="O3060" i="1"/>
  <c r="T3059" i="1"/>
  <c r="S3059" i="1"/>
  <c r="R3059" i="1"/>
  <c r="Q3059" i="1" a="1"/>
  <c r="Q3059" i="1" s="1"/>
  <c r="P3059" i="1"/>
  <c r="O3059" i="1"/>
  <c r="T3058" i="1"/>
  <c r="S3058" i="1"/>
  <c r="R3058" i="1"/>
  <c r="Q3058" i="1" a="1"/>
  <c r="Q3058" i="1" s="1"/>
  <c r="P3058" i="1"/>
  <c r="O3058" i="1"/>
  <c r="T3057" i="1"/>
  <c r="S3057" i="1"/>
  <c r="R3057" i="1"/>
  <c r="Q3057" i="1" a="1"/>
  <c r="Q3057" i="1" s="1"/>
  <c r="P3057" i="1"/>
  <c r="O3057" i="1"/>
  <c r="T3056" i="1"/>
  <c r="S3056" i="1"/>
  <c r="R3056" i="1"/>
  <c r="Q3056" i="1" a="1"/>
  <c r="Q3056" i="1" s="1"/>
  <c r="P3056" i="1"/>
  <c r="O3056" i="1"/>
  <c r="T3055" i="1"/>
  <c r="S3055" i="1"/>
  <c r="R3055" i="1"/>
  <c r="Q3055" i="1" a="1"/>
  <c r="Q3055" i="1" s="1"/>
  <c r="P3055" i="1"/>
  <c r="O3055" i="1"/>
  <c r="T3054" i="1"/>
  <c r="S3054" i="1"/>
  <c r="R3054" i="1"/>
  <c r="Q3054" i="1" a="1"/>
  <c r="Q3054" i="1" s="1"/>
  <c r="P3054" i="1"/>
  <c r="O3054" i="1"/>
  <c r="T3053" i="1"/>
  <c r="S3053" i="1"/>
  <c r="R3053" i="1"/>
  <c r="Q3053" i="1" a="1"/>
  <c r="Q3053" i="1" s="1"/>
  <c r="P3053" i="1"/>
  <c r="O3053" i="1"/>
  <c r="T3052" i="1"/>
  <c r="S3052" i="1"/>
  <c r="R3052" i="1"/>
  <c r="Q3052" i="1" a="1"/>
  <c r="Q3052" i="1" s="1"/>
  <c r="P3052" i="1"/>
  <c r="O3052" i="1"/>
  <c r="T3051" i="1"/>
  <c r="S3051" i="1"/>
  <c r="R3051" i="1"/>
  <c r="Q3051" i="1" a="1"/>
  <c r="Q3051" i="1" s="1"/>
  <c r="P3051" i="1"/>
  <c r="O3051" i="1"/>
  <c r="T3050" i="1"/>
  <c r="S3050" i="1"/>
  <c r="R3050" i="1"/>
  <c r="Q3050" i="1" a="1"/>
  <c r="Q3050" i="1" s="1"/>
  <c r="P3050" i="1"/>
  <c r="O3050" i="1"/>
  <c r="T3049" i="1"/>
  <c r="S3049" i="1"/>
  <c r="R3049" i="1"/>
  <c r="Q3049" i="1" a="1"/>
  <c r="Q3049" i="1" s="1"/>
  <c r="P3049" i="1"/>
  <c r="O3049" i="1"/>
  <c r="T3048" i="1"/>
  <c r="S3048" i="1"/>
  <c r="R3048" i="1"/>
  <c r="Q3048" i="1" a="1"/>
  <c r="Q3048" i="1" s="1"/>
  <c r="P3048" i="1"/>
  <c r="O3048" i="1"/>
  <c r="T3047" i="1"/>
  <c r="S3047" i="1"/>
  <c r="R3047" i="1"/>
  <c r="Q3047" i="1" a="1"/>
  <c r="Q3047" i="1" s="1"/>
  <c r="P3047" i="1"/>
  <c r="O3047" i="1"/>
  <c r="T3046" i="1"/>
  <c r="S3046" i="1"/>
  <c r="R3046" i="1"/>
  <c r="Q3046" i="1" a="1"/>
  <c r="Q3046" i="1" s="1"/>
  <c r="P3046" i="1"/>
  <c r="O3046" i="1"/>
  <c r="T3045" i="1"/>
  <c r="S3045" i="1"/>
  <c r="R3045" i="1"/>
  <c r="Q3045" i="1" a="1"/>
  <c r="Q3045" i="1" s="1"/>
  <c r="P3045" i="1"/>
  <c r="O3045" i="1"/>
  <c r="T3044" i="1"/>
  <c r="S3044" i="1"/>
  <c r="R3044" i="1"/>
  <c r="Q3044" i="1" a="1"/>
  <c r="Q3044" i="1" s="1"/>
  <c r="P3044" i="1"/>
  <c r="O3044" i="1"/>
  <c r="T3043" i="1"/>
  <c r="S3043" i="1"/>
  <c r="R3043" i="1"/>
  <c r="Q3043" i="1" a="1"/>
  <c r="Q3043" i="1" s="1"/>
  <c r="P3043" i="1"/>
  <c r="O3043" i="1"/>
  <c r="T3042" i="1"/>
  <c r="S3042" i="1"/>
  <c r="R3042" i="1"/>
  <c r="Q3042" i="1" a="1"/>
  <c r="Q3042" i="1" s="1"/>
  <c r="P3042" i="1"/>
  <c r="O3042" i="1"/>
  <c r="T3041" i="1"/>
  <c r="S3041" i="1"/>
  <c r="R3041" i="1"/>
  <c r="Q3041" i="1" a="1"/>
  <c r="Q3041" i="1" s="1"/>
  <c r="P3041" i="1"/>
  <c r="O3041" i="1"/>
  <c r="T3040" i="1"/>
  <c r="S3040" i="1"/>
  <c r="R3040" i="1"/>
  <c r="Q3040" i="1" a="1"/>
  <c r="Q3040" i="1" s="1"/>
  <c r="P3040" i="1"/>
  <c r="O3040" i="1"/>
  <c r="T3039" i="1"/>
  <c r="S3039" i="1"/>
  <c r="R3039" i="1"/>
  <c r="Q3039" i="1" a="1"/>
  <c r="Q3039" i="1" s="1"/>
  <c r="P3039" i="1"/>
  <c r="O3039" i="1"/>
  <c r="T3038" i="1"/>
  <c r="S3038" i="1"/>
  <c r="R3038" i="1"/>
  <c r="Q3038" i="1" a="1"/>
  <c r="Q3038" i="1" s="1"/>
  <c r="P3038" i="1"/>
  <c r="O3038" i="1"/>
  <c r="T3037" i="1"/>
  <c r="S3037" i="1"/>
  <c r="R3037" i="1"/>
  <c r="Q3037" i="1" a="1"/>
  <c r="Q3037" i="1" s="1"/>
  <c r="P3037" i="1"/>
  <c r="O3037" i="1"/>
  <c r="T3036" i="1"/>
  <c r="S3036" i="1"/>
  <c r="R3036" i="1"/>
  <c r="Q3036" i="1" a="1"/>
  <c r="Q3036" i="1" s="1"/>
  <c r="P3036" i="1"/>
  <c r="O3036" i="1"/>
  <c r="T3035" i="1"/>
  <c r="S3035" i="1"/>
  <c r="R3035" i="1"/>
  <c r="Q3035" i="1" a="1"/>
  <c r="Q3035" i="1" s="1"/>
  <c r="P3035" i="1"/>
  <c r="O3035" i="1"/>
  <c r="T3034" i="1"/>
  <c r="S3034" i="1"/>
  <c r="R3034" i="1"/>
  <c r="Q3034" i="1" a="1"/>
  <c r="Q3034" i="1" s="1"/>
  <c r="P3034" i="1"/>
  <c r="O3034" i="1"/>
  <c r="T3033" i="1"/>
  <c r="S3033" i="1"/>
  <c r="R3033" i="1"/>
  <c r="Q3033" i="1" a="1"/>
  <c r="Q3033" i="1" s="1"/>
  <c r="P3033" i="1"/>
  <c r="O3033" i="1"/>
  <c r="T3032" i="1"/>
  <c r="S3032" i="1"/>
  <c r="R3032" i="1"/>
  <c r="Q3032" i="1" a="1"/>
  <c r="Q3032" i="1" s="1"/>
  <c r="P3032" i="1"/>
  <c r="O3032" i="1"/>
  <c r="T3031" i="1"/>
  <c r="S3031" i="1"/>
  <c r="R3031" i="1"/>
  <c r="Q3031" i="1" a="1"/>
  <c r="Q3031" i="1" s="1"/>
  <c r="P3031" i="1"/>
  <c r="O3031" i="1"/>
  <c r="T3030" i="1"/>
  <c r="S3030" i="1"/>
  <c r="R3030" i="1"/>
  <c r="Q3030" i="1" a="1"/>
  <c r="Q3030" i="1" s="1"/>
  <c r="P3030" i="1"/>
  <c r="O3030" i="1"/>
  <c r="T3029" i="1"/>
  <c r="S3029" i="1"/>
  <c r="R3029" i="1"/>
  <c r="Q3029" i="1" a="1"/>
  <c r="Q3029" i="1" s="1"/>
  <c r="P3029" i="1"/>
  <c r="O3029" i="1"/>
  <c r="T3028" i="1"/>
  <c r="S3028" i="1"/>
  <c r="R3028" i="1"/>
  <c r="Q3028" i="1" a="1"/>
  <c r="Q3028" i="1" s="1"/>
  <c r="P3028" i="1"/>
  <c r="O3028" i="1"/>
  <c r="T3027" i="1"/>
  <c r="S3027" i="1"/>
  <c r="R3027" i="1"/>
  <c r="Q3027" i="1" a="1"/>
  <c r="Q3027" i="1" s="1"/>
  <c r="P3027" i="1"/>
  <c r="O3027" i="1"/>
  <c r="T3026" i="1"/>
  <c r="S3026" i="1"/>
  <c r="R3026" i="1"/>
  <c r="Q3026" i="1" a="1"/>
  <c r="Q3026" i="1" s="1"/>
  <c r="P3026" i="1"/>
  <c r="O3026" i="1"/>
  <c r="T3025" i="1"/>
  <c r="S3025" i="1"/>
  <c r="R3025" i="1"/>
  <c r="Q3025" i="1" a="1"/>
  <c r="Q3025" i="1" s="1"/>
  <c r="P3025" i="1"/>
  <c r="O3025" i="1"/>
  <c r="T3024" i="1"/>
  <c r="S3024" i="1"/>
  <c r="R3024" i="1"/>
  <c r="Q3024" i="1" a="1"/>
  <c r="Q3024" i="1" s="1"/>
  <c r="P3024" i="1"/>
  <c r="O3024" i="1"/>
  <c r="T3023" i="1"/>
  <c r="S3023" i="1"/>
  <c r="R3023" i="1"/>
  <c r="Q3023" i="1" a="1"/>
  <c r="Q3023" i="1" s="1"/>
  <c r="P3023" i="1"/>
  <c r="O3023" i="1"/>
  <c r="T3022" i="1"/>
  <c r="S3022" i="1"/>
  <c r="R3022" i="1"/>
  <c r="Q3022" i="1" a="1"/>
  <c r="Q3022" i="1" s="1"/>
  <c r="P3022" i="1"/>
  <c r="O3022" i="1"/>
  <c r="T3021" i="1"/>
  <c r="S3021" i="1"/>
  <c r="R3021" i="1"/>
  <c r="Q3021" i="1" a="1"/>
  <c r="Q3021" i="1" s="1"/>
  <c r="P3021" i="1"/>
  <c r="O3021" i="1"/>
  <c r="T3020" i="1"/>
  <c r="S3020" i="1"/>
  <c r="R3020" i="1"/>
  <c r="Q3020" i="1" a="1"/>
  <c r="Q3020" i="1" s="1"/>
  <c r="P3020" i="1"/>
  <c r="O3020" i="1"/>
  <c r="T3019" i="1"/>
  <c r="S3019" i="1"/>
  <c r="R3019" i="1"/>
  <c r="Q3019" i="1" a="1"/>
  <c r="Q3019" i="1" s="1"/>
  <c r="P3019" i="1"/>
  <c r="O3019" i="1"/>
  <c r="T3018" i="1"/>
  <c r="S3018" i="1"/>
  <c r="R3018" i="1"/>
  <c r="Q3018" i="1" a="1"/>
  <c r="Q3018" i="1" s="1"/>
  <c r="P3018" i="1"/>
  <c r="O3018" i="1"/>
  <c r="T3017" i="1"/>
  <c r="S3017" i="1"/>
  <c r="R3017" i="1"/>
  <c r="Q3017" i="1" a="1"/>
  <c r="Q3017" i="1" s="1"/>
  <c r="P3017" i="1"/>
  <c r="O3017" i="1"/>
  <c r="T3016" i="1"/>
  <c r="S3016" i="1"/>
  <c r="R3016" i="1"/>
  <c r="Q3016" i="1" a="1"/>
  <c r="Q3016" i="1" s="1"/>
  <c r="P3016" i="1"/>
  <c r="O3016" i="1"/>
  <c r="T3015" i="1"/>
  <c r="S3015" i="1"/>
  <c r="R3015" i="1"/>
  <c r="Q3015" i="1" a="1"/>
  <c r="Q3015" i="1" s="1"/>
  <c r="P3015" i="1"/>
  <c r="O3015" i="1"/>
  <c r="T3014" i="1"/>
  <c r="S3014" i="1"/>
  <c r="R3014" i="1"/>
  <c r="Q3014" i="1" a="1"/>
  <c r="Q3014" i="1" s="1"/>
  <c r="P3014" i="1"/>
  <c r="O3014" i="1"/>
  <c r="T3013" i="1"/>
  <c r="S3013" i="1"/>
  <c r="R3013" i="1"/>
  <c r="Q3013" i="1" a="1"/>
  <c r="Q3013" i="1" s="1"/>
  <c r="P3013" i="1"/>
  <c r="O3013" i="1"/>
  <c r="T3012" i="1"/>
  <c r="S3012" i="1"/>
  <c r="R3012" i="1"/>
  <c r="Q3012" i="1" a="1"/>
  <c r="Q3012" i="1" s="1"/>
  <c r="P3012" i="1"/>
  <c r="O3012" i="1"/>
  <c r="T3011" i="1"/>
  <c r="S3011" i="1"/>
  <c r="R3011" i="1"/>
  <c r="Q3011" i="1" a="1"/>
  <c r="Q3011" i="1" s="1"/>
  <c r="P3011" i="1"/>
  <c r="O3011" i="1"/>
  <c r="T3010" i="1"/>
  <c r="S3010" i="1"/>
  <c r="R3010" i="1"/>
  <c r="Q3010" i="1" a="1"/>
  <c r="Q3010" i="1" s="1"/>
  <c r="P3010" i="1"/>
  <c r="O3010" i="1"/>
  <c r="T3009" i="1"/>
  <c r="S3009" i="1"/>
  <c r="R3009" i="1"/>
  <c r="Q3009" i="1" a="1"/>
  <c r="Q3009" i="1" s="1"/>
  <c r="P3009" i="1"/>
  <c r="O3009" i="1"/>
  <c r="T3008" i="1"/>
  <c r="S3008" i="1"/>
  <c r="R3008" i="1"/>
  <c r="Q3008" i="1" a="1"/>
  <c r="Q3008" i="1" s="1"/>
  <c r="P3008" i="1"/>
  <c r="O3008" i="1"/>
  <c r="T3007" i="1"/>
  <c r="S3007" i="1"/>
  <c r="R3007" i="1"/>
  <c r="Q3007" i="1" a="1"/>
  <c r="Q3007" i="1" s="1"/>
  <c r="P3007" i="1"/>
  <c r="O3007" i="1"/>
  <c r="T3006" i="1"/>
  <c r="S3006" i="1"/>
  <c r="R3006" i="1"/>
  <c r="Q3006" i="1" a="1"/>
  <c r="Q3006" i="1" s="1"/>
  <c r="P3006" i="1"/>
  <c r="O3006" i="1"/>
  <c r="T3005" i="1"/>
  <c r="S3005" i="1"/>
  <c r="R3005" i="1"/>
  <c r="Q3005" i="1" a="1"/>
  <c r="Q3005" i="1" s="1"/>
  <c r="P3005" i="1"/>
  <c r="O3005" i="1"/>
  <c r="T3004" i="1"/>
  <c r="S3004" i="1"/>
  <c r="R3004" i="1"/>
  <c r="Q3004" i="1" a="1"/>
  <c r="Q3004" i="1" s="1"/>
  <c r="P3004" i="1"/>
  <c r="O3004" i="1"/>
  <c r="T3003" i="1"/>
  <c r="S3003" i="1"/>
  <c r="R3003" i="1"/>
  <c r="Q3003" i="1" a="1"/>
  <c r="Q3003" i="1" s="1"/>
  <c r="P3003" i="1"/>
  <c r="O3003" i="1"/>
  <c r="T3002" i="1"/>
  <c r="S3002" i="1"/>
  <c r="R3002" i="1"/>
  <c r="Q3002" i="1" a="1"/>
  <c r="Q3002" i="1" s="1"/>
  <c r="P3002" i="1"/>
  <c r="O3002" i="1"/>
  <c r="T3001" i="1"/>
  <c r="S3001" i="1"/>
  <c r="R3001" i="1"/>
  <c r="Q3001" i="1" a="1"/>
  <c r="Q3001" i="1" s="1"/>
  <c r="P3001" i="1"/>
  <c r="O3001" i="1"/>
  <c r="T3000" i="1"/>
  <c r="S3000" i="1"/>
  <c r="R3000" i="1"/>
  <c r="Q3000" i="1" a="1"/>
  <c r="Q3000" i="1" s="1"/>
  <c r="P3000" i="1"/>
  <c r="O3000" i="1"/>
  <c r="T2999" i="1"/>
  <c r="S2999" i="1"/>
  <c r="R2999" i="1"/>
  <c r="Q2999" i="1" a="1"/>
  <c r="Q2999" i="1" s="1"/>
  <c r="P2999" i="1"/>
  <c r="O2999" i="1"/>
  <c r="T2998" i="1"/>
  <c r="S2998" i="1"/>
  <c r="R2998" i="1"/>
  <c r="Q2998" i="1" a="1"/>
  <c r="Q2998" i="1" s="1"/>
  <c r="P2998" i="1"/>
  <c r="O2998" i="1"/>
  <c r="T2997" i="1"/>
  <c r="S2997" i="1"/>
  <c r="R2997" i="1"/>
  <c r="Q2997" i="1" a="1"/>
  <c r="Q2997" i="1" s="1"/>
  <c r="P2997" i="1"/>
  <c r="O2997" i="1"/>
  <c r="T2996" i="1"/>
  <c r="S2996" i="1"/>
  <c r="R2996" i="1"/>
  <c r="Q2996" i="1" a="1"/>
  <c r="Q2996" i="1" s="1"/>
  <c r="P2996" i="1"/>
  <c r="O2996" i="1"/>
  <c r="T2995" i="1"/>
  <c r="S2995" i="1"/>
  <c r="R2995" i="1"/>
  <c r="Q2995" i="1" a="1"/>
  <c r="Q2995" i="1" s="1"/>
  <c r="P2995" i="1"/>
  <c r="O2995" i="1"/>
  <c r="T2994" i="1"/>
  <c r="S2994" i="1"/>
  <c r="R2994" i="1"/>
  <c r="Q2994" i="1" a="1"/>
  <c r="Q2994" i="1" s="1"/>
  <c r="P2994" i="1"/>
  <c r="O2994" i="1"/>
  <c r="T2993" i="1"/>
  <c r="S2993" i="1"/>
  <c r="R2993" i="1"/>
  <c r="Q2993" i="1" a="1"/>
  <c r="Q2993" i="1" s="1"/>
  <c r="P2993" i="1"/>
  <c r="O2993" i="1"/>
  <c r="T2992" i="1"/>
  <c r="S2992" i="1"/>
  <c r="R2992" i="1"/>
  <c r="Q2992" i="1" a="1"/>
  <c r="Q2992" i="1" s="1"/>
  <c r="P2992" i="1"/>
  <c r="O2992" i="1"/>
  <c r="T2991" i="1"/>
  <c r="S2991" i="1"/>
  <c r="R2991" i="1"/>
  <c r="Q2991" i="1" a="1"/>
  <c r="Q2991" i="1" s="1"/>
  <c r="P2991" i="1"/>
  <c r="O2991" i="1"/>
  <c r="T2990" i="1"/>
  <c r="S2990" i="1"/>
  <c r="R2990" i="1"/>
  <c r="Q2990" i="1" a="1"/>
  <c r="Q2990" i="1" s="1"/>
  <c r="P2990" i="1"/>
  <c r="O2990" i="1"/>
  <c r="T2989" i="1"/>
  <c r="S2989" i="1"/>
  <c r="R2989" i="1"/>
  <c r="Q2989" i="1" a="1"/>
  <c r="Q2989" i="1" s="1"/>
  <c r="P2989" i="1"/>
  <c r="O2989" i="1"/>
  <c r="T2988" i="1"/>
  <c r="S2988" i="1"/>
  <c r="R2988" i="1"/>
  <c r="Q2988" i="1" a="1"/>
  <c r="Q2988" i="1" s="1"/>
  <c r="P2988" i="1"/>
  <c r="O2988" i="1"/>
  <c r="T2987" i="1"/>
  <c r="S2987" i="1"/>
  <c r="R2987" i="1"/>
  <c r="Q2987" i="1" a="1"/>
  <c r="Q2987" i="1" s="1"/>
  <c r="P2987" i="1"/>
  <c r="O2987" i="1"/>
  <c r="T2986" i="1"/>
  <c r="S2986" i="1"/>
  <c r="R2986" i="1"/>
  <c r="Q2986" i="1" a="1"/>
  <c r="Q2986" i="1" s="1"/>
  <c r="P2986" i="1"/>
  <c r="O2986" i="1"/>
  <c r="T2985" i="1"/>
  <c r="S2985" i="1"/>
  <c r="R2985" i="1"/>
  <c r="Q2985" i="1" a="1"/>
  <c r="Q2985" i="1" s="1"/>
  <c r="P2985" i="1"/>
  <c r="O2985" i="1"/>
  <c r="T2984" i="1"/>
  <c r="S2984" i="1"/>
  <c r="R2984" i="1"/>
  <c r="Q2984" i="1" a="1"/>
  <c r="Q2984" i="1" s="1"/>
  <c r="P2984" i="1"/>
  <c r="O2984" i="1"/>
  <c r="T2983" i="1"/>
  <c r="S2983" i="1"/>
  <c r="R2983" i="1"/>
  <c r="Q2983" i="1" a="1"/>
  <c r="Q2983" i="1" s="1"/>
  <c r="P2983" i="1"/>
  <c r="O2983" i="1"/>
  <c r="T2982" i="1"/>
  <c r="S2982" i="1"/>
  <c r="R2982" i="1"/>
  <c r="Q2982" i="1" a="1"/>
  <c r="Q2982" i="1" s="1"/>
  <c r="P2982" i="1"/>
  <c r="O2982" i="1"/>
  <c r="T2981" i="1"/>
  <c r="S2981" i="1"/>
  <c r="R2981" i="1"/>
  <c r="Q2981" i="1" a="1"/>
  <c r="Q2981" i="1" s="1"/>
  <c r="P2981" i="1"/>
  <c r="O2981" i="1"/>
  <c r="T2980" i="1"/>
  <c r="S2980" i="1"/>
  <c r="R2980" i="1"/>
  <c r="Q2980" i="1" a="1"/>
  <c r="Q2980" i="1" s="1"/>
  <c r="P2980" i="1"/>
  <c r="O2980" i="1"/>
  <c r="T2979" i="1"/>
  <c r="S2979" i="1"/>
  <c r="R2979" i="1"/>
  <c r="Q2979" i="1" a="1"/>
  <c r="Q2979" i="1" s="1"/>
  <c r="P2979" i="1"/>
  <c r="O2979" i="1"/>
  <c r="T2978" i="1"/>
  <c r="S2978" i="1"/>
  <c r="R2978" i="1"/>
  <c r="Q2978" i="1" a="1"/>
  <c r="Q2978" i="1" s="1"/>
  <c r="P2978" i="1"/>
  <c r="O2978" i="1"/>
  <c r="T2977" i="1"/>
  <c r="S2977" i="1"/>
  <c r="R2977" i="1"/>
  <c r="Q2977" i="1" a="1"/>
  <c r="Q2977" i="1" s="1"/>
  <c r="P2977" i="1"/>
  <c r="O2977" i="1"/>
  <c r="T2976" i="1"/>
  <c r="S2976" i="1"/>
  <c r="R2976" i="1"/>
  <c r="Q2976" i="1" a="1"/>
  <c r="Q2976" i="1" s="1"/>
  <c r="P2976" i="1"/>
  <c r="O2976" i="1"/>
  <c r="T2975" i="1"/>
  <c r="S2975" i="1"/>
  <c r="R2975" i="1"/>
  <c r="Q2975" i="1" a="1"/>
  <c r="Q2975" i="1" s="1"/>
  <c r="P2975" i="1"/>
  <c r="O2975" i="1"/>
  <c r="T2974" i="1"/>
  <c r="S2974" i="1"/>
  <c r="R2974" i="1"/>
  <c r="Q2974" i="1" a="1"/>
  <c r="Q2974" i="1" s="1"/>
  <c r="P2974" i="1"/>
  <c r="O2974" i="1"/>
  <c r="T2973" i="1"/>
  <c r="S2973" i="1"/>
  <c r="R2973" i="1"/>
  <c r="Q2973" i="1" a="1"/>
  <c r="Q2973" i="1" s="1"/>
  <c r="P2973" i="1"/>
  <c r="O2973" i="1"/>
  <c r="T2972" i="1"/>
  <c r="S2972" i="1"/>
  <c r="R2972" i="1"/>
  <c r="Q2972" i="1" a="1"/>
  <c r="Q2972" i="1" s="1"/>
  <c r="P2972" i="1"/>
  <c r="O2972" i="1"/>
  <c r="T2971" i="1"/>
  <c r="S2971" i="1"/>
  <c r="R2971" i="1"/>
  <c r="Q2971" i="1" a="1"/>
  <c r="Q2971" i="1" s="1"/>
  <c r="P2971" i="1"/>
  <c r="O2971" i="1"/>
  <c r="T2970" i="1"/>
  <c r="S2970" i="1"/>
  <c r="R2970" i="1"/>
  <c r="Q2970" i="1" a="1"/>
  <c r="Q2970" i="1" s="1"/>
  <c r="P2970" i="1"/>
  <c r="O2970" i="1"/>
  <c r="T2969" i="1"/>
  <c r="S2969" i="1"/>
  <c r="R2969" i="1"/>
  <c r="Q2969" i="1" a="1"/>
  <c r="Q2969" i="1" s="1"/>
  <c r="P2969" i="1"/>
  <c r="O2969" i="1"/>
  <c r="T2968" i="1"/>
  <c r="S2968" i="1"/>
  <c r="R2968" i="1"/>
  <c r="Q2968" i="1" a="1"/>
  <c r="Q2968" i="1" s="1"/>
  <c r="P2968" i="1"/>
  <c r="O2968" i="1"/>
  <c r="T2967" i="1"/>
  <c r="S2967" i="1"/>
  <c r="R2967" i="1"/>
  <c r="Q2967" i="1" a="1"/>
  <c r="Q2967" i="1" s="1"/>
  <c r="P2967" i="1"/>
  <c r="O2967" i="1"/>
  <c r="T2966" i="1"/>
  <c r="S2966" i="1"/>
  <c r="R2966" i="1"/>
  <c r="Q2966" i="1" a="1"/>
  <c r="Q2966" i="1" s="1"/>
  <c r="P2966" i="1"/>
  <c r="O2966" i="1"/>
  <c r="T2965" i="1"/>
  <c r="S2965" i="1"/>
  <c r="R2965" i="1"/>
  <c r="Q2965" i="1" a="1"/>
  <c r="Q2965" i="1" s="1"/>
  <c r="P2965" i="1"/>
  <c r="O2965" i="1"/>
  <c r="T2964" i="1"/>
  <c r="S2964" i="1"/>
  <c r="R2964" i="1"/>
  <c r="Q2964" i="1" a="1"/>
  <c r="Q2964" i="1" s="1"/>
  <c r="P2964" i="1"/>
  <c r="O2964" i="1"/>
  <c r="T2963" i="1"/>
  <c r="S2963" i="1"/>
  <c r="R2963" i="1"/>
  <c r="Q2963" i="1" a="1"/>
  <c r="Q2963" i="1" s="1"/>
  <c r="P2963" i="1"/>
  <c r="O2963" i="1"/>
  <c r="T2962" i="1"/>
  <c r="S2962" i="1"/>
  <c r="R2962" i="1"/>
  <c r="Q2962" i="1"/>
  <c r="Q2962" i="1" a="1"/>
  <c r="P2962" i="1"/>
  <c r="O2962" i="1"/>
  <c r="T2961" i="1"/>
  <c r="S2961" i="1"/>
  <c r="R2961" i="1"/>
  <c r="Q2961" i="1" a="1"/>
  <c r="Q2961" i="1" s="1"/>
  <c r="P2961" i="1"/>
  <c r="O2961" i="1"/>
  <c r="T2960" i="1"/>
  <c r="S2960" i="1"/>
  <c r="R2960" i="1"/>
  <c r="Q2960" i="1" a="1"/>
  <c r="Q2960" i="1" s="1"/>
  <c r="P2960" i="1"/>
  <c r="O2960" i="1"/>
  <c r="T2959" i="1"/>
  <c r="S2959" i="1"/>
  <c r="R2959" i="1"/>
  <c r="Q2959" i="1" a="1"/>
  <c r="Q2959" i="1" s="1"/>
  <c r="P2959" i="1"/>
  <c r="O2959" i="1"/>
  <c r="T2958" i="1"/>
  <c r="S2958" i="1"/>
  <c r="R2958" i="1"/>
  <c r="Q2958" i="1" a="1"/>
  <c r="Q2958" i="1" s="1"/>
  <c r="P2958" i="1"/>
  <c r="O2958" i="1"/>
  <c r="T2957" i="1"/>
  <c r="S2957" i="1"/>
  <c r="R2957" i="1"/>
  <c r="Q2957" i="1" a="1"/>
  <c r="Q2957" i="1" s="1"/>
  <c r="P2957" i="1"/>
  <c r="O2957" i="1"/>
  <c r="T2956" i="1"/>
  <c r="S2956" i="1"/>
  <c r="R2956" i="1"/>
  <c r="Q2956" i="1" a="1"/>
  <c r="Q2956" i="1" s="1"/>
  <c r="P2956" i="1"/>
  <c r="O2956" i="1"/>
  <c r="T2955" i="1"/>
  <c r="S2955" i="1"/>
  <c r="R2955" i="1"/>
  <c r="Q2955" i="1" a="1"/>
  <c r="Q2955" i="1" s="1"/>
  <c r="P2955" i="1"/>
  <c r="O2955" i="1"/>
  <c r="T2954" i="1"/>
  <c r="S2954" i="1"/>
  <c r="R2954" i="1"/>
  <c r="Q2954" i="1" a="1"/>
  <c r="Q2954" i="1" s="1"/>
  <c r="P2954" i="1"/>
  <c r="O2954" i="1"/>
  <c r="T2953" i="1"/>
  <c r="S2953" i="1"/>
  <c r="R2953" i="1"/>
  <c r="Q2953" i="1" a="1"/>
  <c r="Q2953" i="1" s="1"/>
  <c r="P2953" i="1"/>
  <c r="O2953" i="1"/>
  <c r="T2952" i="1"/>
  <c r="S2952" i="1"/>
  <c r="R2952" i="1"/>
  <c r="Q2952" i="1" a="1"/>
  <c r="Q2952" i="1" s="1"/>
  <c r="P2952" i="1"/>
  <c r="O2952" i="1"/>
  <c r="T2951" i="1"/>
  <c r="S2951" i="1"/>
  <c r="R2951" i="1"/>
  <c r="Q2951" i="1" a="1"/>
  <c r="Q2951" i="1" s="1"/>
  <c r="P2951" i="1"/>
  <c r="O2951" i="1"/>
  <c r="T2950" i="1"/>
  <c r="S2950" i="1"/>
  <c r="R2950" i="1"/>
  <c r="Q2950" i="1" a="1"/>
  <c r="Q2950" i="1" s="1"/>
  <c r="P2950" i="1"/>
  <c r="O2950" i="1"/>
  <c r="T2949" i="1"/>
  <c r="S2949" i="1"/>
  <c r="R2949" i="1"/>
  <c r="Q2949" i="1" a="1"/>
  <c r="Q2949" i="1" s="1"/>
  <c r="P2949" i="1"/>
  <c r="O2949" i="1"/>
  <c r="T2948" i="1"/>
  <c r="S2948" i="1"/>
  <c r="R2948" i="1"/>
  <c r="Q2948" i="1" a="1"/>
  <c r="Q2948" i="1" s="1"/>
  <c r="P2948" i="1"/>
  <c r="O2948" i="1"/>
  <c r="T2947" i="1"/>
  <c r="S2947" i="1"/>
  <c r="R2947" i="1"/>
  <c r="Q2947" i="1" a="1"/>
  <c r="Q2947" i="1" s="1"/>
  <c r="P2947" i="1"/>
  <c r="O2947" i="1"/>
  <c r="T2946" i="1"/>
  <c r="S2946" i="1"/>
  <c r="R2946" i="1"/>
  <c r="Q2946" i="1" a="1"/>
  <c r="Q2946" i="1" s="1"/>
  <c r="P2946" i="1"/>
  <c r="O2946" i="1"/>
  <c r="T2945" i="1"/>
  <c r="S2945" i="1"/>
  <c r="R2945" i="1"/>
  <c r="Q2945" i="1" a="1"/>
  <c r="Q2945" i="1" s="1"/>
  <c r="P2945" i="1"/>
  <c r="O2945" i="1"/>
  <c r="T2944" i="1"/>
  <c r="S2944" i="1"/>
  <c r="R2944" i="1"/>
  <c r="Q2944" i="1" a="1"/>
  <c r="Q2944" i="1" s="1"/>
  <c r="P2944" i="1"/>
  <c r="O2944" i="1"/>
  <c r="T2943" i="1"/>
  <c r="S2943" i="1"/>
  <c r="R2943" i="1"/>
  <c r="Q2943" i="1" a="1"/>
  <c r="Q2943" i="1" s="1"/>
  <c r="P2943" i="1"/>
  <c r="O2943" i="1"/>
  <c r="T2942" i="1"/>
  <c r="S2942" i="1"/>
  <c r="R2942" i="1"/>
  <c r="Q2942" i="1" a="1"/>
  <c r="Q2942" i="1" s="1"/>
  <c r="P2942" i="1"/>
  <c r="O2942" i="1"/>
  <c r="T2941" i="1"/>
  <c r="S2941" i="1"/>
  <c r="R2941" i="1"/>
  <c r="Q2941" i="1" a="1"/>
  <c r="Q2941" i="1" s="1"/>
  <c r="P2941" i="1"/>
  <c r="O2941" i="1"/>
  <c r="T2940" i="1"/>
  <c r="S2940" i="1"/>
  <c r="R2940" i="1"/>
  <c r="Q2940" i="1" a="1"/>
  <c r="Q2940" i="1" s="1"/>
  <c r="P2940" i="1"/>
  <c r="O2940" i="1"/>
  <c r="T2939" i="1"/>
  <c r="S2939" i="1"/>
  <c r="R2939" i="1"/>
  <c r="Q2939" i="1" a="1"/>
  <c r="Q2939" i="1" s="1"/>
  <c r="P2939" i="1"/>
  <c r="O2939" i="1"/>
  <c r="T2938" i="1"/>
  <c r="S2938" i="1"/>
  <c r="R2938" i="1"/>
  <c r="Q2938" i="1" a="1"/>
  <c r="Q2938" i="1" s="1"/>
  <c r="P2938" i="1"/>
  <c r="O2938" i="1"/>
  <c r="T2937" i="1"/>
  <c r="S2937" i="1"/>
  <c r="R2937" i="1"/>
  <c r="Q2937" i="1" a="1"/>
  <c r="Q2937" i="1" s="1"/>
  <c r="P2937" i="1"/>
  <c r="O2937" i="1"/>
  <c r="T2936" i="1"/>
  <c r="S2936" i="1"/>
  <c r="R2936" i="1"/>
  <c r="Q2936" i="1" a="1"/>
  <c r="Q2936" i="1" s="1"/>
  <c r="P2936" i="1"/>
  <c r="O2936" i="1"/>
  <c r="T2935" i="1"/>
  <c r="S2935" i="1"/>
  <c r="R2935" i="1"/>
  <c r="Q2935" i="1" a="1"/>
  <c r="Q2935" i="1" s="1"/>
  <c r="P2935" i="1"/>
  <c r="O2935" i="1"/>
  <c r="T2934" i="1"/>
  <c r="S2934" i="1"/>
  <c r="R2934" i="1"/>
  <c r="Q2934" i="1" a="1"/>
  <c r="Q2934" i="1" s="1"/>
  <c r="P2934" i="1"/>
  <c r="O2934" i="1"/>
  <c r="T2933" i="1"/>
  <c r="S2933" i="1"/>
  <c r="R2933" i="1"/>
  <c r="Q2933" i="1" a="1"/>
  <c r="Q2933" i="1" s="1"/>
  <c r="P2933" i="1"/>
  <c r="O2933" i="1"/>
  <c r="T2932" i="1"/>
  <c r="S2932" i="1"/>
  <c r="R2932" i="1"/>
  <c r="Q2932" i="1" a="1"/>
  <c r="Q2932" i="1" s="1"/>
  <c r="P2932" i="1"/>
  <c r="O2932" i="1"/>
  <c r="T2931" i="1"/>
  <c r="S2931" i="1"/>
  <c r="R2931" i="1"/>
  <c r="Q2931" i="1" a="1"/>
  <c r="Q2931" i="1" s="1"/>
  <c r="P2931" i="1"/>
  <c r="O2931" i="1"/>
  <c r="T2930" i="1"/>
  <c r="S2930" i="1"/>
  <c r="R2930" i="1"/>
  <c r="Q2930" i="1" a="1"/>
  <c r="Q2930" i="1" s="1"/>
  <c r="P2930" i="1"/>
  <c r="O2930" i="1"/>
  <c r="T2929" i="1"/>
  <c r="S2929" i="1"/>
  <c r="R2929" i="1"/>
  <c r="Q2929" i="1" a="1"/>
  <c r="Q2929" i="1" s="1"/>
  <c r="P2929" i="1"/>
  <c r="O2929" i="1"/>
  <c r="T2928" i="1"/>
  <c r="S2928" i="1"/>
  <c r="R2928" i="1"/>
  <c r="Q2928" i="1" a="1"/>
  <c r="Q2928" i="1" s="1"/>
  <c r="P2928" i="1"/>
  <c r="O2928" i="1"/>
  <c r="T2927" i="1"/>
  <c r="S2927" i="1"/>
  <c r="R2927" i="1"/>
  <c r="Q2927" i="1" a="1"/>
  <c r="Q2927" i="1" s="1"/>
  <c r="P2927" i="1"/>
  <c r="O2927" i="1"/>
  <c r="T2926" i="1"/>
  <c r="S2926" i="1"/>
  <c r="R2926" i="1"/>
  <c r="Q2926" i="1" a="1"/>
  <c r="Q2926" i="1" s="1"/>
  <c r="P2926" i="1"/>
  <c r="O2926" i="1"/>
  <c r="T2925" i="1"/>
  <c r="S2925" i="1"/>
  <c r="R2925" i="1"/>
  <c r="Q2925" i="1" a="1"/>
  <c r="Q2925" i="1" s="1"/>
  <c r="P2925" i="1"/>
  <c r="O2925" i="1"/>
  <c r="T2924" i="1"/>
  <c r="S2924" i="1"/>
  <c r="R2924" i="1"/>
  <c r="Q2924" i="1" a="1"/>
  <c r="Q2924" i="1" s="1"/>
  <c r="P2924" i="1"/>
  <c r="O2924" i="1"/>
  <c r="T2923" i="1"/>
  <c r="S2923" i="1"/>
  <c r="R2923" i="1"/>
  <c r="Q2923" i="1" a="1"/>
  <c r="Q2923" i="1" s="1"/>
  <c r="P2923" i="1"/>
  <c r="O2923" i="1"/>
  <c r="T2922" i="1"/>
  <c r="S2922" i="1"/>
  <c r="R2922" i="1"/>
  <c r="Q2922" i="1" a="1"/>
  <c r="Q2922" i="1" s="1"/>
  <c r="P2922" i="1"/>
  <c r="O2922" i="1"/>
  <c r="T2921" i="1"/>
  <c r="S2921" i="1"/>
  <c r="R2921" i="1"/>
  <c r="Q2921" i="1" a="1"/>
  <c r="Q2921" i="1" s="1"/>
  <c r="P2921" i="1"/>
  <c r="O2921" i="1"/>
  <c r="T2920" i="1"/>
  <c r="S2920" i="1"/>
  <c r="R2920" i="1"/>
  <c r="Q2920" i="1" a="1"/>
  <c r="Q2920" i="1" s="1"/>
  <c r="P2920" i="1"/>
  <c r="O2920" i="1"/>
  <c r="T2919" i="1"/>
  <c r="S2919" i="1"/>
  <c r="R2919" i="1"/>
  <c r="Q2919" i="1" a="1"/>
  <c r="Q2919" i="1" s="1"/>
  <c r="P2919" i="1"/>
  <c r="O2919" i="1"/>
  <c r="T2918" i="1"/>
  <c r="S2918" i="1"/>
  <c r="R2918" i="1"/>
  <c r="Q2918" i="1" a="1"/>
  <c r="Q2918" i="1" s="1"/>
  <c r="P2918" i="1"/>
  <c r="O2918" i="1"/>
  <c r="T2917" i="1"/>
  <c r="S2917" i="1"/>
  <c r="R2917" i="1"/>
  <c r="Q2917" i="1" a="1"/>
  <c r="Q2917" i="1" s="1"/>
  <c r="P2917" i="1"/>
  <c r="O2917" i="1"/>
  <c r="T2916" i="1"/>
  <c r="S2916" i="1"/>
  <c r="R2916" i="1"/>
  <c r="Q2916" i="1" a="1"/>
  <c r="Q2916" i="1" s="1"/>
  <c r="P2916" i="1"/>
  <c r="O2916" i="1"/>
  <c r="T2915" i="1"/>
  <c r="S2915" i="1"/>
  <c r="R2915" i="1"/>
  <c r="Q2915" i="1" a="1"/>
  <c r="Q2915" i="1" s="1"/>
  <c r="P2915" i="1"/>
  <c r="O2915" i="1"/>
  <c r="T2914" i="1"/>
  <c r="S2914" i="1"/>
  <c r="R2914" i="1"/>
  <c r="Q2914" i="1" a="1"/>
  <c r="Q2914" i="1" s="1"/>
  <c r="P2914" i="1"/>
  <c r="O2914" i="1"/>
  <c r="T2913" i="1"/>
  <c r="S2913" i="1"/>
  <c r="R2913" i="1"/>
  <c r="Q2913" i="1" a="1"/>
  <c r="Q2913" i="1" s="1"/>
  <c r="P2913" i="1"/>
  <c r="O2913" i="1"/>
  <c r="T2912" i="1"/>
  <c r="S2912" i="1"/>
  <c r="R2912" i="1"/>
  <c r="Q2912" i="1" a="1"/>
  <c r="Q2912" i="1" s="1"/>
  <c r="P2912" i="1"/>
  <c r="O2912" i="1"/>
  <c r="T2911" i="1"/>
  <c r="S2911" i="1"/>
  <c r="R2911" i="1"/>
  <c r="Q2911" i="1" a="1"/>
  <c r="Q2911" i="1" s="1"/>
  <c r="P2911" i="1"/>
  <c r="O2911" i="1"/>
  <c r="T2910" i="1"/>
  <c r="S2910" i="1"/>
  <c r="R2910" i="1"/>
  <c r="Q2910" i="1" a="1"/>
  <c r="Q2910" i="1" s="1"/>
  <c r="P2910" i="1"/>
  <c r="O2910" i="1"/>
  <c r="T2909" i="1"/>
  <c r="S2909" i="1"/>
  <c r="R2909" i="1"/>
  <c r="Q2909" i="1" a="1"/>
  <c r="Q2909" i="1" s="1"/>
  <c r="P2909" i="1"/>
  <c r="O2909" i="1"/>
  <c r="T2908" i="1"/>
  <c r="S2908" i="1"/>
  <c r="R2908" i="1"/>
  <c r="Q2908" i="1" a="1"/>
  <c r="Q2908" i="1" s="1"/>
  <c r="P2908" i="1"/>
  <c r="O2908" i="1"/>
  <c r="T2907" i="1"/>
  <c r="S2907" i="1"/>
  <c r="R2907" i="1"/>
  <c r="Q2907" i="1" a="1"/>
  <c r="Q2907" i="1" s="1"/>
  <c r="P2907" i="1"/>
  <c r="O2907" i="1"/>
  <c r="T2906" i="1"/>
  <c r="S2906" i="1"/>
  <c r="R2906" i="1"/>
  <c r="Q2906" i="1" a="1"/>
  <c r="Q2906" i="1" s="1"/>
  <c r="P2906" i="1"/>
  <c r="O2906" i="1"/>
  <c r="T2905" i="1"/>
  <c r="S2905" i="1"/>
  <c r="R2905" i="1"/>
  <c r="Q2905" i="1" a="1"/>
  <c r="Q2905" i="1" s="1"/>
  <c r="P2905" i="1"/>
  <c r="O2905" i="1"/>
  <c r="T2904" i="1"/>
  <c r="S2904" i="1"/>
  <c r="R2904" i="1"/>
  <c r="Q2904" i="1" a="1"/>
  <c r="Q2904" i="1" s="1"/>
  <c r="P2904" i="1"/>
  <c r="O2904" i="1"/>
  <c r="T2903" i="1"/>
  <c r="S2903" i="1"/>
  <c r="R2903" i="1"/>
  <c r="Q2903" i="1" a="1"/>
  <c r="Q2903" i="1" s="1"/>
  <c r="P2903" i="1"/>
  <c r="O2903" i="1"/>
  <c r="T2902" i="1"/>
  <c r="S2902" i="1"/>
  <c r="R2902" i="1"/>
  <c r="Q2902" i="1" a="1"/>
  <c r="Q2902" i="1" s="1"/>
  <c r="P2902" i="1"/>
  <c r="O2902" i="1"/>
  <c r="T2901" i="1"/>
  <c r="S2901" i="1"/>
  <c r="R2901" i="1"/>
  <c r="Q2901" i="1" a="1"/>
  <c r="Q2901" i="1" s="1"/>
  <c r="P2901" i="1"/>
  <c r="O2901" i="1"/>
  <c r="T2900" i="1"/>
  <c r="S2900" i="1"/>
  <c r="R2900" i="1"/>
  <c r="Q2900" i="1" a="1"/>
  <c r="Q2900" i="1" s="1"/>
  <c r="P2900" i="1"/>
  <c r="O2900" i="1"/>
  <c r="T2899" i="1"/>
  <c r="S2899" i="1"/>
  <c r="R2899" i="1"/>
  <c r="Q2899" i="1" a="1"/>
  <c r="Q2899" i="1" s="1"/>
  <c r="P2899" i="1"/>
  <c r="O2899" i="1"/>
  <c r="T2898" i="1"/>
  <c r="S2898" i="1"/>
  <c r="R2898" i="1"/>
  <c r="Q2898" i="1" a="1"/>
  <c r="Q2898" i="1" s="1"/>
  <c r="P2898" i="1"/>
  <c r="O2898" i="1"/>
  <c r="T2897" i="1"/>
  <c r="S2897" i="1"/>
  <c r="R2897" i="1"/>
  <c r="Q2897" i="1" a="1"/>
  <c r="Q2897" i="1" s="1"/>
  <c r="P2897" i="1"/>
  <c r="O2897" i="1"/>
  <c r="T2896" i="1"/>
  <c r="S2896" i="1"/>
  <c r="R2896" i="1"/>
  <c r="Q2896" i="1" a="1"/>
  <c r="Q2896" i="1" s="1"/>
  <c r="P2896" i="1"/>
  <c r="O2896" i="1"/>
  <c r="T2895" i="1"/>
  <c r="S2895" i="1"/>
  <c r="R2895" i="1"/>
  <c r="Q2895" i="1" a="1"/>
  <c r="Q2895" i="1" s="1"/>
  <c r="P2895" i="1"/>
  <c r="O2895" i="1"/>
  <c r="T2894" i="1"/>
  <c r="S2894" i="1"/>
  <c r="R2894" i="1"/>
  <c r="Q2894" i="1" a="1"/>
  <c r="Q2894" i="1" s="1"/>
  <c r="P2894" i="1"/>
  <c r="O2894" i="1"/>
  <c r="T2893" i="1"/>
  <c r="S2893" i="1"/>
  <c r="R2893" i="1"/>
  <c r="Q2893" i="1" a="1"/>
  <c r="Q2893" i="1" s="1"/>
  <c r="P2893" i="1"/>
  <c r="O2893" i="1"/>
  <c r="T2892" i="1"/>
  <c r="S2892" i="1"/>
  <c r="R2892" i="1"/>
  <c r="Q2892" i="1" a="1"/>
  <c r="Q2892" i="1" s="1"/>
  <c r="P2892" i="1"/>
  <c r="O2892" i="1"/>
  <c r="T2891" i="1"/>
  <c r="S2891" i="1"/>
  <c r="R2891" i="1"/>
  <c r="Q2891" i="1" a="1"/>
  <c r="Q2891" i="1" s="1"/>
  <c r="P2891" i="1"/>
  <c r="O2891" i="1"/>
  <c r="T2890" i="1"/>
  <c r="S2890" i="1"/>
  <c r="R2890" i="1"/>
  <c r="Q2890" i="1" a="1"/>
  <c r="Q2890" i="1" s="1"/>
  <c r="P2890" i="1"/>
  <c r="O2890" i="1"/>
  <c r="T2889" i="1"/>
  <c r="S2889" i="1"/>
  <c r="R2889" i="1"/>
  <c r="Q2889" i="1" a="1"/>
  <c r="Q2889" i="1" s="1"/>
  <c r="P2889" i="1"/>
  <c r="O2889" i="1"/>
  <c r="T2888" i="1"/>
  <c r="S2888" i="1"/>
  <c r="R2888" i="1"/>
  <c r="Q2888" i="1" a="1"/>
  <c r="Q2888" i="1" s="1"/>
  <c r="P2888" i="1"/>
  <c r="O2888" i="1"/>
  <c r="T2887" i="1"/>
  <c r="S2887" i="1"/>
  <c r="R2887" i="1"/>
  <c r="Q2887" i="1" a="1"/>
  <c r="Q2887" i="1" s="1"/>
  <c r="P2887" i="1"/>
  <c r="O2887" i="1"/>
  <c r="T2886" i="1"/>
  <c r="S2886" i="1"/>
  <c r="R2886" i="1"/>
  <c r="Q2886" i="1" a="1"/>
  <c r="Q2886" i="1" s="1"/>
  <c r="P2886" i="1"/>
  <c r="O2886" i="1"/>
  <c r="T2885" i="1"/>
  <c r="S2885" i="1"/>
  <c r="R2885" i="1"/>
  <c r="Q2885" i="1" a="1"/>
  <c r="Q2885" i="1" s="1"/>
  <c r="P2885" i="1"/>
  <c r="O2885" i="1"/>
  <c r="T2884" i="1"/>
  <c r="S2884" i="1"/>
  <c r="R2884" i="1"/>
  <c r="Q2884" i="1" a="1"/>
  <c r="Q2884" i="1" s="1"/>
  <c r="P2884" i="1"/>
  <c r="O2884" i="1"/>
  <c r="T2883" i="1"/>
  <c r="S2883" i="1"/>
  <c r="R2883" i="1"/>
  <c r="Q2883" i="1" a="1"/>
  <c r="Q2883" i="1" s="1"/>
  <c r="P2883" i="1"/>
  <c r="O2883" i="1"/>
  <c r="T2882" i="1"/>
  <c r="S2882" i="1"/>
  <c r="R2882" i="1"/>
  <c r="Q2882" i="1" a="1"/>
  <c r="Q2882" i="1" s="1"/>
  <c r="P2882" i="1"/>
  <c r="O2882" i="1"/>
  <c r="T2881" i="1"/>
  <c r="S2881" i="1"/>
  <c r="R2881" i="1"/>
  <c r="Q2881" i="1" a="1"/>
  <c r="Q2881" i="1" s="1"/>
  <c r="P2881" i="1"/>
  <c r="O2881" i="1"/>
  <c r="T2880" i="1"/>
  <c r="S2880" i="1"/>
  <c r="R2880" i="1"/>
  <c r="Q2880" i="1" a="1"/>
  <c r="Q2880" i="1" s="1"/>
  <c r="P2880" i="1"/>
  <c r="O2880" i="1"/>
  <c r="T2879" i="1"/>
  <c r="S2879" i="1"/>
  <c r="R2879" i="1"/>
  <c r="Q2879" i="1" a="1"/>
  <c r="Q2879" i="1" s="1"/>
  <c r="P2879" i="1"/>
  <c r="O2879" i="1"/>
  <c r="T2878" i="1"/>
  <c r="S2878" i="1"/>
  <c r="R2878" i="1"/>
  <c r="Q2878" i="1" a="1"/>
  <c r="Q2878" i="1" s="1"/>
  <c r="P2878" i="1"/>
  <c r="O2878" i="1"/>
  <c r="T2877" i="1"/>
  <c r="S2877" i="1"/>
  <c r="R2877" i="1"/>
  <c r="Q2877" i="1" a="1"/>
  <c r="Q2877" i="1" s="1"/>
  <c r="P2877" i="1"/>
  <c r="O2877" i="1"/>
  <c r="T2876" i="1"/>
  <c r="S2876" i="1"/>
  <c r="R2876" i="1"/>
  <c r="Q2876" i="1" a="1"/>
  <c r="Q2876" i="1" s="1"/>
  <c r="P2876" i="1"/>
  <c r="O2876" i="1"/>
  <c r="T2875" i="1"/>
  <c r="S2875" i="1"/>
  <c r="R2875" i="1"/>
  <c r="Q2875" i="1" a="1"/>
  <c r="Q2875" i="1" s="1"/>
  <c r="P2875" i="1"/>
  <c r="O2875" i="1"/>
  <c r="T2874" i="1"/>
  <c r="S2874" i="1"/>
  <c r="R2874" i="1"/>
  <c r="Q2874" i="1" a="1"/>
  <c r="Q2874" i="1" s="1"/>
  <c r="P2874" i="1"/>
  <c r="O2874" i="1"/>
  <c r="T2873" i="1"/>
  <c r="S2873" i="1"/>
  <c r="R2873" i="1"/>
  <c r="Q2873" i="1" a="1"/>
  <c r="Q2873" i="1" s="1"/>
  <c r="P2873" i="1"/>
  <c r="O2873" i="1"/>
  <c r="T2872" i="1"/>
  <c r="S2872" i="1"/>
  <c r="R2872" i="1"/>
  <c r="Q2872" i="1" a="1"/>
  <c r="Q2872" i="1" s="1"/>
  <c r="P2872" i="1"/>
  <c r="O2872" i="1"/>
  <c r="T2871" i="1"/>
  <c r="S2871" i="1"/>
  <c r="R2871" i="1"/>
  <c r="Q2871" i="1" a="1"/>
  <c r="Q2871" i="1" s="1"/>
  <c r="P2871" i="1"/>
  <c r="O2871" i="1"/>
  <c r="T2870" i="1"/>
  <c r="S2870" i="1"/>
  <c r="R2870" i="1"/>
  <c r="Q2870" i="1" a="1"/>
  <c r="Q2870" i="1" s="1"/>
  <c r="P2870" i="1"/>
  <c r="O2870" i="1"/>
  <c r="T2869" i="1"/>
  <c r="S2869" i="1"/>
  <c r="R2869" i="1"/>
  <c r="Q2869" i="1" a="1"/>
  <c r="Q2869" i="1" s="1"/>
  <c r="P2869" i="1"/>
  <c r="O2869" i="1"/>
  <c r="T2868" i="1"/>
  <c r="S2868" i="1"/>
  <c r="R2868" i="1"/>
  <c r="Q2868" i="1" a="1"/>
  <c r="Q2868" i="1" s="1"/>
  <c r="P2868" i="1"/>
  <c r="O2868" i="1"/>
  <c r="T2867" i="1"/>
  <c r="S2867" i="1"/>
  <c r="R2867" i="1"/>
  <c r="Q2867" i="1" a="1"/>
  <c r="Q2867" i="1" s="1"/>
  <c r="P2867" i="1"/>
  <c r="O2867" i="1"/>
  <c r="T2866" i="1"/>
  <c r="S2866" i="1"/>
  <c r="R2866" i="1"/>
  <c r="Q2866" i="1" a="1"/>
  <c r="Q2866" i="1" s="1"/>
  <c r="P2866" i="1"/>
  <c r="O2866" i="1"/>
  <c r="T2865" i="1"/>
  <c r="S2865" i="1"/>
  <c r="R2865" i="1"/>
  <c r="Q2865" i="1" a="1"/>
  <c r="Q2865" i="1" s="1"/>
  <c r="P2865" i="1"/>
  <c r="O2865" i="1"/>
  <c r="T2864" i="1"/>
  <c r="S2864" i="1"/>
  <c r="R2864" i="1"/>
  <c r="Q2864" i="1" a="1"/>
  <c r="Q2864" i="1" s="1"/>
  <c r="P2864" i="1"/>
  <c r="O2864" i="1"/>
  <c r="T2863" i="1"/>
  <c r="S2863" i="1"/>
  <c r="R2863" i="1"/>
  <c r="Q2863" i="1" a="1"/>
  <c r="Q2863" i="1" s="1"/>
  <c r="P2863" i="1"/>
  <c r="O2863" i="1"/>
  <c r="T2862" i="1"/>
  <c r="S2862" i="1"/>
  <c r="R2862" i="1"/>
  <c r="Q2862" i="1" a="1"/>
  <c r="Q2862" i="1" s="1"/>
  <c r="P2862" i="1"/>
  <c r="O2862" i="1"/>
  <c r="T2861" i="1"/>
  <c r="S2861" i="1"/>
  <c r="R2861" i="1"/>
  <c r="Q2861" i="1" a="1"/>
  <c r="Q2861" i="1" s="1"/>
  <c r="P2861" i="1"/>
  <c r="O2861" i="1"/>
  <c r="T2860" i="1"/>
  <c r="S2860" i="1"/>
  <c r="R2860" i="1"/>
  <c r="Q2860" i="1" a="1"/>
  <c r="Q2860" i="1" s="1"/>
  <c r="P2860" i="1"/>
  <c r="O2860" i="1"/>
  <c r="T2859" i="1"/>
  <c r="S2859" i="1"/>
  <c r="R2859" i="1"/>
  <c r="Q2859" i="1" a="1"/>
  <c r="Q2859" i="1" s="1"/>
  <c r="P2859" i="1"/>
  <c r="O2859" i="1"/>
  <c r="T2858" i="1"/>
  <c r="S2858" i="1"/>
  <c r="R2858" i="1"/>
  <c r="Q2858" i="1" a="1"/>
  <c r="Q2858" i="1" s="1"/>
  <c r="P2858" i="1"/>
  <c r="O2858" i="1"/>
  <c r="T2857" i="1"/>
  <c r="S2857" i="1"/>
  <c r="R2857" i="1"/>
  <c r="Q2857" i="1" a="1"/>
  <c r="Q2857" i="1" s="1"/>
  <c r="P2857" i="1"/>
  <c r="O2857" i="1"/>
  <c r="T2856" i="1"/>
  <c r="S2856" i="1"/>
  <c r="R2856" i="1"/>
  <c r="Q2856" i="1" a="1"/>
  <c r="Q2856" i="1" s="1"/>
  <c r="P2856" i="1"/>
  <c r="O2856" i="1"/>
  <c r="T2855" i="1"/>
  <c r="S2855" i="1"/>
  <c r="R2855" i="1"/>
  <c r="Q2855" i="1" a="1"/>
  <c r="Q2855" i="1" s="1"/>
  <c r="P2855" i="1"/>
  <c r="O2855" i="1"/>
  <c r="T2854" i="1"/>
  <c r="S2854" i="1"/>
  <c r="R2854" i="1"/>
  <c r="Q2854" i="1" a="1"/>
  <c r="Q2854" i="1" s="1"/>
  <c r="P2854" i="1"/>
  <c r="O2854" i="1"/>
  <c r="T2853" i="1"/>
  <c r="S2853" i="1"/>
  <c r="R2853" i="1"/>
  <c r="Q2853" i="1" a="1"/>
  <c r="Q2853" i="1" s="1"/>
  <c r="P2853" i="1"/>
  <c r="O2853" i="1"/>
  <c r="T2852" i="1"/>
  <c r="S2852" i="1"/>
  <c r="R2852" i="1"/>
  <c r="Q2852" i="1" a="1"/>
  <c r="Q2852" i="1" s="1"/>
  <c r="P2852" i="1"/>
  <c r="O2852" i="1"/>
  <c r="T2851" i="1"/>
  <c r="S2851" i="1"/>
  <c r="R2851" i="1"/>
  <c r="Q2851" i="1" a="1"/>
  <c r="Q2851" i="1" s="1"/>
  <c r="P2851" i="1"/>
  <c r="O2851" i="1"/>
  <c r="T2850" i="1"/>
  <c r="S2850" i="1"/>
  <c r="R2850" i="1"/>
  <c r="Q2850" i="1" a="1"/>
  <c r="Q2850" i="1" s="1"/>
  <c r="P2850" i="1"/>
  <c r="O2850" i="1"/>
  <c r="T2849" i="1"/>
  <c r="S2849" i="1"/>
  <c r="R2849" i="1"/>
  <c r="Q2849" i="1" a="1"/>
  <c r="Q2849" i="1" s="1"/>
  <c r="P2849" i="1"/>
  <c r="O2849" i="1"/>
  <c r="T2848" i="1"/>
  <c r="S2848" i="1"/>
  <c r="R2848" i="1"/>
  <c r="Q2848" i="1" a="1"/>
  <c r="Q2848" i="1" s="1"/>
  <c r="P2848" i="1"/>
  <c r="O2848" i="1"/>
  <c r="T2847" i="1"/>
  <c r="S2847" i="1"/>
  <c r="R2847" i="1"/>
  <c r="Q2847" i="1" a="1"/>
  <c r="Q2847" i="1" s="1"/>
  <c r="P2847" i="1"/>
  <c r="O2847" i="1"/>
  <c r="T2846" i="1"/>
  <c r="S2846" i="1"/>
  <c r="R2846" i="1"/>
  <c r="Q2846" i="1" a="1"/>
  <c r="Q2846" i="1" s="1"/>
  <c r="P2846" i="1"/>
  <c r="O2846" i="1"/>
  <c r="T2845" i="1"/>
  <c r="S2845" i="1"/>
  <c r="R2845" i="1"/>
  <c r="Q2845" i="1" a="1"/>
  <c r="Q2845" i="1" s="1"/>
  <c r="P2845" i="1"/>
  <c r="O2845" i="1"/>
  <c r="T2844" i="1"/>
  <c r="S2844" i="1"/>
  <c r="R2844" i="1"/>
  <c r="Q2844" i="1" a="1"/>
  <c r="Q2844" i="1" s="1"/>
  <c r="P2844" i="1"/>
  <c r="O2844" i="1"/>
  <c r="T2843" i="1"/>
  <c r="S2843" i="1"/>
  <c r="R2843" i="1"/>
  <c r="Q2843" i="1" a="1"/>
  <c r="Q2843" i="1" s="1"/>
  <c r="P2843" i="1"/>
  <c r="O2843" i="1"/>
  <c r="T2842" i="1"/>
  <c r="S2842" i="1"/>
  <c r="R2842" i="1"/>
  <c r="Q2842" i="1" a="1"/>
  <c r="Q2842" i="1" s="1"/>
  <c r="P2842" i="1"/>
  <c r="O2842" i="1"/>
  <c r="T2841" i="1"/>
  <c r="S2841" i="1"/>
  <c r="R2841" i="1"/>
  <c r="Q2841" i="1" a="1"/>
  <c r="Q2841" i="1" s="1"/>
  <c r="P2841" i="1"/>
  <c r="O2841" i="1"/>
  <c r="T2840" i="1"/>
  <c r="S2840" i="1"/>
  <c r="R2840" i="1"/>
  <c r="Q2840" i="1" a="1"/>
  <c r="Q2840" i="1" s="1"/>
  <c r="P2840" i="1"/>
  <c r="O2840" i="1"/>
  <c r="T2839" i="1"/>
  <c r="S2839" i="1"/>
  <c r="R2839" i="1"/>
  <c r="Q2839" i="1" a="1"/>
  <c r="Q2839" i="1" s="1"/>
  <c r="P2839" i="1"/>
  <c r="O2839" i="1"/>
  <c r="T2838" i="1"/>
  <c r="S2838" i="1"/>
  <c r="R2838" i="1"/>
  <c r="Q2838" i="1" a="1"/>
  <c r="Q2838" i="1" s="1"/>
  <c r="P2838" i="1"/>
  <c r="O2838" i="1"/>
  <c r="T2837" i="1"/>
  <c r="S2837" i="1"/>
  <c r="R2837" i="1"/>
  <c r="Q2837" i="1" a="1"/>
  <c r="Q2837" i="1" s="1"/>
  <c r="P2837" i="1"/>
  <c r="O2837" i="1"/>
  <c r="T2836" i="1"/>
  <c r="S2836" i="1"/>
  <c r="R2836" i="1"/>
  <c r="Q2836" i="1" a="1"/>
  <c r="Q2836" i="1" s="1"/>
  <c r="P2836" i="1"/>
  <c r="O2836" i="1"/>
  <c r="T2835" i="1"/>
  <c r="S2835" i="1"/>
  <c r="R2835" i="1"/>
  <c r="Q2835" i="1" a="1"/>
  <c r="Q2835" i="1" s="1"/>
  <c r="P2835" i="1"/>
  <c r="O2835" i="1"/>
  <c r="T2834" i="1"/>
  <c r="S2834" i="1"/>
  <c r="R2834" i="1"/>
  <c r="Q2834" i="1" a="1"/>
  <c r="Q2834" i="1" s="1"/>
  <c r="P2834" i="1"/>
  <c r="O2834" i="1"/>
  <c r="T2833" i="1"/>
  <c r="S2833" i="1"/>
  <c r="R2833" i="1"/>
  <c r="Q2833" i="1" a="1"/>
  <c r="Q2833" i="1" s="1"/>
  <c r="P2833" i="1"/>
  <c r="O2833" i="1"/>
  <c r="T2832" i="1"/>
  <c r="S2832" i="1"/>
  <c r="R2832" i="1"/>
  <c r="Q2832" i="1" a="1"/>
  <c r="Q2832" i="1" s="1"/>
  <c r="P2832" i="1"/>
  <c r="O2832" i="1"/>
  <c r="T2831" i="1"/>
  <c r="S2831" i="1"/>
  <c r="R2831" i="1"/>
  <c r="Q2831" i="1" a="1"/>
  <c r="Q2831" i="1" s="1"/>
  <c r="P2831" i="1"/>
  <c r="O2831" i="1"/>
  <c r="T2830" i="1"/>
  <c r="S2830" i="1"/>
  <c r="R2830" i="1"/>
  <c r="Q2830" i="1" a="1"/>
  <c r="Q2830" i="1" s="1"/>
  <c r="P2830" i="1"/>
  <c r="O2830" i="1"/>
  <c r="T2829" i="1"/>
  <c r="S2829" i="1"/>
  <c r="R2829" i="1"/>
  <c r="Q2829" i="1" a="1"/>
  <c r="Q2829" i="1" s="1"/>
  <c r="P2829" i="1"/>
  <c r="O2829" i="1"/>
  <c r="T2828" i="1"/>
  <c r="S2828" i="1"/>
  <c r="R2828" i="1"/>
  <c r="Q2828" i="1" a="1"/>
  <c r="Q2828" i="1" s="1"/>
  <c r="P2828" i="1"/>
  <c r="O2828" i="1"/>
  <c r="T2827" i="1"/>
  <c r="S2827" i="1"/>
  <c r="R2827" i="1"/>
  <c r="Q2827" i="1" a="1"/>
  <c r="Q2827" i="1" s="1"/>
  <c r="P2827" i="1"/>
  <c r="O2827" i="1"/>
  <c r="T2826" i="1"/>
  <c r="S2826" i="1"/>
  <c r="R2826" i="1"/>
  <c r="Q2826" i="1" a="1"/>
  <c r="Q2826" i="1" s="1"/>
  <c r="P2826" i="1"/>
  <c r="O2826" i="1"/>
  <c r="T2825" i="1"/>
  <c r="S2825" i="1"/>
  <c r="R2825" i="1"/>
  <c r="Q2825" i="1" a="1"/>
  <c r="Q2825" i="1" s="1"/>
  <c r="P2825" i="1"/>
  <c r="O2825" i="1"/>
  <c r="T2824" i="1"/>
  <c r="S2824" i="1"/>
  <c r="R2824" i="1"/>
  <c r="Q2824" i="1" a="1"/>
  <c r="Q2824" i="1" s="1"/>
  <c r="P2824" i="1"/>
  <c r="O2824" i="1"/>
  <c r="T2823" i="1"/>
  <c r="S2823" i="1"/>
  <c r="R2823" i="1"/>
  <c r="Q2823" i="1" a="1"/>
  <c r="Q2823" i="1" s="1"/>
  <c r="P2823" i="1"/>
  <c r="O2823" i="1"/>
  <c r="T2822" i="1"/>
  <c r="S2822" i="1"/>
  <c r="R2822" i="1"/>
  <c r="Q2822" i="1" a="1"/>
  <c r="Q2822" i="1" s="1"/>
  <c r="P2822" i="1"/>
  <c r="O2822" i="1"/>
  <c r="T2821" i="1"/>
  <c r="S2821" i="1"/>
  <c r="R2821" i="1"/>
  <c r="Q2821" i="1" a="1"/>
  <c r="Q2821" i="1" s="1"/>
  <c r="P2821" i="1"/>
  <c r="O2821" i="1"/>
  <c r="T2820" i="1"/>
  <c r="S2820" i="1"/>
  <c r="R2820" i="1"/>
  <c r="Q2820" i="1" a="1"/>
  <c r="Q2820" i="1" s="1"/>
  <c r="P2820" i="1"/>
  <c r="O2820" i="1"/>
  <c r="T2819" i="1"/>
  <c r="S2819" i="1"/>
  <c r="R2819" i="1"/>
  <c r="Q2819" i="1" a="1"/>
  <c r="Q2819" i="1" s="1"/>
  <c r="P2819" i="1"/>
  <c r="O2819" i="1"/>
  <c r="T2818" i="1"/>
  <c r="S2818" i="1"/>
  <c r="R2818" i="1"/>
  <c r="Q2818" i="1" a="1"/>
  <c r="Q2818" i="1" s="1"/>
  <c r="P2818" i="1"/>
  <c r="O2818" i="1"/>
  <c r="T2817" i="1"/>
  <c r="S2817" i="1"/>
  <c r="R2817" i="1"/>
  <c r="Q2817" i="1" a="1"/>
  <c r="Q2817" i="1" s="1"/>
  <c r="P2817" i="1"/>
  <c r="O2817" i="1"/>
  <c r="T2816" i="1"/>
  <c r="S2816" i="1"/>
  <c r="R2816" i="1"/>
  <c r="Q2816" i="1" a="1"/>
  <c r="Q2816" i="1" s="1"/>
  <c r="P2816" i="1"/>
  <c r="O2816" i="1"/>
  <c r="T2815" i="1"/>
  <c r="S2815" i="1"/>
  <c r="R2815" i="1"/>
  <c r="Q2815" i="1" a="1"/>
  <c r="Q2815" i="1" s="1"/>
  <c r="P2815" i="1"/>
  <c r="O2815" i="1"/>
  <c r="T2814" i="1"/>
  <c r="S2814" i="1"/>
  <c r="R2814" i="1"/>
  <c r="Q2814" i="1" a="1"/>
  <c r="Q2814" i="1" s="1"/>
  <c r="P2814" i="1"/>
  <c r="O2814" i="1"/>
  <c r="T2813" i="1"/>
  <c r="S2813" i="1"/>
  <c r="R2813" i="1"/>
  <c r="Q2813" i="1" a="1"/>
  <c r="Q2813" i="1" s="1"/>
  <c r="P2813" i="1"/>
  <c r="O2813" i="1"/>
  <c r="T2812" i="1"/>
  <c r="S2812" i="1"/>
  <c r="R2812" i="1"/>
  <c r="Q2812" i="1" a="1"/>
  <c r="Q2812" i="1" s="1"/>
  <c r="P2812" i="1"/>
  <c r="O2812" i="1"/>
  <c r="T2811" i="1"/>
  <c r="S2811" i="1"/>
  <c r="R2811" i="1"/>
  <c r="Q2811" i="1" a="1"/>
  <c r="Q2811" i="1" s="1"/>
  <c r="P2811" i="1"/>
  <c r="O2811" i="1"/>
  <c r="T2810" i="1"/>
  <c r="S2810" i="1"/>
  <c r="R2810" i="1"/>
  <c r="Q2810" i="1" a="1"/>
  <c r="Q2810" i="1" s="1"/>
  <c r="P2810" i="1"/>
  <c r="O2810" i="1"/>
  <c r="T2809" i="1"/>
  <c r="S2809" i="1"/>
  <c r="R2809" i="1"/>
  <c r="Q2809" i="1" a="1"/>
  <c r="Q2809" i="1" s="1"/>
  <c r="P2809" i="1"/>
  <c r="O2809" i="1"/>
  <c r="T2808" i="1"/>
  <c r="S2808" i="1"/>
  <c r="R2808" i="1"/>
  <c r="Q2808" i="1" a="1"/>
  <c r="Q2808" i="1" s="1"/>
  <c r="P2808" i="1"/>
  <c r="O2808" i="1"/>
  <c r="T2807" i="1"/>
  <c r="S2807" i="1"/>
  <c r="R2807" i="1"/>
  <c r="Q2807" i="1" a="1"/>
  <c r="Q2807" i="1" s="1"/>
  <c r="P2807" i="1"/>
  <c r="O2807" i="1"/>
  <c r="T2806" i="1"/>
  <c r="S2806" i="1"/>
  <c r="R2806" i="1"/>
  <c r="Q2806" i="1" a="1"/>
  <c r="Q2806" i="1" s="1"/>
  <c r="P2806" i="1"/>
  <c r="O2806" i="1"/>
  <c r="T2805" i="1"/>
  <c r="S2805" i="1"/>
  <c r="R2805" i="1"/>
  <c r="Q2805" i="1" a="1"/>
  <c r="Q2805" i="1" s="1"/>
  <c r="P2805" i="1"/>
  <c r="O2805" i="1"/>
  <c r="T2804" i="1"/>
  <c r="S2804" i="1"/>
  <c r="R2804" i="1"/>
  <c r="Q2804" i="1" a="1"/>
  <c r="Q2804" i="1" s="1"/>
  <c r="P2804" i="1"/>
  <c r="O2804" i="1"/>
  <c r="T2803" i="1"/>
  <c r="S2803" i="1"/>
  <c r="R2803" i="1"/>
  <c r="Q2803" i="1" a="1"/>
  <c r="Q2803" i="1" s="1"/>
  <c r="P2803" i="1"/>
  <c r="O2803" i="1"/>
  <c r="T2802" i="1"/>
  <c r="S2802" i="1"/>
  <c r="R2802" i="1"/>
  <c r="Q2802" i="1" a="1"/>
  <c r="Q2802" i="1" s="1"/>
  <c r="P2802" i="1"/>
  <c r="O2802" i="1"/>
  <c r="T2801" i="1"/>
  <c r="S2801" i="1"/>
  <c r="R2801" i="1"/>
  <c r="Q2801" i="1" a="1"/>
  <c r="Q2801" i="1" s="1"/>
  <c r="P2801" i="1"/>
  <c r="O2801" i="1"/>
  <c r="T2800" i="1"/>
  <c r="S2800" i="1"/>
  <c r="R2800" i="1"/>
  <c r="Q2800" i="1" a="1"/>
  <c r="Q2800" i="1" s="1"/>
  <c r="P2800" i="1"/>
  <c r="O2800" i="1"/>
  <c r="T2799" i="1"/>
  <c r="S2799" i="1"/>
  <c r="R2799" i="1"/>
  <c r="Q2799" i="1" a="1"/>
  <c r="Q2799" i="1" s="1"/>
  <c r="P2799" i="1"/>
  <c r="O2799" i="1"/>
  <c r="T2798" i="1"/>
  <c r="S2798" i="1"/>
  <c r="R2798" i="1"/>
  <c r="Q2798" i="1" a="1"/>
  <c r="Q2798" i="1" s="1"/>
  <c r="P2798" i="1"/>
  <c r="O2798" i="1"/>
  <c r="T2797" i="1"/>
  <c r="S2797" i="1"/>
  <c r="R2797" i="1"/>
  <c r="Q2797" i="1" a="1"/>
  <c r="Q2797" i="1" s="1"/>
  <c r="P2797" i="1"/>
  <c r="O2797" i="1"/>
  <c r="T2796" i="1"/>
  <c r="S2796" i="1"/>
  <c r="R2796" i="1"/>
  <c r="Q2796" i="1" a="1"/>
  <c r="Q2796" i="1" s="1"/>
  <c r="P2796" i="1"/>
  <c r="O2796" i="1"/>
  <c r="T2795" i="1"/>
  <c r="S2795" i="1"/>
  <c r="R2795" i="1"/>
  <c r="Q2795" i="1" a="1"/>
  <c r="Q2795" i="1" s="1"/>
  <c r="P2795" i="1"/>
  <c r="O2795" i="1"/>
  <c r="T2794" i="1"/>
  <c r="S2794" i="1"/>
  <c r="R2794" i="1"/>
  <c r="Q2794" i="1" a="1"/>
  <c r="Q2794" i="1" s="1"/>
  <c r="P2794" i="1"/>
  <c r="O2794" i="1"/>
  <c r="T2793" i="1"/>
  <c r="S2793" i="1"/>
  <c r="R2793" i="1"/>
  <c r="Q2793" i="1" a="1"/>
  <c r="Q2793" i="1" s="1"/>
  <c r="P2793" i="1"/>
  <c r="O2793" i="1"/>
  <c r="T2792" i="1"/>
  <c r="S2792" i="1"/>
  <c r="R2792" i="1"/>
  <c r="Q2792" i="1" a="1"/>
  <c r="Q2792" i="1" s="1"/>
  <c r="P2792" i="1"/>
  <c r="O2792" i="1"/>
  <c r="T2791" i="1"/>
  <c r="S2791" i="1"/>
  <c r="R2791" i="1"/>
  <c r="Q2791" i="1" a="1"/>
  <c r="Q2791" i="1" s="1"/>
  <c r="P2791" i="1"/>
  <c r="O2791" i="1"/>
  <c r="T2790" i="1"/>
  <c r="S2790" i="1"/>
  <c r="R2790" i="1"/>
  <c r="Q2790" i="1" a="1"/>
  <c r="Q2790" i="1" s="1"/>
  <c r="P2790" i="1"/>
  <c r="O2790" i="1"/>
  <c r="T2789" i="1"/>
  <c r="S2789" i="1"/>
  <c r="R2789" i="1"/>
  <c r="Q2789" i="1" a="1"/>
  <c r="Q2789" i="1" s="1"/>
  <c r="P2789" i="1"/>
  <c r="O2789" i="1"/>
  <c r="T2788" i="1"/>
  <c r="S2788" i="1"/>
  <c r="R2788" i="1"/>
  <c r="Q2788" i="1" a="1"/>
  <c r="Q2788" i="1" s="1"/>
  <c r="P2788" i="1"/>
  <c r="O2788" i="1"/>
  <c r="T2787" i="1"/>
  <c r="S2787" i="1"/>
  <c r="R2787" i="1"/>
  <c r="Q2787" i="1" a="1"/>
  <c r="Q2787" i="1" s="1"/>
  <c r="P2787" i="1"/>
  <c r="O2787" i="1"/>
  <c r="T2786" i="1"/>
  <c r="S2786" i="1"/>
  <c r="R2786" i="1"/>
  <c r="Q2786" i="1" a="1"/>
  <c r="Q2786" i="1" s="1"/>
  <c r="P2786" i="1"/>
  <c r="O2786" i="1"/>
  <c r="T2785" i="1"/>
  <c r="S2785" i="1"/>
  <c r="R2785" i="1"/>
  <c r="Q2785" i="1" a="1"/>
  <c r="Q2785" i="1" s="1"/>
  <c r="P2785" i="1"/>
  <c r="O2785" i="1"/>
  <c r="T2784" i="1"/>
  <c r="S2784" i="1"/>
  <c r="R2784" i="1"/>
  <c r="Q2784" i="1" a="1"/>
  <c r="Q2784" i="1" s="1"/>
  <c r="P2784" i="1"/>
  <c r="O2784" i="1"/>
  <c r="T2783" i="1"/>
  <c r="S2783" i="1"/>
  <c r="R2783" i="1"/>
  <c r="Q2783" i="1" a="1"/>
  <c r="Q2783" i="1" s="1"/>
  <c r="P2783" i="1"/>
  <c r="O2783" i="1"/>
  <c r="T2782" i="1"/>
  <c r="S2782" i="1"/>
  <c r="R2782" i="1"/>
  <c r="Q2782" i="1" a="1"/>
  <c r="Q2782" i="1" s="1"/>
  <c r="P2782" i="1"/>
  <c r="O2782" i="1"/>
  <c r="T2781" i="1"/>
  <c r="S2781" i="1"/>
  <c r="R2781" i="1"/>
  <c r="Q2781" i="1" a="1"/>
  <c r="Q2781" i="1" s="1"/>
  <c r="P2781" i="1"/>
  <c r="O2781" i="1"/>
  <c r="T2780" i="1"/>
  <c r="S2780" i="1"/>
  <c r="R2780" i="1"/>
  <c r="Q2780" i="1" a="1"/>
  <c r="Q2780" i="1" s="1"/>
  <c r="P2780" i="1"/>
  <c r="O2780" i="1"/>
  <c r="T2779" i="1"/>
  <c r="S2779" i="1"/>
  <c r="R2779" i="1"/>
  <c r="Q2779" i="1" a="1"/>
  <c r="Q2779" i="1" s="1"/>
  <c r="P2779" i="1"/>
  <c r="O2779" i="1"/>
  <c r="T2778" i="1"/>
  <c r="S2778" i="1"/>
  <c r="R2778" i="1"/>
  <c r="Q2778" i="1" a="1"/>
  <c r="Q2778" i="1" s="1"/>
  <c r="P2778" i="1"/>
  <c r="O2778" i="1"/>
  <c r="T2777" i="1"/>
  <c r="S2777" i="1"/>
  <c r="R2777" i="1"/>
  <c r="Q2777" i="1" a="1"/>
  <c r="Q2777" i="1" s="1"/>
  <c r="P2777" i="1"/>
  <c r="O2777" i="1"/>
  <c r="T2776" i="1"/>
  <c r="S2776" i="1"/>
  <c r="R2776" i="1"/>
  <c r="Q2776" i="1" a="1"/>
  <c r="Q2776" i="1" s="1"/>
  <c r="P2776" i="1"/>
  <c r="O2776" i="1"/>
  <c r="T2775" i="1"/>
  <c r="S2775" i="1"/>
  <c r="R2775" i="1"/>
  <c r="Q2775" i="1" a="1"/>
  <c r="Q2775" i="1" s="1"/>
  <c r="P2775" i="1"/>
  <c r="O2775" i="1"/>
  <c r="T2774" i="1"/>
  <c r="S2774" i="1"/>
  <c r="R2774" i="1"/>
  <c r="Q2774" i="1" a="1"/>
  <c r="Q2774" i="1" s="1"/>
  <c r="P2774" i="1"/>
  <c r="O2774" i="1"/>
  <c r="T2773" i="1"/>
  <c r="S2773" i="1"/>
  <c r="R2773" i="1"/>
  <c r="Q2773" i="1" a="1"/>
  <c r="Q2773" i="1" s="1"/>
  <c r="P2773" i="1"/>
  <c r="O2773" i="1"/>
  <c r="T2772" i="1"/>
  <c r="S2772" i="1"/>
  <c r="R2772" i="1"/>
  <c r="Q2772" i="1" a="1"/>
  <c r="Q2772" i="1" s="1"/>
  <c r="P2772" i="1"/>
  <c r="O2772" i="1"/>
  <c r="T2771" i="1"/>
  <c r="S2771" i="1"/>
  <c r="R2771" i="1"/>
  <c r="Q2771" i="1" a="1"/>
  <c r="Q2771" i="1" s="1"/>
  <c r="P2771" i="1"/>
  <c r="O2771" i="1"/>
  <c r="T2770" i="1"/>
  <c r="S2770" i="1"/>
  <c r="R2770" i="1"/>
  <c r="Q2770" i="1" a="1"/>
  <c r="Q2770" i="1" s="1"/>
  <c r="P2770" i="1"/>
  <c r="O2770" i="1"/>
  <c r="T2769" i="1"/>
  <c r="S2769" i="1"/>
  <c r="R2769" i="1"/>
  <c r="Q2769" i="1" a="1"/>
  <c r="Q2769" i="1" s="1"/>
  <c r="P2769" i="1"/>
  <c r="O2769" i="1"/>
  <c r="T2768" i="1"/>
  <c r="S2768" i="1"/>
  <c r="R2768" i="1"/>
  <c r="Q2768" i="1" a="1"/>
  <c r="Q2768" i="1" s="1"/>
  <c r="P2768" i="1"/>
  <c r="O2768" i="1"/>
  <c r="T2767" i="1"/>
  <c r="S2767" i="1"/>
  <c r="R2767" i="1"/>
  <c r="Q2767" i="1" a="1"/>
  <c r="Q2767" i="1" s="1"/>
  <c r="P2767" i="1"/>
  <c r="O2767" i="1"/>
  <c r="T2766" i="1"/>
  <c r="S2766" i="1"/>
  <c r="R2766" i="1"/>
  <c r="Q2766" i="1" a="1"/>
  <c r="Q2766" i="1" s="1"/>
  <c r="P2766" i="1"/>
  <c r="O2766" i="1"/>
  <c r="T2765" i="1"/>
  <c r="S2765" i="1"/>
  <c r="R2765" i="1"/>
  <c r="Q2765" i="1" a="1"/>
  <c r="Q2765" i="1" s="1"/>
  <c r="P2765" i="1"/>
  <c r="O2765" i="1"/>
  <c r="T2764" i="1"/>
  <c r="S2764" i="1"/>
  <c r="R2764" i="1"/>
  <c r="Q2764" i="1" a="1"/>
  <c r="Q2764" i="1" s="1"/>
  <c r="P2764" i="1"/>
  <c r="O2764" i="1"/>
  <c r="T2763" i="1"/>
  <c r="S2763" i="1"/>
  <c r="R2763" i="1"/>
  <c r="Q2763" i="1" a="1"/>
  <c r="Q2763" i="1" s="1"/>
  <c r="P2763" i="1"/>
  <c r="O2763" i="1"/>
  <c r="T2762" i="1"/>
  <c r="S2762" i="1"/>
  <c r="R2762" i="1"/>
  <c r="Q2762" i="1" a="1"/>
  <c r="Q2762" i="1" s="1"/>
  <c r="P2762" i="1"/>
  <c r="O2762" i="1"/>
  <c r="T2761" i="1"/>
  <c r="S2761" i="1"/>
  <c r="R2761" i="1"/>
  <c r="Q2761" i="1" a="1"/>
  <c r="Q2761" i="1" s="1"/>
  <c r="P2761" i="1"/>
  <c r="O2761" i="1"/>
  <c r="T2760" i="1"/>
  <c r="S2760" i="1"/>
  <c r="R2760" i="1"/>
  <c r="Q2760" i="1" a="1"/>
  <c r="Q2760" i="1" s="1"/>
  <c r="P2760" i="1"/>
  <c r="O2760" i="1"/>
  <c r="T2759" i="1"/>
  <c r="S2759" i="1"/>
  <c r="R2759" i="1"/>
  <c r="Q2759" i="1" a="1"/>
  <c r="Q2759" i="1" s="1"/>
  <c r="P2759" i="1"/>
  <c r="O2759" i="1"/>
  <c r="T2758" i="1"/>
  <c r="S2758" i="1"/>
  <c r="R2758" i="1"/>
  <c r="Q2758" i="1" a="1"/>
  <c r="Q2758" i="1" s="1"/>
  <c r="P2758" i="1"/>
  <c r="O2758" i="1"/>
  <c r="T2757" i="1"/>
  <c r="S2757" i="1"/>
  <c r="R2757" i="1"/>
  <c r="Q2757" i="1" a="1"/>
  <c r="Q2757" i="1" s="1"/>
  <c r="P2757" i="1"/>
  <c r="O2757" i="1"/>
  <c r="T2756" i="1"/>
  <c r="S2756" i="1"/>
  <c r="R2756" i="1"/>
  <c r="Q2756" i="1" a="1"/>
  <c r="Q2756" i="1" s="1"/>
  <c r="P2756" i="1"/>
  <c r="O2756" i="1"/>
  <c r="T2755" i="1"/>
  <c r="S2755" i="1"/>
  <c r="R2755" i="1"/>
  <c r="Q2755" i="1" a="1"/>
  <c r="Q2755" i="1" s="1"/>
  <c r="P2755" i="1"/>
  <c r="O2755" i="1"/>
  <c r="T2754" i="1"/>
  <c r="S2754" i="1"/>
  <c r="R2754" i="1"/>
  <c r="Q2754" i="1" a="1"/>
  <c r="Q2754" i="1" s="1"/>
  <c r="P2754" i="1"/>
  <c r="O2754" i="1"/>
  <c r="T2753" i="1"/>
  <c r="S2753" i="1"/>
  <c r="R2753" i="1"/>
  <c r="Q2753" i="1" a="1"/>
  <c r="Q2753" i="1" s="1"/>
  <c r="P2753" i="1"/>
  <c r="O2753" i="1"/>
  <c r="T2752" i="1"/>
  <c r="S2752" i="1"/>
  <c r="R2752" i="1"/>
  <c r="Q2752" i="1" a="1"/>
  <c r="Q2752" i="1" s="1"/>
  <c r="P2752" i="1"/>
  <c r="O2752" i="1"/>
  <c r="T2751" i="1"/>
  <c r="S2751" i="1"/>
  <c r="R2751" i="1"/>
  <c r="Q2751" i="1" a="1"/>
  <c r="Q2751" i="1" s="1"/>
  <c r="P2751" i="1"/>
  <c r="O2751" i="1"/>
  <c r="T2750" i="1"/>
  <c r="S2750" i="1"/>
  <c r="R2750" i="1"/>
  <c r="Q2750" i="1" a="1"/>
  <c r="Q2750" i="1" s="1"/>
  <c r="P2750" i="1"/>
  <c r="O2750" i="1"/>
  <c r="T2749" i="1"/>
  <c r="S2749" i="1"/>
  <c r="R2749" i="1"/>
  <c r="Q2749" i="1" a="1"/>
  <c r="Q2749" i="1" s="1"/>
  <c r="P2749" i="1"/>
  <c r="O2749" i="1"/>
  <c r="T2748" i="1"/>
  <c r="S2748" i="1"/>
  <c r="R2748" i="1"/>
  <c r="Q2748" i="1" a="1"/>
  <c r="Q2748" i="1" s="1"/>
  <c r="P2748" i="1"/>
  <c r="O2748" i="1"/>
  <c r="T2747" i="1"/>
  <c r="S2747" i="1"/>
  <c r="R2747" i="1"/>
  <c r="Q2747" i="1" a="1"/>
  <c r="Q2747" i="1" s="1"/>
  <c r="P2747" i="1"/>
  <c r="O2747" i="1"/>
  <c r="T2746" i="1"/>
  <c r="S2746" i="1"/>
  <c r="R2746" i="1"/>
  <c r="Q2746" i="1" a="1"/>
  <c r="Q2746" i="1" s="1"/>
  <c r="P2746" i="1"/>
  <c r="O2746" i="1"/>
  <c r="T2745" i="1"/>
  <c r="S2745" i="1"/>
  <c r="R2745" i="1"/>
  <c r="Q2745" i="1" a="1"/>
  <c r="Q2745" i="1" s="1"/>
  <c r="P2745" i="1"/>
  <c r="O2745" i="1"/>
  <c r="T2744" i="1"/>
  <c r="S2744" i="1"/>
  <c r="R2744" i="1"/>
  <c r="Q2744" i="1" a="1"/>
  <c r="Q2744" i="1" s="1"/>
  <c r="P2744" i="1"/>
  <c r="O2744" i="1"/>
  <c r="T2743" i="1"/>
  <c r="S2743" i="1"/>
  <c r="R2743" i="1"/>
  <c r="Q2743" i="1" a="1"/>
  <c r="Q2743" i="1" s="1"/>
  <c r="P2743" i="1"/>
  <c r="O2743" i="1"/>
  <c r="T2742" i="1"/>
  <c r="S2742" i="1"/>
  <c r="R2742" i="1"/>
  <c r="Q2742" i="1" a="1"/>
  <c r="Q2742" i="1" s="1"/>
  <c r="P2742" i="1"/>
  <c r="O2742" i="1"/>
  <c r="T2741" i="1"/>
  <c r="S2741" i="1"/>
  <c r="R2741" i="1"/>
  <c r="Q2741" i="1" a="1"/>
  <c r="Q2741" i="1" s="1"/>
  <c r="P2741" i="1"/>
  <c r="O2741" i="1"/>
  <c r="T2740" i="1"/>
  <c r="S2740" i="1"/>
  <c r="R2740" i="1"/>
  <c r="Q2740" i="1" a="1"/>
  <c r="Q2740" i="1" s="1"/>
  <c r="P2740" i="1"/>
  <c r="O2740" i="1"/>
  <c r="T2739" i="1"/>
  <c r="S2739" i="1"/>
  <c r="R2739" i="1"/>
  <c r="Q2739" i="1" a="1"/>
  <c r="Q2739" i="1" s="1"/>
  <c r="P2739" i="1"/>
  <c r="O2739" i="1"/>
  <c r="T2738" i="1"/>
  <c r="S2738" i="1"/>
  <c r="R2738" i="1"/>
  <c r="Q2738" i="1" a="1"/>
  <c r="Q2738" i="1" s="1"/>
  <c r="P2738" i="1"/>
  <c r="O2738" i="1"/>
  <c r="T2737" i="1"/>
  <c r="S2737" i="1"/>
  <c r="R2737" i="1"/>
  <c r="Q2737" i="1" a="1"/>
  <c r="Q2737" i="1" s="1"/>
  <c r="P2737" i="1"/>
  <c r="O2737" i="1"/>
  <c r="T2736" i="1"/>
  <c r="S2736" i="1"/>
  <c r="R2736" i="1"/>
  <c r="Q2736" i="1" a="1"/>
  <c r="Q2736" i="1" s="1"/>
  <c r="P2736" i="1"/>
  <c r="O2736" i="1"/>
  <c r="T2735" i="1"/>
  <c r="S2735" i="1"/>
  <c r="R2735" i="1"/>
  <c r="Q2735" i="1" a="1"/>
  <c r="Q2735" i="1" s="1"/>
  <c r="P2735" i="1"/>
  <c r="O2735" i="1"/>
  <c r="T2734" i="1"/>
  <c r="S2734" i="1"/>
  <c r="R2734" i="1"/>
  <c r="Q2734" i="1" a="1"/>
  <c r="Q2734" i="1" s="1"/>
  <c r="P2734" i="1"/>
  <c r="O2734" i="1"/>
  <c r="T2733" i="1"/>
  <c r="S2733" i="1"/>
  <c r="R2733" i="1"/>
  <c r="Q2733" i="1" a="1"/>
  <c r="Q2733" i="1" s="1"/>
  <c r="P2733" i="1"/>
  <c r="O2733" i="1"/>
  <c r="T2732" i="1"/>
  <c r="S2732" i="1"/>
  <c r="R2732" i="1"/>
  <c r="Q2732" i="1" a="1"/>
  <c r="Q2732" i="1" s="1"/>
  <c r="P2732" i="1"/>
  <c r="O2732" i="1"/>
  <c r="T2731" i="1"/>
  <c r="S2731" i="1"/>
  <c r="R2731" i="1"/>
  <c r="Q2731" i="1" a="1"/>
  <c r="Q2731" i="1" s="1"/>
  <c r="P2731" i="1"/>
  <c r="O2731" i="1"/>
  <c r="T2730" i="1"/>
  <c r="S2730" i="1"/>
  <c r="R2730" i="1"/>
  <c r="Q2730" i="1" a="1"/>
  <c r="Q2730" i="1" s="1"/>
  <c r="P2730" i="1"/>
  <c r="O2730" i="1"/>
  <c r="T2729" i="1"/>
  <c r="S2729" i="1"/>
  <c r="R2729" i="1"/>
  <c r="Q2729" i="1" a="1"/>
  <c r="Q2729" i="1" s="1"/>
  <c r="P2729" i="1"/>
  <c r="O2729" i="1"/>
  <c r="T2728" i="1"/>
  <c r="S2728" i="1"/>
  <c r="R2728" i="1"/>
  <c r="Q2728" i="1" a="1"/>
  <c r="Q2728" i="1" s="1"/>
  <c r="P2728" i="1"/>
  <c r="O2728" i="1"/>
  <c r="T2727" i="1"/>
  <c r="S2727" i="1"/>
  <c r="R2727" i="1"/>
  <c r="Q2727" i="1" a="1"/>
  <c r="Q2727" i="1" s="1"/>
  <c r="P2727" i="1"/>
  <c r="O2727" i="1"/>
  <c r="T2726" i="1"/>
  <c r="S2726" i="1"/>
  <c r="R2726" i="1"/>
  <c r="Q2726" i="1" a="1"/>
  <c r="Q2726" i="1" s="1"/>
  <c r="P2726" i="1"/>
  <c r="O2726" i="1"/>
  <c r="T2725" i="1"/>
  <c r="S2725" i="1"/>
  <c r="R2725" i="1"/>
  <c r="Q2725" i="1" a="1"/>
  <c r="Q2725" i="1" s="1"/>
  <c r="P2725" i="1"/>
  <c r="O2725" i="1"/>
  <c r="T2724" i="1"/>
  <c r="S2724" i="1"/>
  <c r="R2724" i="1"/>
  <c r="Q2724" i="1" a="1"/>
  <c r="Q2724" i="1" s="1"/>
  <c r="P2724" i="1"/>
  <c r="O2724" i="1"/>
  <c r="T2723" i="1"/>
  <c r="S2723" i="1"/>
  <c r="R2723" i="1"/>
  <c r="Q2723" i="1" a="1"/>
  <c r="Q2723" i="1" s="1"/>
  <c r="P2723" i="1"/>
  <c r="O2723" i="1"/>
  <c r="T2722" i="1"/>
  <c r="S2722" i="1"/>
  <c r="R2722" i="1"/>
  <c r="Q2722" i="1" a="1"/>
  <c r="Q2722" i="1" s="1"/>
  <c r="P2722" i="1"/>
  <c r="O2722" i="1"/>
  <c r="T2721" i="1"/>
  <c r="S2721" i="1"/>
  <c r="R2721" i="1"/>
  <c r="Q2721" i="1" a="1"/>
  <c r="Q2721" i="1" s="1"/>
  <c r="P2721" i="1"/>
  <c r="O2721" i="1"/>
  <c r="T2720" i="1"/>
  <c r="S2720" i="1"/>
  <c r="R2720" i="1"/>
  <c r="Q2720" i="1" a="1"/>
  <c r="Q2720" i="1" s="1"/>
  <c r="P2720" i="1"/>
  <c r="O2720" i="1"/>
  <c r="T2719" i="1"/>
  <c r="S2719" i="1"/>
  <c r="R2719" i="1"/>
  <c r="Q2719" i="1" a="1"/>
  <c r="Q2719" i="1" s="1"/>
  <c r="P2719" i="1"/>
  <c r="O2719" i="1"/>
  <c r="T2718" i="1"/>
  <c r="S2718" i="1"/>
  <c r="R2718" i="1"/>
  <c r="Q2718" i="1" a="1"/>
  <c r="Q2718" i="1" s="1"/>
  <c r="P2718" i="1"/>
  <c r="O2718" i="1"/>
  <c r="T2717" i="1"/>
  <c r="S2717" i="1"/>
  <c r="R2717" i="1"/>
  <c r="Q2717" i="1" a="1"/>
  <c r="Q2717" i="1" s="1"/>
  <c r="P2717" i="1"/>
  <c r="O2717" i="1"/>
  <c r="T2716" i="1"/>
  <c r="S2716" i="1"/>
  <c r="R2716" i="1"/>
  <c r="Q2716" i="1" a="1"/>
  <c r="Q2716" i="1" s="1"/>
  <c r="P2716" i="1"/>
  <c r="O2716" i="1"/>
  <c r="T2715" i="1"/>
  <c r="S2715" i="1"/>
  <c r="R2715" i="1"/>
  <c r="Q2715" i="1" a="1"/>
  <c r="Q2715" i="1" s="1"/>
  <c r="P2715" i="1"/>
  <c r="O2715" i="1"/>
  <c r="T2714" i="1"/>
  <c r="S2714" i="1"/>
  <c r="R2714" i="1"/>
  <c r="Q2714" i="1" a="1"/>
  <c r="Q2714" i="1" s="1"/>
  <c r="P2714" i="1"/>
  <c r="O2714" i="1"/>
  <c r="T2713" i="1"/>
  <c r="S2713" i="1"/>
  <c r="R2713" i="1"/>
  <c r="Q2713" i="1" a="1"/>
  <c r="Q2713" i="1" s="1"/>
  <c r="P2713" i="1"/>
  <c r="O2713" i="1"/>
  <c r="T2712" i="1"/>
  <c r="S2712" i="1"/>
  <c r="R2712" i="1"/>
  <c r="Q2712" i="1" a="1"/>
  <c r="Q2712" i="1" s="1"/>
  <c r="P2712" i="1"/>
  <c r="O2712" i="1"/>
  <c r="T2711" i="1"/>
  <c r="S2711" i="1"/>
  <c r="R2711" i="1"/>
  <c r="Q2711" i="1" a="1"/>
  <c r="Q2711" i="1" s="1"/>
  <c r="P2711" i="1"/>
  <c r="O2711" i="1"/>
  <c r="T2710" i="1"/>
  <c r="S2710" i="1"/>
  <c r="R2710" i="1"/>
  <c r="Q2710" i="1" a="1"/>
  <c r="Q2710" i="1" s="1"/>
  <c r="P2710" i="1"/>
  <c r="O2710" i="1"/>
  <c r="T2709" i="1"/>
  <c r="S2709" i="1"/>
  <c r="R2709" i="1"/>
  <c r="Q2709" i="1" a="1"/>
  <c r="Q2709" i="1" s="1"/>
  <c r="P2709" i="1"/>
  <c r="O2709" i="1"/>
  <c r="T2708" i="1"/>
  <c r="S2708" i="1"/>
  <c r="R2708" i="1"/>
  <c r="Q2708" i="1" a="1"/>
  <c r="Q2708" i="1" s="1"/>
  <c r="P2708" i="1"/>
  <c r="O2708" i="1"/>
  <c r="T2707" i="1"/>
  <c r="S2707" i="1"/>
  <c r="R2707" i="1"/>
  <c r="Q2707" i="1" a="1"/>
  <c r="Q2707" i="1" s="1"/>
  <c r="P2707" i="1"/>
  <c r="O2707" i="1"/>
  <c r="T2706" i="1"/>
  <c r="S2706" i="1"/>
  <c r="R2706" i="1"/>
  <c r="Q2706" i="1" a="1"/>
  <c r="Q2706" i="1" s="1"/>
  <c r="P2706" i="1"/>
  <c r="O2706" i="1"/>
  <c r="T2705" i="1"/>
  <c r="S2705" i="1"/>
  <c r="R2705" i="1"/>
  <c r="Q2705" i="1" a="1"/>
  <c r="Q2705" i="1" s="1"/>
  <c r="P2705" i="1"/>
  <c r="O2705" i="1"/>
  <c r="T2704" i="1"/>
  <c r="S2704" i="1"/>
  <c r="R2704" i="1"/>
  <c r="Q2704" i="1" a="1"/>
  <c r="Q2704" i="1" s="1"/>
  <c r="P2704" i="1"/>
  <c r="O2704" i="1"/>
  <c r="T2703" i="1"/>
  <c r="S2703" i="1"/>
  <c r="R2703" i="1"/>
  <c r="Q2703" i="1" a="1"/>
  <c r="Q2703" i="1" s="1"/>
  <c r="P2703" i="1"/>
  <c r="O2703" i="1"/>
  <c r="T2702" i="1"/>
  <c r="S2702" i="1"/>
  <c r="R2702" i="1"/>
  <c r="Q2702" i="1" a="1"/>
  <c r="Q2702" i="1" s="1"/>
  <c r="P2702" i="1"/>
  <c r="O2702" i="1"/>
  <c r="T2701" i="1"/>
  <c r="S2701" i="1"/>
  <c r="R2701" i="1"/>
  <c r="Q2701" i="1" a="1"/>
  <c r="Q2701" i="1" s="1"/>
  <c r="P2701" i="1"/>
  <c r="O2701" i="1"/>
  <c r="T2700" i="1"/>
  <c r="S2700" i="1"/>
  <c r="R2700" i="1"/>
  <c r="Q2700" i="1" a="1"/>
  <c r="Q2700" i="1" s="1"/>
  <c r="P2700" i="1"/>
  <c r="O2700" i="1"/>
  <c r="T2699" i="1"/>
  <c r="S2699" i="1"/>
  <c r="R2699" i="1"/>
  <c r="Q2699" i="1" a="1"/>
  <c r="Q2699" i="1" s="1"/>
  <c r="P2699" i="1"/>
  <c r="O2699" i="1"/>
  <c r="T2698" i="1"/>
  <c r="S2698" i="1"/>
  <c r="R2698" i="1"/>
  <c r="Q2698" i="1" a="1"/>
  <c r="Q2698" i="1" s="1"/>
  <c r="P2698" i="1"/>
  <c r="O2698" i="1"/>
  <c r="T2697" i="1"/>
  <c r="S2697" i="1"/>
  <c r="R2697" i="1"/>
  <c r="Q2697" i="1" a="1"/>
  <c r="Q2697" i="1" s="1"/>
  <c r="P2697" i="1"/>
  <c r="O2697" i="1"/>
  <c r="T2696" i="1"/>
  <c r="S2696" i="1"/>
  <c r="R2696" i="1"/>
  <c r="Q2696" i="1" a="1"/>
  <c r="Q2696" i="1" s="1"/>
  <c r="P2696" i="1"/>
  <c r="O2696" i="1"/>
  <c r="T2695" i="1"/>
  <c r="S2695" i="1"/>
  <c r="R2695" i="1"/>
  <c r="Q2695" i="1" a="1"/>
  <c r="Q2695" i="1" s="1"/>
  <c r="P2695" i="1"/>
  <c r="O2695" i="1"/>
  <c r="T2694" i="1"/>
  <c r="S2694" i="1"/>
  <c r="R2694" i="1"/>
  <c r="Q2694" i="1" a="1"/>
  <c r="Q2694" i="1" s="1"/>
  <c r="P2694" i="1"/>
  <c r="O2694" i="1"/>
  <c r="T2693" i="1"/>
  <c r="S2693" i="1"/>
  <c r="R2693" i="1"/>
  <c r="Q2693" i="1" a="1"/>
  <c r="Q2693" i="1" s="1"/>
  <c r="P2693" i="1"/>
  <c r="O2693" i="1"/>
  <c r="T2692" i="1"/>
  <c r="S2692" i="1"/>
  <c r="R2692" i="1"/>
  <c r="Q2692" i="1" a="1"/>
  <c r="Q2692" i="1" s="1"/>
  <c r="P2692" i="1"/>
  <c r="O2692" i="1"/>
  <c r="T2691" i="1"/>
  <c r="S2691" i="1"/>
  <c r="R2691" i="1"/>
  <c r="Q2691" i="1" a="1"/>
  <c r="Q2691" i="1" s="1"/>
  <c r="P2691" i="1"/>
  <c r="O2691" i="1"/>
  <c r="T2690" i="1"/>
  <c r="S2690" i="1"/>
  <c r="R2690" i="1"/>
  <c r="Q2690" i="1" a="1"/>
  <c r="Q2690" i="1" s="1"/>
  <c r="P2690" i="1"/>
  <c r="O2690" i="1"/>
  <c r="T2689" i="1"/>
  <c r="S2689" i="1"/>
  <c r="R2689" i="1"/>
  <c r="Q2689" i="1" a="1"/>
  <c r="Q2689" i="1" s="1"/>
  <c r="P2689" i="1"/>
  <c r="O2689" i="1"/>
  <c r="T2688" i="1"/>
  <c r="S2688" i="1"/>
  <c r="R2688" i="1"/>
  <c r="Q2688" i="1" a="1"/>
  <c r="Q2688" i="1" s="1"/>
  <c r="P2688" i="1"/>
  <c r="O2688" i="1"/>
  <c r="T2687" i="1"/>
  <c r="S2687" i="1"/>
  <c r="R2687" i="1"/>
  <c r="Q2687" i="1" a="1"/>
  <c r="Q2687" i="1" s="1"/>
  <c r="P2687" i="1"/>
  <c r="O2687" i="1"/>
  <c r="T2686" i="1"/>
  <c r="S2686" i="1"/>
  <c r="R2686" i="1"/>
  <c r="Q2686" i="1" a="1"/>
  <c r="Q2686" i="1" s="1"/>
  <c r="P2686" i="1"/>
  <c r="O2686" i="1"/>
  <c r="T2685" i="1"/>
  <c r="S2685" i="1"/>
  <c r="R2685" i="1"/>
  <c r="Q2685" i="1" a="1"/>
  <c r="Q2685" i="1" s="1"/>
  <c r="P2685" i="1"/>
  <c r="O2685" i="1"/>
  <c r="T2684" i="1"/>
  <c r="S2684" i="1"/>
  <c r="R2684" i="1"/>
  <c r="Q2684" i="1" a="1"/>
  <c r="Q2684" i="1" s="1"/>
  <c r="P2684" i="1"/>
  <c r="O2684" i="1"/>
  <c r="T2683" i="1"/>
  <c r="S2683" i="1"/>
  <c r="R2683" i="1"/>
  <c r="Q2683" i="1" a="1"/>
  <c r="Q2683" i="1" s="1"/>
  <c r="P2683" i="1"/>
  <c r="O2683" i="1"/>
  <c r="T2682" i="1"/>
  <c r="S2682" i="1"/>
  <c r="R2682" i="1"/>
  <c r="Q2682" i="1" a="1"/>
  <c r="Q2682" i="1" s="1"/>
  <c r="P2682" i="1"/>
  <c r="O2682" i="1"/>
  <c r="T2681" i="1"/>
  <c r="S2681" i="1"/>
  <c r="R2681" i="1"/>
  <c r="Q2681" i="1" a="1"/>
  <c r="Q2681" i="1" s="1"/>
  <c r="P2681" i="1"/>
  <c r="O2681" i="1"/>
  <c r="T2680" i="1"/>
  <c r="S2680" i="1"/>
  <c r="R2680" i="1"/>
  <c r="Q2680" i="1" a="1"/>
  <c r="Q2680" i="1" s="1"/>
  <c r="P2680" i="1"/>
  <c r="O2680" i="1"/>
  <c r="T2679" i="1"/>
  <c r="S2679" i="1"/>
  <c r="R2679" i="1"/>
  <c r="Q2679" i="1" a="1"/>
  <c r="Q2679" i="1" s="1"/>
  <c r="P2679" i="1"/>
  <c r="O2679" i="1"/>
  <c r="T2678" i="1"/>
  <c r="S2678" i="1"/>
  <c r="R2678" i="1"/>
  <c r="Q2678" i="1" a="1"/>
  <c r="Q2678" i="1" s="1"/>
  <c r="P2678" i="1"/>
  <c r="O2678" i="1"/>
  <c r="T2677" i="1"/>
  <c r="S2677" i="1"/>
  <c r="R2677" i="1"/>
  <c r="Q2677" i="1" a="1"/>
  <c r="Q2677" i="1" s="1"/>
  <c r="P2677" i="1"/>
  <c r="O2677" i="1"/>
  <c r="T2676" i="1"/>
  <c r="S2676" i="1"/>
  <c r="R2676" i="1"/>
  <c r="Q2676" i="1" a="1"/>
  <c r="Q2676" i="1" s="1"/>
  <c r="P2676" i="1"/>
  <c r="O2676" i="1"/>
  <c r="T2675" i="1"/>
  <c r="S2675" i="1"/>
  <c r="R2675" i="1"/>
  <c r="Q2675" i="1" a="1"/>
  <c r="Q2675" i="1" s="1"/>
  <c r="P2675" i="1"/>
  <c r="O2675" i="1"/>
  <c r="T2674" i="1"/>
  <c r="S2674" i="1"/>
  <c r="R2674" i="1"/>
  <c r="Q2674" i="1" a="1"/>
  <c r="Q2674" i="1" s="1"/>
  <c r="P2674" i="1"/>
  <c r="O2674" i="1"/>
  <c r="T2673" i="1"/>
  <c r="S2673" i="1"/>
  <c r="R2673" i="1"/>
  <c r="Q2673" i="1" a="1"/>
  <c r="Q2673" i="1" s="1"/>
  <c r="P2673" i="1"/>
  <c r="O2673" i="1"/>
  <c r="T2672" i="1"/>
  <c r="S2672" i="1"/>
  <c r="R2672" i="1"/>
  <c r="Q2672" i="1" a="1"/>
  <c r="Q2672" i="1" s="1"/>
  <c r="P2672" i="1"/>
  <c r="O2672" i="1"/>
  <c r="T2671" i="1"/>
  <c r="S2671" i="1"/>
  <c r="R2671" i="1"/>
  <c r="Q2671" i="1" a="1"/>
  <c r="Q2671" i="1" s="1"/>
  <c r="P2671" i="1"/>
  <c r="O2671" i="1"/>
  <c r="T2670" i="1"/>
  <c r="S2670" i="1"/>
  <c r="R2670" i="1"/>
  <c r="Q2670" i="1" a="1"/>
  <c r="Q2670" i="1" s="1"/>
  <c r="P2670" i="1"/>
  <c r="O2670" i="1"/>
  <c r="T2669" i="1"/>
  <c r="S2669" i="1"/>
  <c r="R2669" i="1"/>
  <c r="Q2669" i="1" a="1"/>
  <c r="Q2669" i="1" s="1"/>
  <c r="P2669" i="1"/>
  <c r="O2669" i="1"/>
  <c r="T2668" i="1"/>
  <c r="S2668" i="1"/>
  <c r="R2668" i="1"/>
  <c r="Q2668" i="1" a="1"/>
  <c r="Q2668" i="1" s="1"/>
  <c r="P2668" i="1"/>
  <c r="O2668" i="1"/>
  <c r="T2667" i="1"/>
  <c r="S2667" i="1"/>
  <c r="R2667" i="1"/>
  <c r="Q2667" i="1" a="1"/>
  <c r="Q2667" i="1" s="1"/>
  <c r="P2667" i="1"/>
  <c r="O2667" i="1"/>
  <c r="T2666" i="1"/>
  <c r="S2666" i="1"/>
  <c r="R2666" i="1"/>
  <c r="Q2666" i="1" a="1"/>
  <c r="Q2666" i="1" s="1"/>
  <c r="P2666" i="1"/>
  <c r="O2666" i="1"/>
  <c r="T2665" i="1"/>
  <c r="S2665" i="1"/>
  <c r="R2665" i="1"/>
  <c r="Q2665" i="1" a="1"/>
  <c r="Q2665" i="1" s="1"/>
  <c r="P2665" i="1"/>
  <c r="O2665" i="1"/>
  <c r="T2664" i="1"/>
  <c r="S2664" i="1"/>
  <c r="R2664" i="1"/>
  <c r="Q2664" i="1" a="1"/>
  <c r="Q2664" i="1" s="1"/>
  <c r="P2664" i="1"/>
  <c r="O2664" i="1"/>
  <c r="T2663" i="1"/>
  <c r="S2663" i="1"/>
  <c r="R2663" i="1"/>
  <c r="Q2663" i="1" a="1"/>
  <c r="Q2663" i="1" s="1"/>
  <c r="P2663" i="1"/>
  <c r="O2663" i="1"/>
  <c r="T2662" i="1"/>
  <c r="S2662" i="1"/>
  <c r="R2662" i="1"/>
  <c r="Q2662" i="1" a="1"/>
  <c r="Q2662" i="1" s="1"/>
  <c r="P2662" i="1"/>
  <c r="O2662" i="1"/>
  <c r="T2661" i="1"/>
  <c r="S2661" i="1"/>
  <c r="R2661" i="1"/>
  <c r="Q2661" i="1" a="1"/>
  <c r="Q2661" i="1" s="1"/>
  <c r="P2661" i="1"/>
  <c r="O2661" i="1"/>
  <c r="T2660" i="1"/>
  <c r="S2660" i="1"/>
  <c r="R2660" i="1"/>
  <c r="Q2660" i="1" a="1"/>
  <c r="Q2660" i="1" s="1"/>
  <c r="P2660" i="1"/>
  <c r="O2660" i="1"/>
  <c r="T2659" i="1"/>
  <c r="S2659" i="1"/>
  <c r="R2659" i="1"/>
  <c r="Q2659" i="1" a="1"/>
  <c r="Q2659" i="1" s="1"/>
  <c r="P2659" i="1"/>
  <c r="O2659" i="1"/>
  <c r="T2658" i="1"/>
  <c r="S2658" i="1"/>
  <c r="R2658" i="1"/>
  <c r="Q2658" i="1" a="1"/>
  <c r="Q2658" i="1" s="1"/>
  <c r="P2658" i="1"/>
  <c r="O2658" i="1"/>
  <c r="T2657" i="1"/>
  <c r="S2657" i="1"/>
  <c r="R2657" i="1"/>
  <c r="Q2657" i="1" a="1"/>
  <c r="Q2657" i="1" s="1"/>
  <c r="P2657" i="1"/>
  <c r="O2657" i="1"/>
  <c r="T2656" i="1"/>
  <c r="S2656" i="1"/>
  <c r="R2656" i="1"/>
  <c r="Q2656" i="1" a="1"/>
  <c r="Q2656" i="1" s="1"/>
  <c r="P2656" i="1"/>
  <c r="O2656" i="1"/>
  <c r="T2655" i="1"/>
  <c r="S2655" i="1"/>
  <c r="R2655" i="1"/>
  <c r="Q2655" i="1" a="1"/>
  <c r="Q2655" i="1" s="1"/>
  <c r="P2655" i="1"/>
  <c r="O2655" i="1"/>
  <c r="T2654" i="1"/>
  <c r="S2654" i="1"/>
  <c r="R2654" i="1"/>
  <c r="Q2654" i="1" a="1"/>
  <c r="Q2654" i="1" s="1"/>
  <c r="P2654" i="1"/>
  <c r="O2654" i="1"/>
  <c r="T2653" i="1"/>
  <c r="S2653" i="1"/>
  <c r="R2653" i="1"/>
  <c r="Q2653" i="1" a="1"/>
  <c r="Q2653" i="1" s="1"/>
  <c r="P2653" i="1"/>
  <c r="O2653" i="1"/>
  <c r="T2652" i="1"/>
  <c r="S2652" i="1"/>
  <c r="R2652" i="1"/>
  <c r="Q2652" i="1" a="1"/>
  <c r="Q2652" i="1" s="1"/>
  <c r="P2652" i="1"/>
  <c r="O2652" i="1"/>
  <c r="T2651" i="1"/>
  <c r="S2651" i="1"/>
  <c r="R2651" i="1"/>
  <c r="Q2651" i="1" a="1"/>
  <c r="Q2651" i="1" s="1"/>
  <c r="P2651" i="1"/>
  <c r="O2651" i="1"/>
  <c r="T2650" i="1"/>
  <c r="S2650" i="1"/>
  <c r="R2650" i="1"/>
  <c r="Q2650" i="1" a="1"/>
  <c r="Q2650" i="1" s="1"/>
  <c r="P2650" i="1"/>
  <c r="O2650" i="1"/>
  <c r="T2649" i="1"/>
  <c r="S2649" i="1"/>
  <c r="R2649" i="1"/>
  <c r="Q2649" i="1" a="1"/>
  <c r="Q2649" i="1" s="1"/>
  <c r="P2649" i="1"/>
  <c r="O2649" i="1"/>
  <c r="T2648" i="1"/>
  <c r="S2648" i="1"/>
  <c r="R2648" i="1"/>
  <c r="Q2648" i="1" a="1"/>
  <c r="Q2648" i="1" s="1"/>
  <c r="P2648" i="1"/>
  <c r="O2648" i="1"/>
  <c r="T2647" i="1"/>
  <c r="S2647" i="1"/>
  <c r="R2647" i="1"/>
  <c r="Q2647" i="1" a="1"/>
  <c r="Q2647" i="1" s="1"/>
  <c r="P2647" i="1"/>
  <c r="O2647" i="1"/>
  <c r="T2646" i="1"/>
  <c r="S2646" i="1"/>
  <c r="R2646" i="1"/>
  <c r="Q2646" i="1" a="1"/>
  <c r="Q2646" i="1" s="1"/>
  <c r="P2646" i="1"/>
  <c r="O2646" i="1"/>
  <c r="T2645" i="1"/>
  <c r="S2645" i="1"/>
  <c r="R2645" i="1"/>
  <c r="Q2645" i="1" a="1"/>
  <c r="Q2645" i="1" s="1"/>
  <c r="P2645" i="1"/>
  <c r="O2645" i="1"/>
  <c r="T2644" i="1"/>
  <c r="S2644" i="1"/>
  <c r="R2644" i="1"/>
  <c r="Q2644" i="1" a="1"/>
  <c r="Q2644" i="1" s="1"/>
  <c r="P2644" i="1"/>
  <c r="O2644" i="1"/>
  <c r="T2643" i="1"/>
  <c r="S2643" i="1"/>
  <c r="R2643" i="1"/>
  <c r="Q2643" i="1" a="1"/>
  <c r="Q2643" i="1" s="1"/>
  <c r="P2643" i="1"/>
  <c r="O2643" i="1"/>
  <c r="T2642" i="1"/>
  <c r="S2642" i="1"/>
  <c r="R2642" i="1"/>
  <c r="Q2642" i="1" a="1"/>
  <c r="Q2642" i="1" s="1"/>
  <c r="P2642" i="1"/>
  <c r="O2642" i="1"/>
  <c r="T2641" i="1"/>
  <c r="S2641" i="1"/>
  <c r="R2641" i="1"/>
  <c r="Q2641" i="1" a="1"/>
  <c r="Q2641" i="1" s="1"/>
  <c r="P2641" i="1"/>
  <c r="O2641" i="1"/>
  <c r="T2640" i="1"/>
  <c r="S2640" i="1"/>
  <c r="R2640" i="1"/>
  <c r="Q2640" i="1" a="1"/>
  <c r="Q2640" i="1" s="1"/>
  <c r="P2640" i="1"/>
  <c r="O2640" i="1"/>
  <c r="T2639" i="1"/>
  <c r="S2639" i="1"/>
  <c r="R2639" i="1"/>
  <c r="Q2639" i="1" a="1"/>
  <c r="Q2639" i="1" s="1"/>
  <c r="P2639" i="1"/>
  <c r="O2639" i="1"/>
  <c r="T2638" i="1"/>
  <c r="S2638" i="1"/>
  <c r="R2638" i="1"/>
  <c r="Q2638" i="1" a="1"/>
  <c r="Q2638" i="1" s="1"/>
  <c r="P2638" i="1"/>
  <c r="O2638" i="1"/>
  <c r="T2637" i="1"/>
  <c r="S2637" i="1"/>
  <c r="R2637" i="1"/>
  <c r="Q2637" i="1" a="1"/>
  <c r="Q2637" i="1" s="1"/>
  <c r="P2637" i="1"/>
  <c r="O2637" i="1"/>
  <c r="T2636" i="1"/>
  <c r="S2636" i="1"/>
  <c r="R2636" i="1"/>
  <c r="Q2636" i="1" a="1"/>
  <c r="Q2636" i="1" s="1"/>
  <c r="P2636" i="1"/>
  <c r="O2636" i="1"/>
  <c r="T2635" i="1"/>
  <c r="S2635" i="1"/>
  <c r="R2635" i="1"/>
  <c r="Q2635" i="1" a="1"/>
  <c r="Q2635" i="1" s="1"/>
  <c r="P2635" i="1"/>
  <c r="O2635" i="1"/>
  <c r="T2634" i="1"/>
  <c r="S2634" i="1"/>
  <c r="R2634" i="1"/>
  <c r="Q2634" i="1" a="1"/>
  <c r="Q2634" i="1" s="1"/>
  <c r="P2634" i="1"/>
  <c r="O2634" i="1"/>
  <c r="T2633" i="1"/>
  <c r="S2633" i="1"/>
  <c r="R2633" i="1"/>
  <c r="Q2633" i="1" a="1"/>
  <c r="Q2633" i="1" s="1"/>
  <c r="P2633" i="1"/>
  <c r="O2633" i="1"/>
  <c r="T2632" i="1"/>
  <c r="S2632" i="1"/>
  <c r="R2632" i="1"/>
  <c r="Q2632" i="1" a="1"/>
  <c r="Q2632" i="1" s="1"/>
  <c r="P2632" i="1"/>
  <c r="O2632" i="1"/>
  <c r="T2631" i="1"/>
  <c r="S2631" i="1"/>
  <c r="R2631" i="1"/>
  <c r="Q2631" i="1" a="1"/>
  <c r="Q2631" i="1" s="1"/>
  <c r="P2631" i="1"/>
  <c r="O2631" i="1"/>
  <c r="T2630" i="1"/>
  <c r="S2630" i="1"/>
  <c r="R2630" i="1"/>
  <c r="Q2630" i="1" a="1"/>
  <c r="Q2630" i="1" s="1"/>
  <c r="P2630" i="1"/>
  <c r="O2630" i="1"/>
  <c r="T2629" i="1"/>
  <c r="S2629" i="1"/>
  <c r="R2629" i="1"/>
  <c r="Q2629" i="1" a="1"/>
  <c r="Q2629" i="1" s="1"/>
  <c r="P2629" i="1"/>
  <c r="O2629" i="1"/>
  <c r="T2628" i="1"/>
  <c r="S2628" i="1"/>
  <c r="R2628" i="1"/>
  <c r="Q2628" i="1" a="1"/>
  <c r="Q2628" i="1" s="1"/>
  <c r="P2628" i="1"/>
  <c r="O2628" i="1"/>
  <c r="T2627" i="1"/>
  <c r="S2627" i="1"/>
  <c r="R2627" i="1"/>
  <c r="Q2627" i="1" a="1"/>
  <c r="Q2627" i="1" s="1"/>
  <c r="P2627" i="1"/>
  <c r="O2627" i="1"/>
  <c r="T2626" i="1"/>
  <c r="S2626" i="1"/>
  <c r="R2626" i="1"/>
  <c r="Q2626" i="1" a="1"/>
  <c r="Q2626" i="1" s="1"/>
  <c r="P2626" i="1"/>
  <c r="O2626" i="1"/>
  <c r="T2625" i="1"/>
  <c r="S2625" i="1"/>
  <c r="R2625" i="1"/>
  <c r="Q2625" i="1" a="1"/>
  <c r="Q2625" i="1" s="1"/>
  <c r="P2625" i="1"/>
  <c r="O2625" i="1"/>
  <c r="T2624" i="1"/>
  <c r="S2624" i="1"/>
  <c r="R2624" i="1"/>
  <c r="Q2624" i="1" a="1"/>
  <c r="Q2624" i="1" s="1"/>
  <c r="P2624" i="1"/>
  <c r="O2624" i="1"/>
  <c r="T2623" i="1"/>
  <c r="S2623" i="1"/>
  <c r="R2623" i="1"/>
  <c r="Q2623" i="1" a="1"/>
  <c r="Q2623" i="1" s="1"/>
  <c r="P2623" i="1"/>
  <c r="O2623" i="1"/>
  <c r="T2622" i="1"/>
  <c r="S2622" i="1"/>
  <c r="R2622" i="1"/>
  <c r="Q2622" i="1" a="1"/>
  <c r="Q2622" i="1" s="1"/>
  <c r="P2622" i="1"/>
  <c r="O2622" i="1"/>
  <c r="T2621" i="1"/>
  <c r="S2621" i="1"/>
  <c r="R2621" i="1"/>
  <c r="Q2621" i="1" a="1"/>
  <c r="Q2621" i="1" s="1"/>
  <c r="P2621" i="1"/>
  <c r="O2621" i="1"/>
  <c r="T2620" i="1"/>
  <c r="S2620" i="1"/>
  <c r="R2620" i="1"/>
  <c r="Q2620" i="1" a="1"/>
  <c r="Q2620" i="1" s="1"/>
  <c r="P2620" i="1"/>
  <c r="O2620" i="1"/>
  <c r="T2619" i="1"/>
  <c r="S2619" i="1"/>
  <c r="R2619" i="1"/>
  <c r="Q2619" i="1" a="1"/>
  <c r="Q2619" i="1" s="1"/>
  <c r="P2619" i="1"/>
  <c r="O2619" i="1"/>
  <c r="T2618" i="1"/>
  <c r="S2618" i="1"/>
  <c r="R2618" i="1"/>
  <c r="Q2618" i="1" a="1"/>
  <c r="Q2618" i="1" s="1"/>
  <c r="P2618" i="1"/>
  <c r="O2618" i="1"/>
  <c r="T2617" i="1"/>
  <c r="S2617" i="1"/>
  <c r="R2617" i="1"/>
  <c r="Q2617" i="1" a="1"/>
  <c r="Q2617" i="1" s="1"/>
  <c r="P2617" i="1"/>
  <c r="O2617" i="1"/>
  <c r="T2616" i="1"/>
  <c r="S2616" i="1"/>
  <c r="R2616" i="1"/>
  <c r="Q2616" i="1" a="1"/>
  <c r="Q2616" i="1" s="1"/>
  <c r="P2616" i="1"/>
  <c r="O2616" i="1"/>
  <c r="T2615" i="1"/>
  <c r="S2615" i="1"/>
  <c r="R2615" i="1"/>
  <c r="Q2615" i="1" a="1"/>
  <c r="Q2615" i="1" s="1"/>
  <c r="P2615" i="1"/>
  <c r="O2615" i="1"/>
  <c r="T2614" i="1"/>
  <c r="S2614" i="1"/>
  <c r="R2614" i="1"/>
  <c r="Q2614" i="1" a="1"/>
  <c r="Q2614" i="1" s="1"/>
  <c r="P2614" i="1"/>
  <c r="O2614" i="1"/>
  <c r="T2613" i="1"/>
  <c r="S2613" i="1"/>
  <c r="R2613" i="1"/>
  <c r="Q2613" i="1" a="1"/>
  <c r="Q2613" i="1" s="1"/>
  <c r="P2613" i="1"/>
  <c r="O2613" i="1"/>
  <c r="T2612" i="1"/>
  <c r="S2612" i="1"/>
  <c r="R2612" i="1"/>
  <c r="Q2612" i="1" a="1"/>
  <c r="Q2612" i="1" s="1"/>
  <c r="P2612" i="1"/>
  <c r="O2612" i="1"/>
  <c r="T2611" i="1"/>
  <c r="S2611" i="1"/>
  <c r="R2611" i="1"/>
  <c r="Q2611" i="1" a="1"/>
  <c r="Q2611" i="1" s="1"/>
  <c r="P2611" i="1"/>
  <c r="O2611" i="1"/>
  <c r="T2610" i="1"/>
  <c r="S2610" i="1"/>
  <c r="R2610" i="1"/>
  <c r="Q2610" i="1" a="1"/>
  <c r="Q2610" i="1" s="1"/>
  <c r="P2610" i="1"/>
  <c r="O2610" i="1"/>
  <c r="T2609" i="1"/>
  <c r="S2609" i="1"/>
  <c r="R2609" i="1"/>
  <c r="Q2609" i="1" a="1"/>
  <c r="Q2609" i="1" s="1"/>
  <c r="P2609" i="1"/>
  <c r="O2609" i="1"/>
  <c r="T2608" i="1"/>
  <c r="S2608" i="1"/>
  <c r="R2608" i="1"/>
  <c r="Q2608" i="1" a="1"/>
  <c r="Q2608" i="1" s="1"/>
  <c r="P2608" i="1"/>
  <c r="O2608" i="1"/>
  <c r="T2607" i="1"/>
  <c r="S2607" i="1"/>
  <c r="R2607" i="1"/>
  <c r="Q2607" i="1" a="1"/>
  <c r="Q2607" i="1" s="1"/>
  <c r="P2607" i="1"/>
  <c r="O2607" i="1"/>
  <c r="T2606" i="1"/>
  <c r="S2606" i="1"/>
  <c r="R2606" i="1"/>
  <c r="Q2606" i="1" a="1"/>
  <c r="Q2606" i="1" s="1"/>
  <c r="P2606" i="1"/>
  <c r="O2606" i="1"/>
  <c r="T2605" i="1"/>
  <c r="S2605" i="1"/>
  <c r="R2605" i="1"/>
  <c r="Q2605" i="1" a="1"/>
  <c r="Q2605" i="1" s="1"/>
  <c r="P2605" i="1"/>
  <c r="O2605" i="1"/>
  <c r="T2604" i="1"/>
  <c r="S2604" i="1"/>
  <c r="R2604" i="1"/>
  <c r="Q2604" i="1" a="1"/>
  <c r="Q2604" i="1" s="1"/>
  <c r="P2604" i="1"/>
  <c r="O2604" i="1"/>
  <c r="T2603" i="1"/>
  <c r="S2603" i="1"/>
  <c r="R2603" i="1"/>
  <c r="Q2603" i="1" a="1"/>
  <c r="Q2603" i="1" s="1"/>
  <c r="P2603" i="1"/>
  <c r="O2603" i="1"/>
  <c r="T2602" i="1"/>
  <c r="S2602" i="1"/>
  <c r="R2602" i="1"/>
  <c r="Q2602" i="1" a="1"/>
  <c r="Q2602" i="1" s="1"/>
  <c r="P2602" i="1"/>
  <c r="O2602" i="1"/>
  <c r="T2601" i="1"/>
  <c r="S2601" i="1"/>
  <c r="R2601" i="1"/>
  <c r="Q2601" i="1" a="1"/>
  <c r="Q2601" i="1" s="1"/>
  <c r="P2601" i="1"/>
  <c r="O2601" i="1"/>
  <c r="T2600" i="1"/>
  <c r="S2600" i="1"/>
  <c r="R2600" i="1"/>
  <c r="Q2600" i="1" a="1"/>
  <c r="Q2600" i="1" s="1"/>
  <c r="P2600" i="1"/>
  <c r="O2600" i="1"/>
  <c r="T2599" i="1"/>
  <c r="S2599" i="1"/>
  <c r="R2599" i="1"/>
  <c r="Q2599" i="1" a="1"/>
  <c r="Q2599" i="1" s="1"/>
  <c r="P2599" i="1"/>
  <c r="O2599" i="1"/>
  <c r="T2598" i="1"/>
  <c r="S2598" i="1"/>
  <c r="R2598" i="1"/>
  <c r="Q2598" i="1" a="1"/>
  <c r="Q2598" i="1" s="1"/>
  <c r="P2598" i="1"/>
  <c r="O2598" i="1"/>
  <c r="T2597" i="1"/>
  <c r="S2597" i="1"/>
  <c r="R2597" i="1"/>
  <c r="Q2597" i="1" a="1"/>
  <c r="Q2597" i="1" s="1"/>
  <c r="P2597" i="1"/>
  <c r="O2597" i="1"/>
  <c r="T2596" i="1"/>
  <c r="S2596" i="1"/>
  <c r="R2596" i="1"/>
  <c r="Q2596" i="1" a="1"/>
  <c r="Q2596" i="1" s="1"/>
  <c r="P2596" i="1"/>
  <c r="O2596" i="1"/>
  <c r="T2595" i="1"/>
  <c r="S2595" i="1"/>
  <c r="R2595" i="1"/>
  <c r="Q2595" i="1" a="1"/>
  <c r="Q2595" i="1" s="1"/>
  <c r="P2595" i="1"/>
  <c r="O2595" i="1"/>
  <c r="T2594" i="1"/>
  <c r="S2594" i="1"/>
  <c r="R2594" i="1"/>
  <c r="Q2594" i="1" a="1"/>
  <c r="Q2594" i="1" s="1"/>
  <c r="P2594" i="1"/>
  <c r="O2594" i="1"/>
  <c r="T2593" i="1"/>
  <c r="S2593" i="1"/>
  <c r="R2593" i="1"/>
  <c r="Q2593" i="1" a="1"/>
  <c r="Q2593" i="1" s="1"/>
  <c r="P2593" i="1"/>
  <c r="O2593" i="1"/>
  <c r="T2592" i="1"/>
  <c r="S2592" i="1"/>
  <c r="R2592" i="1"/>
  <c r="Q2592" i="1" a="1"/>
  <c r="Q2592" i="1" s="1"/>
  <c r="P2592" i="1"/>
  <c r="O2592" i="1"/>
  <c r="T2591" i="1"/>
  <c r="S2591" i="1"/>
  <c r="R2591" i="1"/>
  <c r="Q2591" i="1" a="1"/>
  <c r="Q2591" i="1" s="1"/>
  <c r="P2591" i="1"/>
  <c r="O2591" i="1"/>
  <c r="T2590" i="1"/>
  <c r="S2590" i="1"/>
  <c r="R2590" i="1"/>
  <c r="Q2590" i="1" a="1"/>
  <c r="Q2590" i="1" s="1"/>
  <c r="P2590" i="1"/>
  <c r="O2590" i="1"/>
  <c r="T2589" i="1"/>
  <c r="S2589" i="1"/>
  <c r="R2589" i="1"/>
  <c r="Q2589" i="1" a="1"/>
  <c r="Q2589" i="1" s="1"/>
  <c r="P2589" i="1"/>
  <c r="O2589" i="1"/>
  <c r="T2588" i="1"/>
  <c r="S2588" i="1"/>
  <c r="R2588" i="1"/>
  <c r="Q2588" i="1" a="1"/>
  <c r="Q2588" i="1" s="1"/>
  <c r="P2588" i="1"/>
  <c r="O2588" i="1"/>
  <c r="T2587" i="1"/>
  <c r="S2587" i="1"/>
  <c r="R2587" i="1"/>
  <c r="Q2587" i="1" a="1"/>
  <c r="Q2587" i="1" s="1"/>
  <c r="P2587" i="1"/>
  <c r="O2587" i="1"/>
  <c r="T2586" i="1"/>
  <c r="S2586" i="1"/>
  <c r="R2586" i="1"/>
  <c r="Q2586" i="1" a="1"/>
  <c r="Q2586" i="1" s="1"/>
  <c r="P2586" i="1"/>
  <c r="O2586" i="1"/>
  <c r="T2585" i="1"/>
  <c r="S2585" i="1"/>
  <c r="R2585" i="1"/>
  <c r="Q2585" i="1" a="1"/>
  <c r="Q2585" i="1" s="1"/>
  <c r="P2585" i="1"/>
  <c r="O2585" i="1"/>
  <c r="T2584" i="1"/>
  <c r="S2584" i="1"/>
  <c r="R2584" i="1"/>
  <c r="Q2584" i="1" a="1"/>
  <c r="Q2584" i="1" s="1"/>
  <c r="P2584" i="1"/>
  <c r="O2584" i="1"/>
  <c r="T2583" i="1"/>
  <c r="S2583" i="1"/>
  <c r="R2583" i="1"/>
  <c r="Q2583" i="1" a="1"/>
  <c r="Q2583" i="1" s="1"/>
  <c r="P2583" i="1"/>
  <c r="O2583" i="1"/>
  <c r="T2582" i="1"/>
  <c r="S2582" i="1"/>
  <c r="R2582" i="1"/>
  <c r="Q2582" i="1" a="1"/>
  <c r="Q2582" i="1" s="1"/>
  <c r="P2582" i="1"/>
  <c r="O2582" i="1"/>
  <c r="T2581" i="1"/>
  <c r="S2581" i="1"/>
  <c r="R2581" i="1"/>
  <c r="Q2581" i="1" a="1"/>
  <c r="Q2581" i="1" s="1"/>
  <c r="P2581" i="1"/>
  <c r="O2581" i="1"/>
  <c r="T2580" i="1"/>
  <c r="S2580" i="1"/>
  <c r="R2580" i="1"/>
  <c r="Q2580" i="1" a="1"/>
  <c r="Q2580" i="1" s="1"/>
  <c r="P2580" i="1"/>
  <c r="O2580" i="1"/>
  <c r="T2579" i="1"/>
  <c r="S2579" i="1"/>
  <c r="R2579" i="1"/>
  <c r="Q2579" i="1" a="1"/>
  <c r="Q2579" i="1" s="1"/>
  <c r="P2579" i="1"/>
  <c r="O2579" i="1"/>
  <c r="T2578" i="1"/>
  <c r="S2578" i="1"/>
  <c r="R2578" i="1"/>
  <c r="Q2578" i="1" a="1"/>
  <c r="Q2578" i="1" s="1"/>
  <c r="P2578" i="1"/>
  <c r="O2578" i="1"/>
  <c r="T2577" i="1"/>
  <c r="S2577" i="1"/>
  <c r="R2577" i="1"/>
  <c r="Q2577" i="1" a="1"/>
  <c r="Q2577" i="1" s="1"/>
  <c r="P2577" i="1"/>
  <c r="O2577" i="1"/>
  <c r="T2576" i="1"/>
  <c r="S2576" i="1"/>
  <c r="R2576" i="1"/>
  <c r="Q2576" i="1" a="1"/>
  <c r="Q2576" i="1" s="1"/>
  <c r="P2576" i="1"/>
  <c r="O2576" i="1"/>
  <c r="T2575" i="1"/>
  <c r="S2575" i="1"/>
  <c r="R2575" i="1"/>
  <c r="Q2575" i="1" a="1"/>
  <c r="Q2575" i="1" s="1"/>
  <c r="P2575" i="1"/>
  <c r="O2575" i="1"/>
  <c r="T2574" i="1"/>
  <c r="S2574" i="1"/>
  <c r="R2574" i="1"/>
  <c r="Q2574" i="1" a="1"/>
  <c r="Q2574" i="1" s="1"/>
  <c r="P2574" i="1"/>
  <c r="O2574" i="1"/>
  <c r="T2573" i="1"/>
  <c r="S2573" i="1"/>
  <c r="R2573" i="1"/>
  <c r="Q2573" i="1" a="1"/>
  <c r="Q2573" i="1" s="1"/>
  <c r="P2573" i="1"/>
  <c r="O2573" i="1"/>
  <c r="T2572" i="1"/>
  <c r="S2572" i="1"/>
  <c r="R2572" i="1"/>
  <c r="Q2572" i="1" a="1"/>
  <c r="Q2572" i="1" s="1"/>
  <c r="P2572" i="1"/>
  <c r="O2572" i="1"/>
  <c r="T2571" i="1"/>
  <c r="S2571" i="1"/>
  <c r="R2571" i="1"/>
  <c r="Q2571" i="1" a="1"/>
  <c r="Q2571" i="1" s="1"/>
  <c r="P2571" i="1"/>
  <c r="O2571" i="1"/>
  <c r="T2570" i="1"/>
  <c r="S2570" i="1"/>
  <c r="R2570" i="1"/>
  <c r="Q2570" i="1" a="1"/>
  <c r="Q2570" i="1" s="1"/>
  <c r="P2570" i="1"/>
  <c r="O2570" i="1"/>
  <c r="T2569" i="1"/>
  <c r="S2569" i="1"/>
  <c r="R2569" i="1"/>
  <c r="Q2569" i="1" a="1"/>
  <c r="Q2569" i="1" s="1"/>
  <c r="P2569" i="1"/>
  <c r="O2569" i="1"/>
  <c r="T2568" i="1"/>
  <c r="S2568" i="1"/>
  <c r="R2568" i="1"/>
  <c r="Q2568" i="1" a="1"/>
  <c r="Q2568" i="1" s="1"/>
  <c r="P2568" i="1"/>
  <c r="O2568" i="1"/>
  <c r="T2567" i="1"/>
  <c r="S2567" i="1"/>
  <c r="R2567" i="1"/>
  <c r="Q2567" i="1" a="1"/>
  <c r="Q2567" i="1" s="1"/>
  <c r="P2567" i="1"/>
  <c r="O2567" i="1"/>
  <c r="T2566" i="1"/>
  <c r="S2566" i="1"/>
  <c r="R2566" i="1"/>
  <c r="Q2566" i="1" a="1"/>
  <c r="Q2566" i="1" s="1"/>
  <c r="P2566" i="1"/>
  <c r="O2566" i="1"/>
  <c r="T2565" i="1"/>
  <c r="S2565" i="1"/>
  <c r="R2565" i="1"/>
  <c r="Q2565" i="1" a="1"/>
  <c r="Q2565" i="1" s="1"/>
  <c r="P2565" i="1"/>
  <c r="O2565" i="1"/>
  <c r="T2564" i="1"/>
  <c r="S2564" i="1"/>
  <c r="R2564" i="1"/>
  <c r="Q2564" i="1" a="1"/>
  <c r="Q2564" i="1" s="1"/>
  <c r="P2564" i="1"/>
  <c r="O2564" i="1"/>
  <c r="T2563" i="1"/>
  <c r="S2563" i="1"/>
  <c r="R2563" i="1"/>
  <c r="Q2563" i="1" a="1"/>
  <c r="Q2563" i="1" s="1"/>
  <c r="P2563" i="1"/>
  <c r="O2563" i="1"/>
  <c r="T2562" i="1"/>
  <c r="S2562" i="1"/>
  <c r="R2562" i="1"/>
  <c r="Q2562" i="1" a="1"/>
  <c r="Q2562" i="1" s="1"/>
  <c r="P2562" i="1"/>
  <c r="O2562" i="1"/>
  <c r="T2561" i="1"/>
  <c r="S2561" i="1"/>
  <c r="R2561" i="1"/>
  <c r="Q2561" i="1" a="1"/>
  <c r="Q2561" i="1" s="1"/>
  <c r="P2561" i="1"/>
  <c r="O2561" i="1"/>
  <c r="T2560" i="1"/>
  <c r="S2560" i="1"/>
  <c r="R2560" i="1"/>
  <c r="Q2560" i="1" a="1"/>
  <c r="Q2560" i="1" s="1"/>
  <c r="P2560" i="1"/>
  <c r="O2560" i="1"/>
  <c r="T2559" i="1"/>
  <c r="S2559" i="1"/>
  <c r="R2559" i="1"/>
  <c r="Q2559" i="1" a="1"/>
  <c r="Q2559" i="1" s="1"/>
  <c r="P2559" i="1"/>
  <c r="O2559" i="1"/>
  <c r="T2558" i="1"/>
  <c r="S2558" i="1"/>
  <c r="R2558" i="1"/>
  <c r="Q2558" i="1" a="1"/>
  <c r="Q2558" i="1" s="1"/>
  <c r="P2558" i="1"/>
  <c r="O2558" i="1"/>
  <c r="T2557" i="1"/>
  <c r="S2557" i="1"/>
  <c r="R2557" i="1"/>
  <c r="Q2557" i="1" a="1"/>
  <c r="Q2557" i="1" s="1"/>
  <c r="P2557" i="1"/>
  <c r="O2557" i="1"/>
  <c r="T2556" i="1"/>
  <c r="S2556" i="1"/>
  <c r="R2556" i="1"/>
  <c r="Q2556" i="1" a="1"/>
  <c r="Q2556" i="1" s="1"/>
  <c r="P2556" i="1"/>
  <c r="O2556" i="1"/>
  <c r="T2555" i="1"/>
  <c r="S2555" i="1"/>
  <c r="R2555" i="1"/>
  <c r="Q2555" i="1" a="1"/>
  <c r="Q2555" i="1" s="1"/>
  <c r="P2555" i="1"/>
  <c r="O2555" i="1"/>
  <c r="T2554" i="1"/>
  <c r="S2554" i="1"/>
  <c r="R2554" i="1"/>
  <c r="Q2554" i="1" a="1"/>
  <c r="Q2554" i="1" s="1"/>
  <c r="P2554" i="1"/>
  <c r="O2554" i="1"/>
  <c r="T2553" i="1"/>
  <c r="S2553" i="1"/>
  <c r="R2553" i="1"/>
  <c r="Q2553" i="1" a="1"/>
  <c r="Q2553" i="1" s="1"/>
  <c r="P2553" i="1"/>
  <c r="O2553" i="1"/>
  <c r="T2552" i="1"/>
  <c r="S2552" i="1"/>
  <c r="R2552" i="1"/>
  <c r="Q2552" i="1" a="1"/>
  <c r="Q2552" i="1" s="1"/>
  <c r="P2552" i="1"/>
  <c r="O2552" i="1"/>
  <c r="T2551" i="1"/>
  <c r="S2551" i="1"/>
  <c r="R2551" i="1"/>
  <c r="Q2551" i="1" a="1"/>
  <c r="Q2551" i="1" s="1"/>
  <c r="P2551" i="1"/>
  <c r="O2551" i="1"/>
  <c r="T2550" i="1"/>
  <c r="S2550" i="1"/>
  <c r="R2550" i="1"/>
  <c r="Q2550" i="1" a="1"/>
  <c r="Q2550" i="1" s="1"/>
  <c r="P2550" i="1"/>
  <c r="O2550" i="1"/>
  <c r="T2549" i="1"/>
  <c r="S2549" i="1"/>
  <c r="R2549" i="1"/>
  <c r="Q2549" i="1" a="1"/>
  <c r="Q2549" i="1" s="1"/>
  <c r="P2549" i="1"/>
  <c r="O2549" i="1"/>
  <c r="T2548" i="1"/>
  <c r="S2548" i="1"/>
  <c r="R2548" i="1"/>
  <c r="Q2548" i="1" a="1"/>
  <c r="Q2548" i="1" s="1"/>
  <c r="P2548" i="1"/>
  <c r="O2548" i="1"/>
  <c r="T2547" i="1"/>
  <c r="S2547" i="1"/>
  <c r="R2547" i="1"/>
  <c r="Q2547" i="1" a="1"/>
  <c r="Q2547" i="1" s="1"/>
  <c r="P2547" i="1"/>
  <c r="O2547" i="1"/>
  <c r="T2546" i="1"/>
  <c r="S2546" i="1"/>
  <c r="R2546" i="1"/>
  <c r="Q2546" i="1" a="1"/>
  <c r="Q2546" i="1" s="1"/>
  <c r="P2546" i="1"/>
  <c r="O2546" i="1"/>
  <c r="T2545" i="1"/>
  <c r="S2545" i="1"/>
  <c r="R2545" i="1"/>
  <c r="Q2545" i="1" a="1"/>
  <c r="Q2545" i="1" s="1"/>
  <c r="P2545" i="1"/>
  <c r="O2545" i="1"/>
  <c r="T2544" i="1"/>
  <c r="S2544" i="1"/>
  <c r="R2544" i="1"/>
  <c r="Q2544" i="1" a="1"/>
  <c r="Q2544" i="1" s="1"/>
  <c r="P2544" i="1"/>
  <c r="O2544" i="1"/>
  <c r="T2543" i="1"/>
  <c r="S2543" i="1"/>
  <c r="R2543" i="1"/>
  <c r="Q2543" i="1" a="1"/>
  <c r="Q2543" i="1" s="1"/>
  <c r="P2543" i="1"/>
  <c r="O2543" i="1"/>
  <c r="T2542" i="1"/>
  <c r="S2542" i="1"/>
  <c r="R2542" i="1"/>
  <c r="Q2542" i="1" a="1"/>
  <c r="Q2542" i="1" s="1"/>
  <c r="P2542" i="1"/>
  <c r="O2542" i="1"/>
  <c r="T2541" i="1"/>
  <c r="S2541" i="1"/>
  <c r="R2541" i="1"/>
  <c r="Q2541" i="1" a="1"/>
  <c r="Q2541" i="1" s="1"/>
  <c r="P2541" i="1"/>
  <c r="O2541" i="1"/>
  <c r="T2540" i="1"/>
  <c r="S2540" i="1"/>
  <c r="R2540" i="1"/>
  <c r="Q2540" i="1" a="1"/>
  <c r="Q2540" i="1" s="1"/>
  <c r="P2540" i="1"/>
  <c r="O2540" i="1"/>
  <c r="T2539" i="1"/>
  <c r="S2539" i="1"/>
  <c r="R2539" i="1"/>
  <c r="Q2539" i="1" a="1"/>
  <c r="Q2539" i="1" s="1"/>
  <c r="P2539" i="1"/>
  <c r="O2539" i="1"/>
  <c r="T2538" i="1"/>
  <c r="S2538" i="1"/>
  <c r="R2538" i="1"/>
  <c r="Q2538" i="1" a="1"/>
  <c r="Q2538" i="1" s="1"/>
  <c r="P2538" i="1"/>
  <c r="O2538" i="1"/>
  <c r="T2537" i="1"/>
  <c r="S2537" i="1"/>
  <c r="R2537" i="1"/>
  <c r="Q2537" i="1" a="1"/>
  <c r="Q2537" i="1" s="1"/>
  <c r="P2537" i="1"/>
  <c r="O2537" i="1"/>
  <c r="T2536" i="1"/>
  <c r="S2536" i="1"/>
  <c r="R2536" i="1"/>
  <c r="Q2536" i="1" a="1"/>
  <c r="Q2536" i="1" s="1"/>
  <c r="P2536" i="1"/>
  <c r="O2536" i="1"/>
  <c r="T2535" i="1"/>
  <c r="S2535" i="1"/>
  <c r="R2535" i="1"/>
  <c r="Q2535" i="1" a="1"/>
  <c r="Q2535" i="1" s="1"/>
  <c r="P2535" i="1"/>
  <c r="O2535" i="1"/>
  <c r="T2534" i="1"/>
  <c r="S2534" i="1"/>
  <c r="R2534" i="1"/>
  <c r="Q2534" i="1" a="1"/>
  <c r="Q2534" i="1" s="1"/>
  <c r="P2534" i="1"/>
  <c r="O2534" i="1"/>
  <c r="T2533" i="1"/>
  <c r="S2533" i="1"/>
  <c r="R2533" i="1"/>
  <c r="Q2533" i="1" a="1"/>
  <c r="Q2533" i="1" s="1"/>
  <c r="P2533" i="1"/>
  <c r="O2533" i="1"/>
  <c r="T2532" i="1"/>
  <c r="S2532" i="1"/>
  <c r="R2532" i="1"/>
  <c r="Q2532" i="1" a="1"/>
  <c r="Q2532" i="1" s="1"/>
  <c r="P2532" i="1"/>
  <c r="O2532" i="1"/>
  <c r="T2531" i="1"/>
  <c r="S2531" i="1"/>
  <c r="R2531" i="1"/>
  <c r="Q2531" i="1" a="1"/>
  <c r="Q2531" i="1" s="1"/>
  <c r="P2531" i="1"/>
  <c r="O2531" i="1"/>
  <c r="T2530" i="1"/>
  <c r="S2530" i="1"/>
  <c r="R2530" i="1"/>
  <c r="Q2530" i="1" a="1"/>
  <c r="Q2530" i="1" s="1"/>
  <c r="P2530" i="1"/>
  <c r="O2530" i="1"/>
  <c r="T2529" i="1"/>
  <c r="S2529" i="1"/>
  <c r="R2529" i="1"/>
  <c r="Q2529" i="1" a="1"/>
  <c r="Q2529" i="1" s="1"/>
  <c r="P2529" i="1"/>
  <c r="O2529" i="1"/>
  <c r="T2528" i="1"/>
  <c r="S2528" i="1"/>
  <c r="R2528" i="1"/>
  <c r="Q2528" i="1" a="1"/>
  <c r="Q2528" i="1" s="1"/>
  <c r="P2528" i="1"/>
  <c r="O2528" i="1"/>
  <c r="T2527" i="1"/>
  <c r="S2527" i="1"/>
  <c r="R2527" i="1"/>
  <c r="Q2527" i="1" a="1"/>
  <c r="Q2527" i="1" s="1"/>
  <c r="P2527" i="1"/>
  <c r="O2527" i="1"/>
  <c r="T2526" i="1"/>
  <c r="S2526" i="1"/>
  <c r="R2526" i="1"/>
  <c r="Q2526" i="1" a="1"/>
  <c r="Q2526" i="1" s="1"/>
  <c r="P2526" i="1"/>
  <c r="O2526" i="1"/>
  <c r="T2525" i="1"/>
  <c r="S2525" i="1"/>
  <c r="R2525" i="1"/>
  <c r="Q2525" i="1" a="1"/>
  <c r="Q2525" i="1" s="1"/>
  <c r="P2525" i="1"/>
  <c r="O2525" i="1"/>
  <c r="T2524" i="1"/>
  <c r="S2524" i="1"/>
  <c r="R2524" i="1"/>
  <c r="Q2524" i="1" a="1"/>
  <c r="Q2524" i="1" s="1"/>
  <c r="P2524" i="1"/>
  <c r="O2524" i="1"/>
  <c r="T2523" i="1"/>
  <c r="S2523" i="1"/>
  <c r="R2523" i="1"/>
  <c r="Q2523" i="1" a="1"/>
  <c r="Q2523" i="1" s="1"/>
  <c r="P2523" i="1"/>
  <c r="O2523" i="1"/>
  <c r="T2522" i="1"/>
  <c r="S2522" i="1"/>
  <c r="R2522" i="1"/>
  <c r="Q2522" i="1" a="1"/>
  <c r="Q2522" i="1" s="1"/>
  <c r="P2522" i="1"/>
  <c r="O2522" i="1"/>
  <c r="T2521" i="1"/>
  <c r="S2521" i="1"/>
  <c r="R2521" i="1"/>
  <c r="Q2521" i="1" a="1"/>
  <c r="Q2521" i="1" s="1"/>
  <c r="P2521" i="1"/>
  <c r="O2521" i="1"/>
  <c r="T2520" i="1"/>
  <c r="S2520" i="1"/>
  <c r="R2520" i="1"/>
  <c r="Q2520" i="1" a="1"/>
  <c r="Q2520" i="1" s="1"/>
  <c r="P2520" i="1"/>
  <c r="O2520" i="1"/>
  <c r="T2519" i="1"/>
  <c r="S2519" i="1"/>
  <c r="R2519" i="1"/>
  <c r="Q2519" i="1" a="1"/>
  <c r="Q2519" i="1" s="1"/>
  <c r="P2519" i="1"/>
  <c r="O2519" i="1"/>
  <c r="T2518" i="1"/>
  <c r="S2518" i="1"/>
  <c r="R2518" i="1"/>
  <c r="Q2518" i="1" a="1"/>
  <c r="Q2518" i="1" s="1"/>
  <c r="P2518" i="1"/>
  <c r="O2518" i="1"/>
  <c r="T2517" i="1"/>
  <c r="S2517" i="1"/>
  <c r="R2517" i="1"/>
  <c r="Q2517" i="1" a="1"/>
  <c r="Q2517" i="1" s="1"/>
  <c r="P2517" i="1"/>
  <c r="O2517" i="1"/>
  <c r="T2516" i="1"/>
  <c r="S2516" i="1"/>
  <c r="R2516" i="1"/>
  <c r="Q2516" i="1" a="1"/>
  <c r="Q2516" i="1" s="1"/>
  <c r="P2516" i="1"/>
  <c r="O2516" i="1"/>
  <c r="T2515" i="1"/>
  <c r="S2515" i="1"/>
  <c r="R2515" i="1"/>
  <c r="Q2515" i="1" a="1"/>
  <c r="Q2515" i="1" s="1"/>
  <c r="P2515" i="1"/>
  <c r="O2515" i="1"/>
  <c r="T2514" i="1"/>
  <c r="S2514" i="1"/>
  <c r="R2514" i="1"/>
  <c r="Q2514" i="1" a="1"/>
  <c r="Q2514" i="1" s="1"/>
  <c r="P2514" i="1"/>
  <c r="O2514" i="1"/>
  <c r="T2513" i="1"/>
  <c r="S2513" i="1"/>
  <c r="R2513" i="1"/>
  <c r="Q2513" i="1" a="1"/>
  <c r="Q2513" i="1" s="1"/>
  <c r="P2513" i="1"/>
  <c r="O2513" i="1"/>
  <c r="T2512" i="1"/>
  <c r="S2512" i="1"/>
  <c r="R2512" i="1"/>
  <c r="Q2512" i="1" a="1"/>
  <c r="Q2512" i="1" s="1"/>
  <c r="P2512" i="1"/>
  <c r="O2512" i="1"/>
  <c r="T2511" i="1"/>
  <c r="S2511" i="1"/>
  <c r="R2511" i="1"/>
  <c r="Q2511" i="1" a="1"/>
  <c r="Q2511" i="1" s="1"/>
  <c r="P2511" i="1"/>
  <c r="O2511" i="1"/>
  <c r="T2510" i="1"/>
  <c r="S2510" i="1"/>
  <c r="R2510" i="1"/>
  <c r="Q2510" i="1" a="1"/>
  <c r="Q2510" i="1" s="1"/>
  <c r="P2510" i="1"/>
  <c r="O2510" i="1"/>
  <c r="T2509" i="1"/>
  <c r="S2509" i="1"/>
  <c r="R2509" i="1"/>
  <c r="Q2509" i="1" a="1"/>
  <c r="Q2509" i="1" s="1"/>
  <c r="P2509" i="1"/>
  <c r="O2509" i="1"/>
  <c r="T2508" i="1"/>
  <c r="S2508" i="1"/>
  <c r="R2508" i="1"/>
  <c r="Q2508" i="1" a="1"/>
  <c r="Q2508" i="1" s="1"/>
  <c r="P2508" i="1"/>
  <c r="O2508" i="1"/>
  <c r="T2507" i="1"/>
  <c r="S2507" i="1"/>
  <c r="R2507" i="1"/>
  <c r="Q2507" i="1" a="1"/>
  <c r="Q2507" i="1" s="1"/>
  <c r="P2507" i="1"/>
  <c r="O2507" i="1"/>
  <c r="T2506" i="1"/>
  <c r="S2506" i="1"/>
  <c r="R2506" i="1"/>
  <c r="Q2506" i="1" a="1"/>
  <c r="Q2506" i="1" s="1"/>
  <c r="P2506" i="1"/>
  <c r="O2506" i="1"/>
  <c r="T2505" i="1"/>
  <c r="S2505" i="1"/>
  <c r="R2505" i="1"/>
  <c r="Q2505" i="1" a="1"/>
  <c r="Q2505" i="1" s="1"/>
  <c r="P2505" i="1"/>
  <c r="O2505" i="1"/>
  <c r="T2504" i="1"/>
  <c r="S2504" i="1"/>
  <c r="R2504" i="1"/>
  <c r="Q2504" i="1" a="1"/>
  <c r="Q2504" i="1" s="1"/>
  <c r="P2504" i="1"/>
  <c r="O2504" i="1"/>
  <c r="T2503" i="1"/>
  <c r="S2503" i="1"/>
  <c r="R2503" i="1"/>
  <c r="Q2503" i="1"/>
  <c r="Q2503" i="1" a="1"/>
  <c r="P2503" i="1"/>
  <c r="O2503" i="1"/>
  <c r="T2502" i="1"/>
  <c r="S2502" i="1"/>
  <c r="R2502" i="1"/>
  <c r="Q2502" i="1" a="1"/>
  <c r="Q2502" i="1" s="1"/>
  <c r="P2502" i="1"/>
  <c r="O2502" i="1"/>
  <c r="T2501" i="1"/>
  <c r="S2501" i="1"/>
  <c r="R2501" i="1"/>
  <c r="Q2501" i="1" a="1"/>
  <c r="Q2501" i="1" s="1"/>
  <c r="P2501" i="1"/>
  <c r="O2501" i="1"/>
  <c r="T2500" i="1"/>
  <c r="S2500" i="1"/>
  <c r="R2500" i="1"/>
  <c r="Q2500" i="1" a="1"/>
  <c r="Q2500" i="1" s="1"/>
  <c r="P2500" i="1"/>
  <c r="O2500" i="1"/>
  <c r="T2499" i="1"/>
  <c r="S2499" i="1"/>
  <c r="R2499" i="1"/>
  <c r="Q2499" i="1" a="1"/>
  <c r="Q2499" i="1" s="1"/>
  <c r="P2499" i="1"/>
  <c r="O2499" i="1"/>
  <c r="T2498" i="1"/>
  <c r="S2498" i="1"/>
  <c r="R2498" i="1"/>
  <c r="Q2498" i="1" a="1"/>
  <c r="Q2498" i="1" s="1"/>
  <c r="P2498" i="1"/>
  <c r="O2498" i="1"/>
  <c r="T2497" i="1"/>
  <c r="S2497" i="1"/>
  <c r="R2497" i="1"/>
  <c r="Q2497" i="1" a="1"/>
  <c r="Q2497" i="1" s="1"/>
  <c r="P2497" i="1"/>
  <c r="O2497" i="1"/>
  <c r="T2496" i="1"/>
  <c r="S2496" i="1"/>
  <c r="R2496" i="1"/>
  <c r="Q2496" i="1" a="1"/>
  <c r="Q2496" i="1" s="1"/>
  <c r="P2496" i="1"/>
  <c r="O2496" i="1"/>
  <c r="T2495" i="1"/>
  <c r="S2495" i="1"/>
  <c r="R2495" i="1"/>
  <c r="Q2495" i="1" a="1"/>
  <c r="Q2495" i="1" s="1"/>
  <c r="P2495" i="1"/>
  <c r="O2495" i="1"/>
  <c r="T2494" i="1"/>
  <c r="S2494" i="1"/>
  <c r="R2494" i="1"/>
  <c r="Q2494" i="1" a="1"/>
  <c r="Q2494" i="1" s="1"/>
  <c r="P2494" i="1"/>
  <c r="O2494" i="1"/>
  <c r="T2493" i="1"/>
  <c r="S2493" i="1"/>
  <c r="R2493" i="1"/>
  <c r="Q2493" i="1" a="1"/>
  <c r="Q2493" i="1" s="1"/>
  <c r="P2493" i="1"/>
  <c r="O2493" i="1"/>
  <c r="T2492" i="1"/>
  <c r="S2492" i="1"/>
  <c r="R2492" i="1"/>
  <c r="Q2492" i="1" a="1"/>
  <c r="Q2492" i="1" s="1"/>
  <c r="P2492" i="1"/>
  <c r="O2492" i="1"/>
  <c r="T2491" i="1"/>
  <c r="S2491" i="1"/>
  <c r="R2491" i="1"/>
  <c r="Q2491" i="1" a="1"/>
  <c r="Q2491" i="1" s="1"/>
  <c r="P2491" i="1"/>
  <c r="O2491" i="1"/>
  <c r="T2490" i="1"/>
  <c r="S2490" i="1"/>
  <c r="R2490" i="1"/>
  <c r="Q2490" i="1" a="1"/>
  <c r="Q2490" i="1" s="1"/>
  <c r="P2490" i="1"/>
  <c r="O2490" i="1"/>
  <c r="T2489" i="1"/>
  <c r="S2489" i="1"/>
  <c r="R2489" i="1"/>
  <c r="Q2489" i="1" a="1"/>
  <c r="Q2489" i="1" s="1"/>
  <c r="P2489" i="1"/>
  <c r="O2489" i="1"/>
  <c r="T2488" i="1"/>
  <c r="S2488" i="1"/>
  <c r="R2488" i="1"/>
  <c r="Q2488" i="1" a="1"/>
  <c r="Q2488" i="1" s="1"/>
  <c r="P2488" i="1"/>
  <c r="O2488" i="1"/>
  <c r="T2487" i="1"/>
  <c r="S2487" i="1"/>
  <c r="R2487" i="1"/>
  <c r="Q2487" i="1" a="1"/>
  <c r="Q2487" i="1" s="1"/>
  <c r="P2487" i="1"/>
  <c r="O2487" i="1"/>
  <c r="T2486" i="1"/>
  <c r="S2486" i="1"/>
  <c r="R2486" i="1"/>
  <c r="Q2486" i="1" a="1"/>
  <c r="Q2486" i="1" s="1"/>
  <c r="P2486" i="1"/>
  <c r="O2486" i="1"/>
  <c r="T2485" i="1"/>
  <c r="S2485" i="1"/>
  <c r="R2485" i="1"/>
  <c r="Q2485" i="1" a="1"/>
  <c r="Q2485" i="1" s="1"/>
  <c r="P2485" i="1"/>
  <c r="O2485" i="1"/>
  <c r="T2484" i="1"/>
  <c r="S2484" i="1"/>
  <c r="R2484" i="1"/>
  <c r="Q2484" i="1" a="1"/>
  <c r="Q2484" i="1" s="1"/>
  <c r="P2484" i="1"/>
  <c r="O2484" i="1"/>
  <c r="T2483" i="1"/>
  <c r="S2483" i="1"/>
  <c r="R2483" i="1"/>
  <c r="Q2483" i="1" a="1"/>
  <c r="Q2483" i="1" s="1"/>
  <c r="P2483" i="1"/>
  <c r="O2483" i="1"/>
  <c r="T2482" i="1"/>
  <c r="S2482" i="1"/>
  <c r="R2482" i="1"/>
  <c r="Q2482" i="1" a="1"/>
  <c r="Q2482" i="1" s="1"/>
  <c r="P2482" i="1"/>
  <c r="O2482" i="1"/>
  <c r="T2481" i="1"/>
  <c r="S2481" i="1"/>
  <c r="R2481" i="1"/>
  <c r="Q2481" i="1" a="1"/>
  <c r="Q2481" i="1" s="1"/>
  <c r="P2481" i="1"/>
  <c r="O2481" i="1"/>
  <c r="T2480" i="1"/>
  <c r="S2480" i="1"/>
  <c r="R2480" i="1"/>
  <c r="Q2480" i="1" a="1"/>
  <c r="Q2480" i="1" s="1"/>
  <c r="P2480" i="1"/>
  <c r="O2480" i="1"/>
  <c r="T2479" i="1"/>
  <c r="S2479" i="1"/>
  <c r="R2479" i="1"/>
  <c r="Q2479" i="1" a="1"/>
  <c r="Q2479" i="1" s="1"/>
  <c r="P2479" i="1"/>
  <c r="O2479" i="1"/>
  <c r="T2478" i="1"/>
  <c r="S2478" i="1"/>
  <c r="R2478" i="1"/>
  <c r="Q2478" i="1" a="1"/>
  <c r="Q2478" i="1" s="1"/>
  <c r="P2478" i="1"/>
  <c r="O2478" i="1"/>
  <c r="T2477" i="1"/>
  <c r="S2477" i="1"/>
  <c r="R2477" i="1"/>
  <c r="Q2477" i="1" a="1"/>
  <c r="Q2477" i="1" s="1"/>
  <c r="P2477" i="1"/>
  <c r="O2477" i="1"/>
  <c r="T2476" i="1"/>
  <c r="S2476" i="1"/>
  <c r="R2476" i="1"/>
  <c r="Q2476" i="1" a="1"/>
  <c r="Q2476" i="1" s="1"/>
  <c r="P2476" i="1"/>
  <c r="O2476" i="1"/>
  <c r="T2475" i="1"/>
  <c r="S2475" i="1"/>
  <c r="R2475" i="1"/>
  <c r="Q2475" i="1" a="1"/>
  <c r="Q2475" i="1" s="1"/>
  <c r="P2475" i="1"/>
  <c r="O2475" i="1"/>
  <c r="T2474" i="1"/>
  <c r="S2474" i="1"/>
  <c r="R2474" i="1"/>
  <c r="Q2474" i="1" a="1"/>
  <c r="Q2474" i="1" s="1"/>
  <c r="P2474" i="1"/>
  <c r="O2474" i="1"/>
  <c r="T2473" i="1"/>
  <c r="S2473" i="1"/>
  <c r="R2473" i="1"/>
  <c r="Q2473" i="1" a="1"/>
  <c r="Q2473" i="1" s="1"/>
  <c r="P2473" i="1"/>
  <c r="O2473" i="1"/>
  <c r="T2472" i="1"/>
  <c r="S2472" i="1"/>
  <c r="R2472" i="1"/>
  <c r="Q2472" i="1" a="1"/>
  <c r="Q2472" i="1" s="1"/>
  <c r="P2472" i="1"/>
  <c r="O2472" i="1"/>
  <c r="T2471" i="1"/>
  <c r="S2471" i="1"/>
  <c r="R2471" i="1"/>
  <c r="Q2471" i="1" a="1"/>
  <c r="Q2471" i="1" s="1"/>
  <c r="P2471" i="1"/>
  <c r="O2471" i="1"/>
  <c r="T2470" i="1"/>
  <c r="S2470" i="1"/>
  <c r="R2470" i="1"/>
  <c r="Q2470" i="1" a="1"/>
  <c r="Q2470" i="1" s="1"/>
  <c r="P2470" i="1"/>
  <c r="O2470" i="1"/>
  <c r="T2469" i="1"/>
  <c r="S2469" i="1"/>
  <c r="R2469" i="1"/>
  <c r="Q2469" i="1" a="1"/>
  <c r="Q2469" i="1" s="1"/>
  <c r="P2469" i="1"/>
  <c r="O2469" i="1"/>
  <c r="T2468" i="1"/>
  <c r="S2468" i="1"/>
  <c r="R2468" i="1"/>
  <c r="Q2468" i="1" a="1"/>
  <c r="Q2468" i="1" s="1"/>
  <c r="P2468" i="1"/>
  <c r="O2468" i="1"/>
  <c r="T2467" i="1"/>
  <c r="S2467" i="1"/>
  <c r="R2467" i="1"/>
  <c r="Q2467" i="1" a="1"/>
  <c r="Q2467" i="1" s="1"/>
  <c r="P2467" i="1"/>
  <c r="O2467" i="1"/>
  <c r="T2466" i="1"/>
  <c r="S2466" i="1"/>
  <c r="R2466" i="1"/>
  <c r="Q2466" i="1" a="1"/>
  <c r="Q2466" i="1" s="1"/>
  <c r="P2466" i="1"/>
  <c r="O2466" i="1"/>
  <c r="T2465" i="1"/>
  <c r="S2465" i="1"/>
  <c r="R2465" i="1"/>
  <c r="Q2465" i="1" a="1"/>
  <c r="Q2465" i="1" s="1"/>
  <c r="P2465" i="1"/>
  <c r="O2465" i="1"/>
  <c r="T2464" i="1"/>
  <c r="S2464" i="1"/>
  <c r="R2464" i="1"/>
  <c r="Q2464" i="1" a="1"/>
  <c r="Q2464" i="1" s="1"/>
  <c r="P2464" i="1"/>
  <c r="O2464" i="1"/>
  <c r="T2463" i="1"/>
  <c r="S2463" i="1"/>
  <c r="R2463" i="1"/>
  <c r="Q2463" i="1" a="1"/>
  <c r="Q2463" i="1" s="1"/>
  <c r="P2463" i="1"/>
  <c r="O2463" i="1"/>
  <c r="T2462" i="1"/>
  <c r="S2462" i="1"/>
  <c r="R2462" i="1"/>
  <c r="Q2462" i="1" a="1"/>
  <c r="Q2462" i="1" s="1"/>
  <c r="P2462" i="1"/>
  <c r="O2462" i="1"/>
  <c r="T2461" i="1"/>
  <c r="S2461" i="1"/>
  <c r="R2461" i="1"/>
  <c r="Q2461" i="1" a="1"/>
  <c r="Q2461" i="1" s="1"/>
  <c r="P2461" i="1"/>
  <c r="O2461" i="1"/>
  <c r="T2460" i="1"/>
  <c r="S2460" i="1"/>
  <c r="R2460" i="1"/>
  <c r="Q2460" i="1" a="1"/>
  <c r="Q2460" i="1" s="1"/>
  <c r="P2460" i="1"/>
  <c r="O2460" i="1"/>
  <c r="T2459" i="1"/>
  <c r="S2459" i="1"/>
  <c r="R2459" i="1"/>
  <c r="Q2459" i="1" a="1"/>
  <c r="Q2459" i="1" s="1"/>
  <c r="P2459" i="1"/>
  <c r="O2459" i="1"/>
  <c r="T2458" i="1"/>
  <c r="S2458" i="1"/>
  <c r="R2458" i="1"/>
  <c r="Q2458" i="1" a="1"/>
  <c r="Q2458" i="1" s="1"/>
  <c r="P2458" i="1"/>
  <c r="O2458" i="1"/>
  <c r="T2457" i="1"/>
  <c r="S2457" i="1"/>
  <c r="R2457" i="1"/>
  <c r="Q2457" i="1" a="1"/>
  <c r="Q2457" i="1" s="1"/>
  <c r="P2457" i="1"/>
  <c r="O2457" i="1"/>
  <c r="T2456" i="1"/>
  <c r="S2456" i="1"/>
  <c r="R2456" i="1"/>
  <c r="Q2456" i="1" a="1"/>
  <c r="Q2456" i="1" s="1"/>
  <c r="P2456" i="1"/>
  <c r="O2456" i="1"/>
  <c r="T2455" i="1"/>
  <c r="S2455" i="1"/>
  <c r="R2455" i="1"/>
  <c r="Q2455" i="1" a="1"/>
  <c r="Q2455" i="1" s="1"/>
  <c r="P2455" i="1"/>
  <c r="O2455" i="1"/>
  <c r="T2454" i="1"/>
  <c r="S2454" i="1"/>
  <c r="R2454" i="1"/>
  <c r="Q2454" i="1" a="1"/>
  <c r="Q2454" i="1" s="1"/>
  <c r="P2454" i="1"/>
  <c r="O2454" i="1"/>
  <c r="T2453" i="1"/>
  <c r="S2453" i="1"/>
  <c r="R2453" i="1"/>
  <c r="Q2453" i="1" a="1"/>
  <c r="Q2453" i="1" s="1"/>
  <c r="P2453" i="1"/>
  <c r="O2453" i="1"/>
  <c r="T2452" i="1"/>
  <c r="S2452" i="1"/>
  <c r="R2452" i="1"/>
  <c r="Q2452" i="1" a="1"/>
  <c r="Q2452" i="1" s="1"/>
  <c r="P2452" i="1"/>
  <c r="O2452" i="1"/>
  <c r="T2451" i="1"/>
  <c r="S2451" i="1"/>
  <c r="R2451" i="1"/>
  <c r="Q2451" i="1" a="1"/>
  <c r="Q2451" i="1" s="1"/>
  <c r="P2451" i="1"/>
  <c r="O2451" i="1"/>
  <c r="T2450" i="1"/>
  <c r="S2450" i="1"/>
  <c r="R2450" i="1"/>
  <c r="Q2450" i="1" a="1"/>
  <c r="Q2450" i="1" s="1"/>
  <c r="P2450" i="1"/>
  <c r="O2450" i="1"/>
  <c r="T2449" i="1"/>
  <c r="S2449" i="1"/>
  <c r="R2449" i="1"/>
  <c r="Q2449" i="1" a="1"/>
  <c r="Q2449" i="1" s="1"/>
  <c r="P2449" i="1"/>
  <c r="O2449" i="1"/>
  <c r="T2448" i="1"/>
  <c r="S2448" i="1"/>
  <c r="R2448" i="1"/>
  <c r="Q2448" i="1" a="1"/>
  <c r="Q2448" i="1" s="1"/>
  <c r="P2448" i="1"/>
  <c r="O2448" i="1"/>
  <c r="T2447" i="1"/>
  <c r="S2447" i="1"/>
  <c r="R2447" i="1"/>
  <c r="Q2447" i="1" a="1"/>
  <c r="Q2447" i="1" s="1"/>
  <c r="P2447" i="1"/>
  <c r="O2447" i="1"/>
  <c r="T2446" i="1"/>
  <c r="S2446" i="1"/>
  <c r="R2446" i="1"/>
  <c r="Q2446" i="1" a="1"/>
  <c r="Q2446" i="1" s="1"/>
  <c r="P2446" i="1"/>
  <c r="O2446" i="1"/>
  <c r="T2445" i="1"/>
  <c r="S2445" i="1"/>
  <c r="R2445" i="1"/>
  <c r="Q2445" i="1" a="1"/>
  <c r="Q2445" i="1" s="1"/>
  <c r="P2445" i="1"/>
  <c r="O2445" i="1"/>
  <c r="T2444" i="1"/>
  <c r="S2444" i="1"/>
  <c r="R2444" i="1"/>
  <c r="Q2444" i="1" a="1"/>
  <c r="Q2444" i="1" s="1"/>
  <c r="P2444" i="1"/>
  <c r="O2444" i="1"/>
  <c r="T2443" i="1"/>
  <c r="S2443" i="1"/>
  <c r="R2443" i="1"/>
  <c r="Q2443" i="1" a="1"/>
  <c r="Q2443" i="1" s="1"/>
  <c r="P2443" i="1"/>
  <c r="O2443" i="1"/>
  <c r="T2442" i="1"/>
  <c r="S2442" i="1"/>
  <c r="R2442" i="1"/>
  <c r="Q2442" i="1" a="1"/>
  <c r="Q2442" i="1" s="1"/>
  <c r="P2442" i="1"/>
  <c r="O2442" i="1"/>
  <c r="T2441" i="1"/>
  <c r="S2441" i="1"/>
  <c r="R2441" i="1"/>
  <c r="Q2441" i="1" a="1"/>
  <c r="Q2441" i="1" s="1"/>
  <c r="P2441" i="1"/>
  <c r="O2441" i="1"/>
  <c r="T2440" i="1"/>
  <c r="S2440" i="1"/>
  <c r="R2440" i="1"/>
  <c r="Q2440" i="1" a="1"/>
  <c r="Q2440" i="1" s="1"/>
  <c r="P2440" i="1"/>
  <c r="O2440" i="1"/>
  <c r="T2439" i="1"/>
  <c r="S2439" i="1"/>
  <c r="R2439" i="1"/>
  <c r="Q2439" i="1" a="1"/>
  <c r="Q2439" i="1" s="1"/>
  <c r="P2439" i="1"/>
  <c r="O2439" i="1"/>
  <c r="T2438" i="1"/>
  <c r="S2438" i="1"/>
  <c r="R2438" i="1"/>
  <c r="Q2438" i="1" a="1"/>
  <c r="Q2438" i="1" s="1"/>
  <c r="P2438" i="1"/>
  <c r="O2438" i="1"/>
  <c r="T2437" i="1"/>
  <c r="S2437" i="1"/>
  <c r="R2437" i="1"/>
  <c r="Q2437" i="1" a="1"/>
  <c r="Q2437" i="1" s="1"/>
  <c r="P2437" i="1"/>
  <c r="O2437" i="1"/>
  <c r="T2436" i="1"/>
  <c r="S2436" i="1"/>
  <c r="R2436" i="1"/>
  <c r="Q2436" i="1" a="1"/>
  <c r="Q2436" i="1" s="1"/>
  <c r="P2436" i="1"/>
  <c r="O2436" i="1"/>
  <c r="T2435" i="1"/>
  <c r="S2435" i="1"/>
  <c r="R2435" i="1"/>
  <c r="Q2435" i="1" a="1"/>
  <c r="Q2435" i="1" s="1"/>
  <c r="P2435" i="1"/>
  <c r="O2435" i="1"/>
  <c r="T2434" i="1"/>
  <c r="S2434" i="1"/>
  <c r="R2434" i="1"/>
  <c r="Q2434" i="1" a="1"/>
  <c r="Q2434" i="1" s="1"/>
  <c r="P2434" i="1"/>
  <c r="O2434" i="1"/>
  <c r="T2433" i="1"/>
  <c r="S2433" i="1"/>
  <c r="R2433" i="1"/>
  <c r="Q2433" i="1" a="1"/>
  <c r="Q2433" i="1" s="1"/>
  <c r="P2433" i="1"/>
  <c r="O2433" i="1"/>
  <c r="T2432" i="1"/>
  <c r="S2432" i="1"/>
  <c r="R2432" i="1"/>
  <c r="Q2432" i="1" a="1"/>
  <c r="Q2432" i="1" s="1"/>
  <c r="P2432" i="1"/>
  <c r="O2432" i="1"/>
  <c r="T2431" i="1"/>
  <c r="S2431" i="1"/>
  <c r="R2431" i="1"/>
  <c r="Q2431" i="1" a="1"/>
  <c r="Q2431" i="1" s="1"/>
  <c r="P2431" i="1"/>
  <c r="O2431" i="1"/>
  <c r="T2430" i="1"/>
  <c r="S2430" i="1"/>
  <c r="R2430" i="1"/>
  <c r="Q2430" i="1" a="1"/>
  <c r="Q2430" i="1" s="1"/>
  <c r="P2430" i="1"/>
  <c r="O2430" i="1"/>
  <c r="T2429" i="1"/>
  <c r="S2429" i="1"/>
  <c r="R2429" i="1"/>
  <c r="Q2429" i="1" a="1"/>
  <c r="Q2429" i="1" s="1"/>
  <c r="P2429" i="1"/>
  <c r="O2429" i="1"/>
  <c r="T2428" i="1"/>
  <c r="S2428" i="1"/>
  <c r="R2428" i="1"/>
  <c r="Q2428" i="1" a="1"/>
  <c r="Q2428" i="1" s="1"/>
  <c r="P2428" i="1"/>
  <c r="O2428" i="1"/>
  <c r="T2427" i="1"/>
  <c r="S2427" i="1"/>
  <c r="R2427" i="1"/>
  <c r="Q2427" i="1" a="1"/>
  <c r="Q2427" i="1" s="1"/>
  <c r="P2427" i="1"/>
  <c r="O2427" i="1"/>
  <c r="T2426" i="1"/>
  <c r="S2426" i="1"/>
  <c r="R2426" i="1"/>
  <c r="Q2426" i="1" a="1"/>
  <c r="Q2426" i="1" s="1"/>
  <c r="P2426" i="1"/>
  <c r="O2426" i="1"/>
  <c r="T2425" i="1"/>
  <c r="S2425" i="1"/>
  <c r="R2425" i="1"/>
  <c r="Q2425" i="1" a="1"/>
  <c r="Q2425" i="1" s="1"/>
  <c r="P2425" i="1"/>
  <c r="O2425" i="1"/>
  <c r="T2424" i="1"/>
  <c r="S2424" i="1"/>
  <c r="R2424" i="1"/>
  <c r="Q2424" i="1" a="1"/>
  <c r="Q2424" i="1" s="1"/>
  <c r="P2424" i="1"/>
  <c r="O2424" i="1"/>
  <c r="T2423" i="1"/>
  <c r="S2423" i="1"/>
  <c r="R2423" i="1"/>
  <c r="Q2423" i="1" a="1"/>
  <c r="Q2423" i="1" s="1"/>
  <c r="P2423" i="1"/>
  <c r="O2423" i="1"/>
  <c r="T2422" i="1"/>
  <c r="S2422" i="1"/>
  <c r="R2422" i="1"/>
  <c r="Q2422" i="1" a="1"/>
  <c r="Q2422" i="1" s="1"/>
  <c r="P2422" i="1"/>
  <c r="O2422" i="1"/>
  <c r="T2421" i="1"/>
  <c r="S2421" i="1"/>
  <c r="R2421" i="1"/>
  <c r="Q2421" i="1" a="1"/>
  <c r="Q2421" i="1" s="1"/>
  <c r="P2421" i="1"/>
  <c r="O2421" i="1"/>
  <c r="T2420" i="1"/>
  <c r="S2420" i="1"/>
  <c r="R2420" i="1"/>
  <c r="Q2420" i="1" a="1"/>
  <c r="Q2420" i="1" s="1"/>
  <c r="P2420" i="1"/>
  <c r="O2420" i="1"/>
  <c r="T2419" i="1"/>
  <c r="S2419" i="1"/>
  <c r="R2419" i="1"/>
  <c r="Q2419" i="1" a="1"/>
  <c r="Q2419" i="1" s="1"/>
  <c r="P2419" i="1"/>
  <c r="O2419" i="1"/>
  <c r="T2418" i="1"/>
  <c r="S2418" i="1"/>
  <c r="R2418" i="1"/>
  <c r="Q2418" i="1" a="1"/>
  <c r="Q2418" i="1" s="1"/>
  <c r="P2418" i="1"/>
  <c r="O2418" i="1"/>
  <c r="T2417" i="1"/>
  <c r="S2417" i="1"/>
  <c r="R2417" i="1"/>
  <c r="Q2417" i="1" a="1"/>
  <c r="Q2417" i="1" s="1"/>
  <c r="P2417" i="1"/>
  <c r="O2417" i="1"/>
  <c r="T2416" i="1"/>
  <c r="S2416" i="1"/>
  <c r="R2416" i="1"/>
  <c r="Q2416" i="1" a="1"/>
  <c r="Q2416" i="1" s="1"/>
  <c r="P2416" i="1"/>
  <c r="O2416" i="1"/>
  <c r="T2415" i="1"/>
  <c r="S2415" i="1"/>
  <c r="R2415" i="1"/>
  <c r="Q2415" i="1" a="1"/>
  <c r="Q2415" i="1" s="1"/>
  <c r="P2415" i="1"/>
  <c r="O2415" i="1"/>
  <c r="T2414" i="1"/>
  <c r="S2414" i="1"/>
  <c r="R2414" i="1"/>
  <c r="Q2414" i="1" a="1"/>
  <c r="Q2414" i="1" s="1"/>
  <c r="P2414" i="1"/>
  <c r="O2414" i="1"/>
  <c r="T2413" i="1"/>
  <c r="S2413" i="1"/>
  <c r="R2413" i="1"/>
  <c r="Q2413" i="1" a="1"/>
  <c r="Q2413" i="1" s="1"/>
  <c r="P2413" i="1"/>
  <c r="O2413" i="1"/>
  <c r="T2412" i="1"/>
  <c r="S2412" i="1"/>
  <c r="R2412" i="1"/>
  <c r="Q2412" i="1" a="1"/>
  <c r="Q2412" i="1" s="1"/>
  <c r="P2412" i="1"/>
  <c r="O2412" i="1"/>
  <c r="T2411" i="1"/>
  <c r="S2411" i="1"/>
  <c r="R2411" i="1"/>
  <c r="Q2411" i="1" a="1"/>
  <c r="Q2411" i="1" s="1"/>
  <c r="P2411" i="1"/>
  <c r="O2411" i="1"/>
  <c r="T2410" i="1"/>
  <c r="S2410" i="1"/>
  <c r="R2410" i="1"/>
  <c r="Q2410" i="1" a="1"/>
  <c r="Q2410" i="1" s="1"/>
  <c r="P2410" i="1"/>
  <c r="O2410" i="1"/>
  <c r="T2409" i="1"/>
  <c r="S2409" i="1"/>
  <c r="R2409" i="1"/>
  <c r="Q2409" i="1" a="1"/>
  <c r="Q2409" i="1" s="1"/>
  <c r="P2409" i="1"/>
  <c r="O2409" i="1"/>
  <c r="T2408" i="1"/>
  <c r="S2408" i="1"/>
  <c r="R2408" i="1"/>
  <c r="Q2408" i="1" a="1"/>
  <c r="Q2408" i="1" s="1"/>
  <c r="P2408" i="1"/>
  <c r="O2408" i="1"/>
  <c r="T2407" i="1"/>
  <c r="S2407" i="1"/>
  <c r="R2407" i="1"/>
  <c r="Q2407" i="1" a="1"/>
  <c r="Q2407" i="1" s="1"/>
  <c r="P2407" i="1"/>
  <c r="O2407" i="1"/>
  <c r="T2406" i="1"/>
  <c r="S2406" i="1"/>
  <c r="R2406" i="1"/>
  <c r="Q2406" i="1" a="1"/>
  <c r="Q2406" i="1" s="1"/>
  <c r="P2406" i="1"/>
  <c r="O2406" i="1"/>
  <c r="T2405" i="1"/>
  <c r="S2405" i="1"/>
  <c r="R2405" i="1"/>
  <c r="Q2405" i="1" a="1"/>
  <c r="Q2405" i="1" s="1"/>
  <c r="P2405" i="1"/>
  <c r="O2405" i="1"/>
  <c r="T2404" i="1"/>
  <c r="S2404" i="1"/>
  <c r="R2404" i="1"/>
  <c r="Q2404" i="1" a="1"/>
  <c r="Q2404" i="1" s="1"/>
  <c r="P2404" i="1"/>
  <c r="O2404" i="1"/>
  <c r="T2403" i="1"/>
  <c r="S2403" i="1"/>
  <c r="R2403" i="1"/>
  <c r="Q2403" i="1" a="1"/>
  <c r="Q2403" i="1" s="1"/>
  <c r="P2403" i="1"/>
  <c r="O2403" i="1"/>
  <c r="T2402" i="1"/>
  <c r="S2402" i="1"/>
  <c r="R2402" i="1"/>
  <c r="Q2402" i="1" a="1"/>
  <c r="Q2402" i="1" s="1"/>
  <c r="P2402" i="1"/>
  <c r="O2402" i="1"/>
  <c r="T2401" i="1"/>
  <c r="S2401" i="1"/>
  <c r="R2401" i="1"/>
  <c r="Q2401" i="1" a="1"/>
  <c r="Q2401" i="1" s="1"/>
  <c r="P2401" i="1"/>
  <c r="O2401" i="1"/>
  <c r="T2400" i="1"/>
  <c r="S2400" i="1"/>
  <c r="R2400" i="1"/>
  <c r="Q2400" i="1" a="1"/>
  <c r="Q2400" i="1" s="1"/>
  <c r="P2400" i="1"/>
  <c r="O2400" i="1"/>
  <c r="T2399" i="1"/>
  <c r="S2399" i="1"/>
  <c r="R2399" i="1"/>
  <c r="Q2399" i="1" a="1"/>
  <c r="Q2399" i="1" s="1"/>
  <c r="P2399" i="1"/>
  <c r="O2399" i="1"/>
  <c r="T2398" i="1"/>
  <c r="S2398" i="1"/>
  <c r="R2398" i="1"/>
  <c r="Q2398" i="1" a="1"/>
  <c r="Q2398" i="1" s="1"/>
  <c r="P2398" i="1"/>
  <c r="O2398" i="1"/>
  <c r="T2397" i="1"/>
  <c r="S2397" i="1"/>
  <c r="R2397" i="1"/>
  <c r="Q2397" i="1" a="1"/>
  <c r="Q2397" i="1" s="1"/>
  <c r="P2397" i="1"/>
  <c r="O2397" i="1"/>
  <c r="T2396" i="1"/>
  <c r="S2396" i="1"/>
  <c r="R2396" i="1"/>
  <c r="Q2396" i="1" a="1"/>
  <c r="Q2396" i="1" s="1"/>
  <c r="P2396" i="1"/>
  <c r="O2396" i="1"/>
  <c r="T2395" i="1"/>
  <c r="S2395" i="1"/>
  <c r="R2395" i="1"/>
  <c r="Q2395" i="1" a="1"/>
  <c r="Q2395" i="1" s="1"/>
  <c r="P2395" i="1"/>
  <c r="O2395" i="1"/>
  <c r="T2394" i="1"/>
  <c r="S2394" i="1"/>
  <c r="R2394" i="1"/>
  <c r="Q2394" i="1" a="1"/>
  <c r="Q2394" i="1" s="1"/>
  <c r="P2394" i="1"/>
  <c r="O2394" i="1"/>
  <c r="T2393" i="1"/>
  <c r="S2393" i="1"/>
  <c r="R2393" i="1"/>
  <c r="Q2393" i="1" a="1"/>
  <c r="Q2393" i="1" s="1"/>
  <c r="P2393" i="1"/>
  <c r="O2393" i="1"/>
  <c r="T2392" i="1"/>
  <c r="S2392" i="1"/>
  <c r="R2392" i="1"/>
  <c r="Q2392" i="1" a="1"/>
  <c r="Q2392" i="1" s="1"/>
  <c r="P2392" i="1"/>
  <c r="O2392" i="1"/>
  <c r="T2391" i="1"/>
  <c r="S2391" i="1"/>
  <c r="R2391" i="1"/>
  <c r="Q2391" i="1" a="1"/>
  <c r="Q2391" i="1" s="1"/>
  <c r="P2391" i="1"/>
  <c r="O2391" i="1"/>
  <c r="T2390" i="1"/>
  <c r="S2390" i="1"/>
  <c r="R2390" i="1"/>
  <c r="Q2390" i="1" a="1"/>
  <c r="Q2390" i="1" s="1"/>
  <c r="P2390" i="1"/>
  <c r="O2390" i="1"/>
  <c r="T2389" i="1"/>
  <c r="S2389" i="1"/>
  <c r="R2389" i="1"/>
  <c r="Q2389" i="1" a="1"/>
  <c r="Q2389" i="1" s="1"/>
  <c r="P2389" i="1"/>
  <c r="O2389" i="1"/>
  <c r="T2388" i="1"/>
  <c r="S2388" i="1"/>
  <c r="R2388" i="1"/>
  <c r="Q2388" i="1" a="1"/>
  <c r="Q2388" i="1" s="1"/>
  <c r="P2388" i="1"/>
  <c r="O2388" i="1"/>
  <c r="T2387" i="1"/>
  <c r="S2387" i="1"/>
  <c r="R2387" i="1"/>
  <c r="Q2387" i="1" a="1"/>
  <c r="Q2387" i="1" s="1"/>
  <c r="P2387" i="1"/>
  <c r="O2387" i="1"/>
  <c r="T2386" i="1"/>
  <c r="S2386" i="1"/>
  <c r="R2386" i="1"/>
  <c r="Q2386" i="1" a="1"/>
  <c r="Q2386" i="1" s="1"/>
  <c r="P2386" i="1"/>
  <c r="O2386" i="1"/>
  <c r="T2385" i="1"/>
  <c r="S2385" i="1"/>
  <c r="R2385" i="1"/>
  <c r="Q2385" i="1" a="1"/>
  <c r="Q2385" i="1" s="1"/>
  <c r="P2385" i="1"/>
  <c r="O2385" i="1"/>
  <c r="T2384" i="1"/>
  <c r="S2384" i="1"/>
  <c r="R2384" i="1"/>
  <c r="Q2384" i="1" a="1"/>
  <c r="Q2384" i="1" s="1"/>
  <c r="P2384" i="1"/>
  <c r="O2384" i="1"/>
  <c r="T2383" i="1"/>
  <c r="S2383" i="1"/>
  <c r="R2383" i="1"/>
  <c r="Q2383" i="1" a="1"/>
  <c r="Q2383" i="1" s="1"/>
  <c r="P2383" i="1"/>
  <c r="O2383" i="1"/>
  <c r="T2382" i="1"/>
  <c r="S2382" i="1"/>
  <c r="R2382" i="1"/>
  <c r="Q2382" i="1" a="1"/>
  <c r="Q2382" i="1" s="1"/>
  <c r="P2382" i="1"/>
  <c r="O2382" i="1"/>
  <c r="T2381" i="1"/>
  <c r="S2381" i="1"/>
  <c r="R2381" i="1"/>
  <c r="Q2381" i="1" a="1"/>
  <c r="Q2381" i="1" s="1"/>
  <c r="P2381" i="1"/>
  <c r="O2381" i="1"/>
  <c r="T2380" i="1"/>
  <c r="S2380" i="1"/>
  <c r="R2380" i="1"/>
  <c r="Q2380" i="1" a="1"/>
  <c r="Q2380" i="1" s="1"/>
  <c r="P2380" i="1"/>
  <c r="O2380" i="1"/>
  <c r="T2379" i="1"/>
  <c r="S2379" i="1"/>
  <c r="R2379" i="1"/>
  <c r="Q2379" i="1" a="1"/>
  <c r="Q2379" i="1" s="1"/>
  <c r="P2379" i="1"/>
  <c r="O2379" i="1"/>
  <c r="T2378" i="1"/>
  <c r="S2378" i="1"/>
  <c r="R2378" i="1"/>
  <c r="Q2378" i="1" a="1"/>
  <c r="Q2378" i="1" s="1"/>
  <c r="P2378" i="1"/>
  <c r="O2378" i="1"/>
  <c r="T2377" i="1"/>
  <c r="S2377" i="1"/>
  <c r="R2377" i="1"/>
  <c r="Q2377" i="1" a="1"/>
  <c r="Q2377" i="1" s="1"/>
  <c r="P2377" i="1"/>
  <c r="O2377" i="1"/>
  <c r="T2376" i="1"/>
  <c r="S2376" i="1"/>
  <c r="R2376" i="1"/>
  <c r="Q2376" i="1" a="1"/>
  <c r="Q2376" i="1" s="1"/>
  <c r="P2376" i="1"/>
  <c r="O2376" i="1"/>
  <c r="T2375" i="1"/>
  <c r="S2375" i="1"/>
  <c r="R2375" i="1"/>
  <c r="Q2375" i="1" a="1"/>
  <c r="Q2375" i="1" s="1"/>
  <c r="P2375" i="1"/>
  <c r="O2375" i="1"/>
  <c r="T2374" i="1"/>
  <c r="S2374" i="1"/>
  <c r="R2374" i="1"/>
  <c r="Q2374" i="1" a="1"/>
  <c r="Q2374" i="1" s="1"/>
  <c r="P2374" i="1"/>
  <c r="O2374" i="1"/>
  <c r="T2373" i="1"/>
  <c r="S2373" i="1"/>
  <c r="R2373" i="1"/>
  <c r="Q2373" i="1" a="1"/>
  <c r="Q2373" i="1" s="1"/>
  <c r="P2373" i="1"/>
  <c r="O2373" i="1"/>
  <c r="T2372" i="1"/>
  <c r="S2372" i="1"/>
  <c r="R2372" i="1"/>
  <c r="Q2372" i="1" a="1"/>
  <c r="Q2372" i="1" s="1"/>
  <c r="P2372" i="1"/>
  <c r="O2372" i="1"/>
  <c r="T2371" i="1"/>
  <c r="S2371" i="1"/>
  <c r="R2371" i="1"/>
  <c r="Q2371" i="1" a="1"/>
  <c r="Q2371" i="1" s="1"/>
  <c r="P2371" i="1"/>
  <c r="O2371" i="1"/>
  <c r="T2370" i="1"/>
  <c r="S2370" i="1"/>
  <c r="R2370" i="1"/>
  <c r="Q2370" i="1" a="1"/>
  <c r="Q2370" i="1" s="1"/>
  <c r="P2370" i="1"/>
  <c r="O2370" i="1"/>
  <c r="T2369" i="1"/>
  <c r="S2369" i="1"/>
  <c r="R2369" i="1"/>
  <c r="Q2369" i="1" a="1"/>
  <c r="Q2369" i="1" s="1"/>
  <c r="P2369" i="1"/>
  <c r="O2369" i="1"/>
  <c r="T2368" i="1"/>
  <c r="S2368" i="1"/>
  <c r="R2368" i="1"/>
  <c r="Q2368" i="1" a="1"/>
  <c r="Q2368" i="1" s="1"/>
  <c r="P2368" i="1"/>
  <c r="O2368" i="1"/>
  <c r="T2367" i="1"/>
  <c r="S2367" i="1"/>
  <c r="R2367" i="1"/>
  <c r="Q2367" i="1" a="1"/>
  <c r="Q2367" i="1" s="1"/>
  <c r="P2367" i="1"/>
  <c r="O2367" i="1"/>
  <c r="T2366" i="1"/>
  <c r="S2366" i="1"/>
  <c r="R2366" i="1"/>
  <c r="Q2366" i="1" a="1"/>
  <c r="Q2366" i="1" s="1"/>
  <c r="P2366" i="1"/>
  <c r="O2366" i="1"/>
  <c r="T2365" i="1"/>
  <c r="S2365" i="1"/>
  <c r="R2365" i="1"/>
  <c r="Q2365" i="1" a="1"/>
  <c r="Q2365" i="1" s="1"/>
  <c r="P2365" i="1"/>
  <c r="O2365" i="1"/>
  <c r="T2364" i="1"/>
  <c r="S2364" i="1"/>
  <c r="R2364" i="1"/>
  <c r="Q2364" i="1" a="1"/>
  <c r="Q2364" i="1" s="1"/>
  <c r="P2364" i="1"/>
  <c r="O2364" i="1"/>
  <c r="T2363" i="1"/>
  <c r="S2363" i="1"/>
  <c r="R2363" i="1"/>
  <c r="Q2363" i="1" a="1"/>
  <c r="Q2363" i="1" s="1"/>
  <c r="P2363" i="1"/>
  <c r="O2363" i="1"/>
  <c r="T2362" i="1"/>
  <c r="S2362" i="1"/>
  <c r="R2362" i="1"/>
  <c r="Q2362" i="1" a="1"/>
  <c r="Q2362" i="1" s="1"/>
  <c r="P2362" i="1"/>
  <c r="O2362" i="1"/>
  <c r="T2361" i="1"/>
  <c r="S2361" i="1"/>
  <c r="R2361" i="1"/>
  <c r="Q2361" i="1" a="1"/>
  <c r="Q2361" i="1" s="1"/>
  <c r="P2361" i="1"/>
  <c r="O2361" i="1"/>
  <c r="T2360" i="1"/>
  <c r="S2360" i="1"/>
  <c r="R2360" i="1"/>
  <c r="Q2360" i="1" a="1"/>
  <c r="Q2360" i="1" s="1"/>
  <c r="P2360" i="1"/>
  <c r="O2360" i="1"/>
  <c r="T2359" i="1"/>
  <c r="S2359" i="1"/>
  <c r="R2359" i="1"/>
  <c r="Q2359" i="1" a="1"/>
  <c r="Q2359" i="1" s="1"/>
  <c r="P2359" i="1"/>
  <c r="O2359" i="1"/>
  <c r="T2358" i="1"/>
  <c r="S2358" i="1"/>
  <c r="R2358" i="1"/>
  <c r="Q2358" i="1" a="1"/>
  <c r="Q2358" i="1" s="1"/>
  <c r="P2358" i="1"/>
  <c r="O2358" i="1"/>
  <c r="T2357" i="1"/>
  <c r="S2357" i="1"/>
  <c r="R2357" i="1"/>
  <c r="Q2357" i="1" a="1"/>
  <c r="Q2357" i="1" s="1"/>
  <c r="P2357" i="1"/>
  <c r="O2357" i="1"/>
  <c r="T2356" i="1"/>
  <c r="S2356" i="1"/>
  <c r="R2356" i="1"/>
  <c r="Q2356" i="1" a="1"/>
  <c r="Q2356" i="1" s="1"/>
  <c r="P2356" i="1"/>
  <c r="O2356" i="1"/>
  <c r="T2355" i="1"/>
  <c r="S2355" i="1"/>
  <c r="R2355" i="1"/>
  <c r="Q2355" i="1" a="1"/>
  <c r="Q2355" i="1" s="1"/>
  <c r="P2355" i="1"/>
  <c r="O2355" i="1"/>
  <c r="T2354" i="1"/>
  <c r="S2354" i="1"/>
  <c r="R2354" i="1"/>
  <c r="Q2354" i="1" a="1"/>
  <c r="Q2354" i="1" s="1"/>
  <c r="P2354" i="1"/>
  <c r="O2354" i="1"/>
  <c r="T2353" i="1"/>
  <c r="S2353" i="1"/>
  <c r="R2353" i="1"/>
  <c r="Q2353" i="1" a="1"/>
  <c r="Q2353" i="1" s="1"/>
  <c r="P2353" i="1"/>
  <c r="O2353" i="1"/>
  <c r="T2352" i="1"/>
  <c r="S2352" i="1"/>
  <c r="R2352" i="1"/>
  <c r="Q2352" i="1" a="1"/>
  <c r="Q2352" i="1" s="1"/>
  <c r="P2352" i="1"/>
  <c r="O2352" i="1"/>
  <c r="T2351" i="1"/>
  <c r="S2351" i="1"/>
  <c r="R2351" i="1"/>
  <c r="Q2351" i="1" a="1"/>
  <c r="Q2351" i="1" s="1"/>
  <c r="P2351" i="1"/>
  <c r="O2351" i="1"/>
  <c r="T2350" i="1"/>
  <c r="S2350" i="1"/>
  <c r="R2350" i="1"/>
  <c r="Q2350" i="1" a="1"/>
  <c r="Q2350" i="1" s="1"/>
  <c r="P2350" i="1"/>
  <c r="O2350" i="1"/>
  <c r="T2349" i="1"/>
  <c r="S2349" i="1"/>
  <c r="R2349" i="1"/>
  <c r="Q2349" i="1" a="1"/>
  <c r="Q2349" i="1" s="1"/>
  <c r="P2349" i="1"/>
  <c r="O2349" i="1"/>
  <c r="T2348" i="1"/>
  <c r="S2348" i="1"/>
  <c r="R2348" i="1"/>
  <c r="Q2348" i="1" a="1"/>
  <c r="Q2348" i="1" s="1"/>
  <c r="P2348" i="1"/>
  <c r="O2348" i="1"/>
  <c r="T2347" i="1"/>
  <c r="S2347" i="1"/>
  <c r="R2347" i="1"/>
  <c r="Q2347" i="1" a="1"/>
  <c r="Q2347" i="1" s="1"/>
  <c r="P2347" i="1"/>
  <c r="O2347" i="1"/>
  <c r="T2346" i="1"/>
  <c r="S2346" i="1"/>
  <c r="R2346" i="1"/>
  <c r="Q2346" i="1" a="1"/>
  <c r="Q2346" i="1" s="1"/>
  <c r="P2346" i="1"/>
  <c r="O2346" i="1"/>
  <c r="T2345" i="1"/>
  <c r="S2345" i="1"/>
  <c r="R2345" i="1"/>
  <c r="Q2345" i="1" a="1"/>
  <c r="Q2345" i="1" s="1"/>
  <c r="P2345" i="1"/>
  <c r="O2345" i="1"/>
  <c r="T2344" i="1"/>
  <c r="S2344" i="1"/>
  <c r="R2344" i="1"/>
  <c r="Q2344" i="1" a="1"/>
  <c r="Q2344" i="1" s="1"/>
  <c r="P2344" i="1"/>
  <c r="O2344" i="1"/>
  <c r="T2343" i="1"/>
  <c r="S2343" i="1"/>
  <c r="R2343" i="1"/>
  <c r="Q2343" i="1" a="1"/>
  <c r="Q2343" i="1" s="1"/>
  <c r="P2343" i="1"/>
  <c r="O2343" i="1"/>
  <c r="T2342" i="1"/>
  <c r="S2342" i="1"/>
  <c r="R2342" i="1"/>
  <c r="Q2342" i="1" a="1"/>
  <c r="Q2342" i="1" s="1"/>
  <c r="P2342" i="1"/>
  <c r="O2342" i="1"/>
  <c r="T2341" i="1"/>
  <c r="S2341" i="1"/>
  <c r="R2341" i="1"/>
  <c r="Q2341" i="1" a="1"/>
  <c r="Q2341" i="1" s="1"/>
  <c r="P2341" i="1"/>
  <c r="O2341" i="1"/>
  <c r="T2340" i="1"/>
  <c r="S2340" i="1"/>
  <c r="R2340" i="1"/>
  <c r="Q2340" i="1" a="1"/>
  <c r="Q2340" i="1" s="1"/>
  <c r="P2340" i="1"/>
  <c r="O2340" i="1"/>
  <c r="T2339" i="1"/>
  <c r="S2339" i="1"/>
  <c r="R2339" i="1"/>
  <c r="Q2339" i="1" a="1"/>
  <c r="Q2339" i="1" s="1"/>
  <c r="P2339" i="1"/>
  <c r="O2339" i="1"/>
  <c r="T2338" i="1"/>
  <c r="S2338" i="1"/>
  <c r="R2338" i="1"/>
  <c r="Q2338" i="1" a="1"/>
  <c r="Q2338" i="1" s="1"/>
  <c r="P2338" i="1"/>
  <c r="O2338" i="1"/>
  <c r="T2337" i="1"/>
  <c r="S2337" i="1"/>
  <c r="R2337" i="1"/>
  <c r="Q2337" i="1" a="1"/>
  <c r="Q2337" i="1" s="1"/>
  <c r="P2337" i="1"/>
  <c r="O2337" i="1"/>
  <c r="T2336" i="1"/>
  <c r="S2336" i="1"/>
  <c r="R2336" i="1"/>
  <c r="Q2336" i="1" a="1"/>
  <c r="Q2336" i="1" s="1"/>
  <c r="P2336" i="1"/>
  <c r="O2336" i="1"/>
  <c r="T2335" i="1"/>
  <c r="S2335" i="1"/>
  <c r="R2335" i="1"/>
  <c r="Q2335" i="1" a="1"/>
  <c r="Q2335" i="1" s="1"/>
  <c r="P2335" i="1"/>
  <c r="O2335" i="1"/>
  <c r="T2334" i="1"/>
  <c r="S2334" i="1"/>
  <c r="R2334" i="1"/>
  <c r="Q2334" i="1" a="1"/>
  <c r="Q2334" i="1" s="1"/>
  <c r="P2334" i="1"/>
  <c r="O2334" i="1"/>
  <c r="T2333" i="1"/>
  <c r="S2333" i="1"/>
  <c r="R2333" i="1"/>
  <c r="Q2333" i="1" a="1"/>
  <c r="Q2333" i="1" s="1"/>
  <c r="P2333" i="1"/>
  <c r="O2333" i="1"/>
  <c r="T2332" i="1"/>
  <c r="S2332" i="1"/>
  <c r="R2332" i="1"/>
  <c r="Q2332" i="1" a="1"/>
  <c r="Q2332" i="1" s="1"/>
  <c r="P2332" i="1"/>
  <c r="O2332" i="1"/>
  <c r="T2331" i="1"/>
  <c r="S2331" i="1"/>
  <c r="R2331" i="1"/>
  <c r="Q2331" i="1" a="1"/>
  <c r="Q2331" i="1" s="1"/>
  <c r="P2331" i="1"/>
  <c r="O2331" i="1"/>
  <c r="T2330" i="1"/>
  <c r="S2330" i="1"/>
  <c r="R2330" i="1"/>
  <c r="Q2330" i="1" a="1"/>
  <c r="Q2330" i="1" s="1"/>
  <c r="P2330" i="1"/>
  <c r="O2330" i="1"/>
  <c r="T2329" i="1"/>
  <c r="S2329" i="1"/>
  <c r="R2329" i="1"/>
  <c r="Q2329" i="1" a="1"/>
  <c r="Q2329" i="1" s="1"/>
  <c r="P2329" i="1"/>
  <c r="O2329" i="1"/>
  <c r="T2328" i="1"/>
  <c r="S2328" i="1"/>
  <c r="R2328" i="1"/>
  <c r="Q2328" i="1" a="1"/>
  <c r="Q2328" i="1" s="1"/>
  <c r="P2328" i="1"/>
  <c r="O2328" i="1"/>
  <c r="T2327" i="1"/>
  <c r="S2327" i="1"/>
  <c r="R2327" i="1"/>
  <c r="Q2327" i="1" a="1"/>
  <c r="Q2327" i="1" s="1"/>
  <c r="P2327" i="1"/>
  <c r="O2327" i="1"/>
  <c r="T2326" i="1"/>
  <c r="S2326" i="1"/>
  <c r="R2326" i="1"/>
  <c r="Q2326" i="1" a="1"/>
  <c r="Q2326" i="1" s="1"/>
  <c r="P2326" i="1"/>
  <c r="O2326" i="1"/>
  <c r="T2325" i="1"/>
  <c r="S2325" i="1"/>
  <c r="R2325" i="1"/>
  <c r="Q2325" i="1" a="1"/>
  <c r="Q2325" i="1" s="1"/>
  <c r="P2325" i="1"/>
  <c r="O2325" i="1"/>
  <c r="T2324" i="1"/>
  <c r="S2324" i="1"/>
  <c r="R2324" i="1"/>
  <c r="Q2324" i="1" a="1"/>
  <c r="Q2324" i="1" s="1"/>
  <c r="P2324" i="1"/>
  <c r="O2324" i="1"/>
  <c r="T2323" i="1"/>
  <c r="S2323" i="1"/>
  <c r="R2323" i="1"/>
  <c r="Q2323" i="1" a="1"/>
  <c r="Q2323" i="1" s="1"/>
  <c r="P2323" i="1"/>
  <c r="O2323" i="1"/>
  <c r="T2322" i="1"/>
  <c r="S2322" i="1"/>
  <c r="R2322" i="1"/>
  <c r="Q2322" i="1" a="1"/>
  <c r="Q2322" i="1" s="1"/>
  <c r="P2322" i="1"/>
  <c r="O2322" i="1"/>
  <c r="T2321" i="1"/>
  <c r="S2321" i="1"/>
  <c r="R2321" i="1"/>
  <c r="Q2321" i="1" a="1"/>
  <c r="Q2321" i="1" s="1"/>
  <c r="P2321" i="1"/>
  <c r="O2321" i="1"/>
  <c r="T2320" i="1"/>
  <c r="S2320" i="1"/>
  <c r="R2320" i="1"/>
  <c r="Q2320" i="1" a="1"/>
  <c r="Q2320" i="1" s="1"/>
  <c r="P2320" i="1"/>
  <c r="O2320" i="1"/>
  <c r="T2319" i="1"/>
  <c r="S2319" i="1"/>
  <c r="R2319" i="1"/>
  <c r="Q2319" i="1" a="1"/>
  <c r="Q2319" i="1" s="1"/>
  <c r="P2319" i="1"/>
  <c r="O2319" i="1"/>
  <c r="T2318" i="1"/>
  <c r="S2318" i="1"/>
  <c r="R2318" i="1"/>
  <c r="Q2318" i="1" a="1"/>
  <c r="Q2318" i="1" s="1"/>
  <c r="P2318" i="1"/>
  <c r="O2318" i="1"/>
  <c r="T2317" i="1"/>
  <c r="S2317" i="1"/>
  <c r="R2317" i="1"/>
  <c r="Q2317" i="1" a="1"/>
  <c r="Q2317" i="1" s="1"/>
  <c r="P2317" i="1"/>
  <c r="O2317" i="1"/>
  <c r="T2316" i="1"/>
  <c r="S2316" i="1"/>
  <c r="R2316" i="1"/>
  <c r="Q2316" i="1" a="1"/>
  <c r="Q2316" i="1" s="1"/>
  <c r="P2316" i="1"/>
  <c r="O2316" i="1"/>
  <c r="T2315" i="1"/>
  <c r="S2315" i="1"/>
  <c r="R2315" i="1"/>
  <c r="Q2315" i="1" a="1"/>
  <c r="Q2315" i="1" s="1"/>
  <c r="P2315" i="1"/>
  <c r="O2315" i="1"/>
  <c r="T2314" i="1"/>
  <c r="S2314" i="1"/>
  <c r="R2314" i="1"/>
  <c r="Q2314" i="1" a="1"/>
  <c r="Q2314" i="1" s="1"/>
  <c r="P2314" i="1"/>
  <c r="O2314" i="1"/>
  <c r="T2313" i="1"/>
  <c r="S2313" i="1"/>
  <c r="R2313" i="1"/>
  <c r="Q2313" i="1" a="1"/>
  <c r="Q2313" i="1" s="1"/>
  <c r="P2313" i="1"/>
  <c r="O2313" i="1"/>
  <c r="T2312" i="1"/>
  <c r="S2312" i="1"/>
  <c r="R2312" i="1"/>
  <c r="Q2312" i="1" a="1"/>
  <c r="Q2312" i="1" s="1"/>
  <c r="P2312" i="1"/>
  <c r="O2312" i="1"/>
  <c r="T2311" i="1"/>
  <c r="S2311" i="1"/>
  <c r="R2311" i="1"/>
  <c r="Q2311" i="1" a="1"/>
  <c r="Q2311" i="1" s="1"/>
  <c r="P2311" i="1"/>
  <c r="O2311" i="1"/>
  <c r="T2310" i="1"/>
  <c r="S2310" i="1"/>
  <c r="R2310" i="1"/>
  <c r="Q2310" i="1" a="1"/>
  <c r="Q2310" i="1" s="1"/>
  <c r="P2310" i="1"/>
  <c r="O2310" i="1"/>
  <c r="T2309" i="1"/>
  <c r="S2309" i="1"/>
  <c r="R2309" i="1"/>
  <c r="Q2309" i="1" a="1"/>
  <c r="Q2309" i="1" s="1"/>
  <c r="P2309" i="1"/>
  <c r="O2309" i="1"/>
  <c r="T2308" i="1"/>
  <c r="S2308" i="1"/>
  <c r="R2308" i="1"/>
  <c r="Q2308" i="1" a="1"/>
  <c r="Q2308" i="1" s="1"/>
  <c r="P2308" i="1"/>
  <c r="O2308" i="1"/>
  <c r="T2307" i="1"/>
  <c r="S2307" i="1"/>
  <c r="R2307" i="1"/>
  <c r="Q2307" i="1" a="1"/>
  <c r="Q2307" i="1" s="1"/>
  <c r="P2307" i="1"/>
  <c r="O2307" i="1"/>
  <c r="T2306" i="1"/>
  <c r="S2306" i="1"/>
  <c r="R2306" i="1"/>
  <c r="Q2306" i="1" a="1"/>
  <c r="Q2306" i="1" s="1"/>
  <c r="P2306" i="1"/>
  <c r="O2306" i="1"/>
  <c r="T2305" i="1"/>
  <c r="S2305" i="1"/>
  <c r="R2305" i="1"/>
  <c r="Q2305" i="1" a="1"/>
  <c r="Q2305" i="1" s="1"/>
  <c r="P2305" i="1"/>
  <c r="O2305" i="1"/>
  <c r="T2304" i="1"/>
  <c r="S2304" i="1"/>
  <c r="R2304" i="1"/>
  <c r="Q2304" i="1" a="1"/>
  <c r="Q2304" i="1" s="1"/>
  <c r="P2304" i="1"/>
  <c r="O2304" i="1"/>
  <c r="T2303" i="1"/>
  <c r="S2303" i="1"/>
  <c r="R2303" i="1"/>
  <c r="Q2303" i="1" a="1"/>
  <c r="Q2303" i="1" s="1"/>
  <c r="P2303" i="1"/>
  <c r="O2303" i="1"/>
  <c r="T2302" i="1"/>
  <c r="S2302" i="1"/>
  <c r="R2302" i="1"/>
  <c r="Q2302" i="1" a="1"/>
  <c r="Q2302" i="1" s="1"/>
  <c r="P2302" i="1"/>
  <c r="O2302" i="1"/>
  <c r="T2301" i="1"/>
  <c r="S2301" i="1"/>
  <c r="R2301" i="1"/>
  <c r="Q2301" i="1" a="1"/>
  <c r="Q2301" i="1" s="1"/>
  <c r="P2301" i="1"/>
  <c r="O2301" i="1"/>
  <c r="T2300" i="1"/>
  <c r="S2300" i="1"/>
  <c r="R2300" i="1"/>
  <c r="Q2300" i="1" a="1"/>
  <c r="Q2300" i="1" s="1"/>
  <c r="P2300" i="1"/>
  <c r="O2300" i="1"/>
  <c r="T2299" i="1"/>
  <c r="S2299" i="1"/>
  <c r="R2299" i="1"/>
  <c r="Q2299" i="1" a="1"/>
  <c r="Q2299" i="1" s="1"/>
  <c r="P2299" i="1"/>
  <c r="O2299" i="1"/>
  <c r="T2298" i="1"/>
  <c r="S2298" i="1"/>
  <c r="R2298" i="1"/>
  <c r="Q2298" i="1" a="1"/>
  <c r="Q2298" i="1" s="1"/>
  <c r="P2298" i="1"/>
  <c r="O2298" i="1"/>
  <c r="T2297" i="1"/>
  <c r="S2297" i="1"/>
  <c r="R2297" i="1"/>
  <c r="Q2297" i="1" a="1"/>
  <c r="Q2297" i="1" s="1"/>
  <c r="P2297" i="1"/>
  <c r="O2297" i="1"/>
  <c r="T2296" i="1"/>
  <c r="S2296" i="1"/>
  <c r="R2296" i="1"/>
  <c r="Q2296" i="1" a="1"/>
  <c r="Q2296" i="1" s="1"/>
  <c r="P2296" i="1"/>
  <c r="O2296" i="1"/>
  <c r="T2295" i="1"/>
  <c r="S2295" i="1"/>
  <c r="R2295" i="1"/>
  <c r="Q2295" i="1" a="1"/>
  <c r="Q2295" i="1" s="1"/>
  <c r="P2295" i="1"/>
  <c r="O2295" i="1"/>
  <c r="T2294" i="1"/>
  <c r="S2294" i="1"/>
  <c r="R2294" i="1"/>
  <c r="Q2294" i="1" a="1"/>
  <c r="Q2294" i="1" s="1"/>
  <c r="P2294" i="1"/>
  <c r="O2294" i="1"/>
  <c r="T2293" i="1"/>
  <c r="S2293" i="1"/>
  <c r="R2293" i="1"/>
  <c r="Q2293" i="1" a="1"/>
  <c r="Q2293" i="1" s="1"/>
  <c r="P2293" i="1"/>
  <c r="O2293" i="1"/>
  <c r="T2292" i="1"/>
  <c r="S2292" i="1"/>
  <c r="R2292" i="1"/>
  <c r="Q2292" i="1" a="1"/>
  <c r="Q2292" i="1" s="1"/>
  <c r="P2292" i="1"/>
  <c r="O2292" i="1"/>
  <c r="T2291" i="1"/>
  <c r="S2291" i="1"/>
  <c r="R2291" i="1"/>
  <c r="Q2291" i="1" a="1"/>
  <c r="Q2291" i="1" s="1"/>
  <c r="P2291" i="1"/>
  <c r="O2291" i="1"/>
  <c r="T2290" i="1"/>
  <c r="S2290" i="1"/>
  <c r="R2290" i="1"/>
  <c r="Q2290" i="1" a="1"/>
  <c r="Q2290" i="1" s="1"/>
  <c r="P2290" i="1"/>
  <c r="O2290" i="1"/>
  <c r="T2289" i="1"/>
  <c r="S2289" i="1"/>
  <c r="R2289" i="1"/>
  <c r="Q2289" i="1" a="1"/>
  <c r="Q2289" i="1" s="1"/>
  <c r="P2289" i="1"/>
  <c r="O2289" i="1"/>
  <c r="T2288" i="1"/>
  <c r="S2288" i="1"/>
  <c r="R2288" i="1"/>
  <c r="Q2288" i="1" a="1"/>
  <c r="Q2288" i="1" s="1"/>
  <c r="P2288" i="1"/>
  <c r="O2288" i="1"/>
  <c r="T2287" i="1"/>
  <c r="S2287" i="1"/>
  <c r="R2287" i="1"/>
  <c r="Q2287" i="1" a="1"/>
  <c r="Q2287" i="1" s="1"/>
  <c r="P2287" i="1"/>
  <c r="O2287" i="1"/>
  <c r="T2286" i="1"/>
  <c r="S2286" i="1"/>
  <c r="R2286" i="1"/>
  <c r="Q2286" i="1" a="1"/>
  <c r="Q2286" i="1" s="1"/>
  <c r="P2286" i="1"/>
  <c r="O2286" i="1"/>
  <c r="T2285" i="1"/>
  <c r="S2285" i="1"/>
  <c r="R2285" i="1"/>
  <c r="Q2285" i="1" a="1"/>
  <c r="Q2285" i="1" s="1"/>
  <c r="P2285" i="1"/>
  <c r="O2285" i="1"/>
  <c r="T2284" i="1"/>
  <c r="S2284" i="1"/>
  <c r="R2284" i="1"/>
  <c r="Q2284" i="1" a="1"/>
  <c r="Q2284" i="1" s="1"/>
  <c r="P2284" i="1"/>
  <c r="O2284" i="1"/>
  <c r="T2283" i="1"/>
  <c r="S2283" i="1"/>
  <c r="R2283" i="1"/>
  <c r="Q2283" i="1" a="1"/>
  <c r="Q2283" i="1" s="1"/>
  <c r="P2283" i="1"/>
  <c r="O2283" i="1"/>
  <c r="T2282" i="1"/>
  <c r="S2282" i="1"/>
  <c r="R2282" i="1"/>
  <c r="Q2282" i="1" a="1"/>
  <c r="Q2282" i="1" s="1"/>
  <c r="P2282" i="1"/>
  <c r="O2282" i="1"/>
  <c r="T2281" i="1"/>
  <c r="S2281" i="1"/>
  <c r="R2281" i="1"/>
  <c r="Q2281" i="1" a="1"/>
  <c r="Q2281" i="1" s="1"/>
  <c r="P2281" i="1"/>
  <c r="O2281" i="1"/>
  <c r="T2280" i="1"/>
  <c r="S2280" i="1"/>
  <c r="R2280" i="1"/>
  <c r="Q2280" i="1" a="1"/>
  <c r="Q2280" i="1" s="1"/>
  <c r="P2280" i="1"/>
  <c r="O2280" i="1"/>
  <c r="T2279" i="1"/>
  <c r="S2279" i="1"/>
  <c r="R2279" i="1"/>
  <c r="Q2279" i="1" a="1"/>
  <c r="Q2279" i="1" s="1"/>
  <c r="P2279" i="1"/>
  <c r="O2279" i="1"/>
  <c r="T2278" i="1"/>
  <c r="S2278" i="1"/>
  <c r="R2278" i="1"/>
  <c r="Q2278" i="1" a="1"/>
  <c r="Q2278" i="1" s="1"/>
  <c r="P2278" i="1"/>
  <c r="O2278" i="1"/>
  <c r="T2277" i="1"/>
  <c r="S2277" i="1"/>
  <c r="R2277" i="1"/>
  <c r="Q2277" i="1" a="1"/>
  <c r="Q2277" i="1" s="1"/>
  <c r="P2277" i="1"/>
  <c r="O2277" i="1"/>
  <c r="T2276" i="1"/>
  <c r="S2276" i="1"/>
  <c r="R2276" i="1"/>
  <c r="Q2276" i="1" a="1"/>
  <c r="Q2276" i="1" s="1"/>
  <c r="P2276" i="1"/>
  <c r="O2276" i="1"/>
  <c r="T2275" i="1"/>
  <c r="S2275" i="1"/>
  <c r="R2275" i="1"/>
  <c r="Q2275" i="1" a="1"/>
  <c r="Q2275" i="1" s="1"/>
  <c r="P2275" i="1"/>
  <c r="O2275" i="1"/>
  <c r="T2274" i="1"/>
  <c r="S2274" i="1"/>
  <c r="R2274" i="1"/>
  <c r="Q2274" i="1" a="1"/>
  <c r="Q2274" i="1" s="1"/>
  <c r="P2274" i="1"/>
  <c r="O2274" i="1"/>
  <c r="T2273" i="1"/>
  <c r="S2273" i="1"/>
  <c r="R2273" i="1"/>
  <c r="Q2273" i="1" a="1"/>
  <c r="Q2273" i="1" s="1"/>
  <c r="P2273" i="1"/>
  <c r="O2273" i="1"/>
  <c r="T2272" i="1"/>
  <c r="S2272" i="1"/>
  <c r="R2272" i="1"/>
  <c r="Q2272" i="1" a="1"/>
  <c r="Q2272" i="1" s="1"/>
  <c r="P2272" i="1"/>
  <c r="O2272" i="1"/>
  <c r="T2271" i="1"/>
  <c r="S2271" i="1"/>
  <c r="R2271" i="1"/>
  <c r="Q2271" i="1" a="1"/>
  <c r="Q2271" i="1" s="1"/>
  <c r="P2271" i="1"/>
  <c r="O2271" i="1"/>
  <c r="T2270" i="1"/>
  <c r="S2270" i="1"/>
  <c r="R2270" i="1"/>
  <c r="Q2270" i="1" a="1"/>
  <c r="Q2270" i="1" s="1"/>
  <c r="P2270" i="1"/>
  <c r="O2270" i="1"/>
  <c r="T2269" i="1"/>
  <c r="S2269" i="1"/>
  <c r="R2269" i="1"/>
  <c r="Q2269" i="1" a="1"/>
  <c r="Q2269" i="1" s="1"/>
  <c r="P2269" i="1"/>
  <c r="O2269" i="1"/>
  <c r="T2268" i="1"/>
  <c r="S2268" i="1"/>
  <c r="R2268" i="1"/>
  <c r="Q2268" i="1" a="1"/>
  <c r="Q2268" i="1" s="1"/>
  <c r="P2268" i="1"/>
  <c r="O2268" i="1"/>
  <c r="T2267" i="1"/>
  <c r="S2267" i="1"/>
  <c r="R2267" i="1"/>
  <c r="Q2267" i="1" a="1"/>
  <c r="Q2267" i="1" s="1"/>
  <c r="P2267" i="1"/>
  <c r="O2267" i="1"/>
  <c r="T2266" i="1"/>
  <c r="S2266" i="1"/>
  <c r="R2266" i="1"/>
  <c r="Q2266" i="1" a="1"/>
  <c r="Q2266" i="1" s="1"/>
  <c r="P2266" i="1"/>
  <c r="O2266" i="1"/>
  <c r="T2265" i="1"/>
  <c r="S2265" i="1"/>
  <c r="R2265" i="1"/>
  <c r="Q2265" i="1" a="1"/>
  <c r="Q2265" i="1" s="1"/>
  <c r="P2265" i="1"/>
  <c r="O2265" i="1"/>
  <c r="T2264" i="1"/>
  <c r="S2264" i="1"/>
  <c r="R2264" i="1"/>
  <c r="Q2264" i="1" a="1"/>
  <c r="Q2264" i="1" s="1"/>
  <c r="P2264" i="1"/>
  <c r="O2264" i="1"/>
  <c r="T2263" i="1"/>
  <c r="S2263" i="1"/>
  <c r="R2263" i="1"/>
  <c r="Q2263" i="1" a="1"/>
  <c r="Q2263" i="1" s="1"/>
  <c r="P2263" i="1"/>
  <c r="O2263" i="1"/>
  <c r="T2262" i="1"/>
  <c r="S2262" i="1"/>
  <c r="R2262" i="1"/>
  <c r="Q2262" i="1" a="1"/>
  <c r="Q2262" i="1" s="1"/>
  <c r="P2262" i="1"/>
  <c r="O2262" i="1"/>
  <c r="T2261" i="1"/>
  <c r="S2261" i="1"/>
  <c r="R2261" i="1"/>
  <c r="Q2261" i="1" a="1"/>
  <c r="Q2261" i="1" s="1"/>
  <c r="P2261" i="1"/>
  <c r="O2261" i="1"/>
  <c r="T2260" i="1"/>
  <c r="S2260" i="1"/>
  <c r="R2260" i="1"/>
  <c r="Q2260" i="1" a="1"/>
  <c r="Q2260" i="1" s="1"/>
  <c r="P2260" i="1"/>
  <c r="O2260" i="1"/>
  <c r="T2259" i="1"/>
  <c r="S2259" i="1"/>
  <c r="R2259" i="1"/>
  <c r="Q2259" i="1" a="1"/>
  <c r="Q2259" i="1" s="1"/>
  <c r="P2259" i="1"/>
  <c r="O2259" i="1"/>
  <c r="T2258" i="1"/>
  <c r="S2258" i="1"/>
  <c r="R2258" i="1"/>
  <c r="Q2258" i="1" a="1"/>
  <c r="Q2258" i="1" s="1"/>
  <c r="P2258" i="1"/>
  <c r="O2258" i="1"/>
  <c r="T2257" i="1"/>
  <c r="S2257" i="1"/>
  <c r="R2257" i="1"/>
  <c r="Q2257" i="1" a="1"/>
  <c r="Q2257" i="1" s="1"/>
  <c r="P2257" i="1"/>
  <c r="O2257" i="1"/>
  <c r="T2256" i="1"/>
  <c r="S2256" i="1"/>
  <c r="R2256" i="1"/>
  <c r="Q2256" i="1" a="1"/>
  <c r="Q2256" i="1" s="1"/>
  <c r="P2256" i="1"/>
  <c r="O2256" i="1"/>
  <c r="T2255" i="1"/>
  <c r="S2255" i="1"/>
  <c r="R2255" i="1"/>
  <c r="Q2255" i="1" a="1"/>
  <c r="Q2255" i="1" s="1"/>
  <c r="P2255" i="1"/>
  <c r="O2255" i="1"/>
  <c r="T2254" i="1"/>
  <c r="S2254" i="1"/>
  <c r="R2254" i="1"/>
  <c r="Q2254" i="1" a="1"/>
  <c r="Q2254" i="1" s="1"/>
  <c r="P2254" i="1"/>
  <c r="O2254" i="1"/>
  <c r="T2253" i="1"/>
  <c r="S2253" i="1"/>
  <c r="R2253" i="1"/>
  <c r="Q2253" i="1" a="1"/>
  <c r="Q2253" i="1" s="1"/>
  <c r="P2253" i="1"/>
  <c r="O2253" i="1"/>
  <c r="T2252" i="1"/>
  <c r="S2252" i="1"/>
  <c r="R2252" i="1"/>
  <c r="Q2252" i="1" a="1"/>
  <c r="Q2252" i="1" s="1"/>
  <c r="P2252" i="1"/>
  <c r="O2252" i="1"/>
  <c r="T2251" i="1"/>
  <c r="S2251" i="1"/>
  <c r="R2251" i="1"/>
  <c r="Q2251" i="1" a="1"/>
  <c r="Q2251" i="1" s="1"/>
  <c r="P2251" i="1"/>
  <c r="O2251" i="1"/>
  <c r="T2250" i="1"/>
  <c r="S2250" i="1"/>
  <c r="R2250" i="1"/>
  <c r="Q2250" i="1" a="1"/>
  <c r="Q2250" i="1" s="1"/>
  <c r="P2250" i="1"/>
  <c r="O2250" i="1"/>
  <c r="T2249" i="1"/>
  <c r="S2249" i="1"/>
  <c r="R2249" i="1"/>
  <c r="Q2249" i="1" a="1"/>
  <c r="Q2249" i="1" s="1"/>
  <c r="P2249" i="1"/>
  <c r="O2249" i="1"/>
  <c r="T2248" i="1"/>
  <c r="S2248" i="1"/>
  <c r="R2248" i="1"/>
  <c r="Q2248" i="1" a="1"/>
  <c r="Q2248" i="1" s="1"/>
  <c r="P2248" i="1"/>
  <c r="O2248" i="1"/>
  <c r="T2247" i="1"/>
  <c r="S2247" i="1"/>
  <c r="R2247" i="1"/>
  <c r="Q2247" i="1" a="1"/>
  <c r="Q2247" i="1" s="1"/>
  <c r="P2247" i="1"/>
  <c r="O2247" i="1"/>
  <c r="T2246" i="1"/>
  <c r="S2246" i="1"/>
  <c r="R2246" i="1"/>
  <c r="Q2246" i="1" a="1"/>
  <c r="Q2246" i="1" s="1"/>
  <c r="P2246" i="1"/>
  <c r="O2246" i="1"/>
  <c r="T2245" i="1"/>
  <c r="S2245" i="1"/>
  <c r="R2245" i="1"/>
  <c r="Q2245" i="1" a="1"/>
  <c r="Q2245" i="1" s="1"/>
  <c r="P2245" i="1"/>
  <c r="O2245" i="1"/>
  <c r="T2244" i="1"/>
  <c r="S2244" i="1"/>
  <c r="R2244" i="1"/>
  <c r="Q2244" i="1" a="1"/>
  <c r="Q2244" i="1" s="1"/>
  <c r="P2244" i="1"/>
  <c r="O2244" i="1"/>
  <c r="T2243" i="1"/>
  <c r="S2243" i="1"/>
  <c r="R2243" i="1"/>
  <c r="Q2243" i="1" a="1"/>
  <c r="Q2243" i="1" s="1"/>
  <c r="P2243" i="1"/>
  <c r="O2243" i="1"/>
  <c r="T2242" i="1"/>
  <c r="S2242" i="1"/>
  <c r="R2242" i="1"/>
  <c r="Q2242" i="1" a="1"/>
  <c r="Q2242" i="1" s="1"/>
  <c r="P2242" i="1"/>
  <c r="O2242" i="1"/>
  <c r="T2241" i="1"/>
  <c r="S2241" i="1"/>
  <c r="R2241" i="1"/>
  <c r="Q2241" i="1" a="1"/>
  <c r="Q2241" i="1" s="1"/>
  <c r="P2241" i="1"/>
  <c r="O2241" i="1"/>
  <c r="T2240" i="1"/>
  <c r="S2240" i="1"/>
  <c r="R2240" i="1"/>
  <c r="Q2240" i="1" a="1"/>
  <c r="Q2240" i="1" s="1"/>
  <c r="P2240" i="1"/>
  <c r="O2240" i="1"/>
  <c r="T2239" i="1"/>
  <c r="S2239" i="1"/>
  <c r="R2239" i="1"/>
  <c r="Q2239" i="1" a="1"/>
  <c r="Q2239" i="1" s="1"/>
  <c r="P2239" i="1"/>
  <c r="O2239" i="1"/>
  <c r="T2238" i="1"/>
  <c r="S2238" i="1"/>
  <c r="R2238" i="1"/>
  <c r="Q2238" i="1" a="1"/>
  <c r="Q2238" i="1" s="1"/>
  <c r="P2238" i="1"/>
  <c r="O2238" i="1"/>
  <c r="T2237" i="1"/>
  <c r="S2237" i="1"/>
  <c r="R2237" i="1"/>
  <c r="Q2237" i="1" a="1"/>
  <c r="Q2237" i="1" s="1"/>
  <c r="P2237" i="1"/>
  <c r="O2237" i="1"/>
  <c r="T2236" i="1"/>
  <c r="S2236" i="1"/>
  <c r="R2236" i="1"/>
  <c r="Q2236" i="1" a="1"/>
  <c r="Q2236" i="1" s="1"/>
  <c r="P2236" i="1"/>
  <c r="O2236" i="1"/>
  <c r="T2235" i="1"/>
  <c r="S2235" i="1"/>
  <c r="R2235" i="1"/>
  <c r="Q2235" i="1" a="1"/>
  <c r="Q2235" i="1" s="1"/>
  <c r="P2235" i="1"/>
  <c r="O2235" i="1"/>
  <c r="T2234" i="1"/>
  <c r="S2234" i="1"/>
  <c r="R2234" i="1"/>
  <c r="Q2234" i="1" a="1"/>
  <c r="Q2234" i="1" s="1"/>
  <c r="P2234" i="1"/>
  <c r="O2234" i="1"/>
  <c r="T2233" i="1"/>
  <c r="S2233" i="1"/>
  <c r="R2233" i="1"/>
  <c r="Q2233" i="1" a="1"/>
  <c r="Q2233" i="1" s="1"/>
  <c r="P2233" i="1"/>
  <c r="O2233" i="1"/>
  <c r="T2232" i="1"/>
  <c r="S2232" i="1"/>
  <c r="R2232" i="1"/>
  <c r="Q2232" i="1" a="1"/>
  <c r="Q2232" i="1" s="1"/>
  <c r="P2232" i="1"/>
  <c r="O2232" i="1"/>
  <c r="T2231" i="1"/>
  <c r="S2231" i="1"/>
  <c r="R2231" i="1"/>
  <c r="Q2231" i="1" a="1"/>
  <c r="Q2231" i="1" s="1"/>
  <c r="P2231" i="1"/>
  <c r="O2231" i="1"/>
  <c r="T2230" i="1"/>
  <c r="S2230" i="1"/>
  <c r="R2230" i="1"/>
  <c r="Q2230" i="1" a="1"/>
  <c r="Q2230" i="1" s="1"/>
  <c r="P2230" i="1"/>
  <c r="O2230" i="1"/>
  <c r="T2229" i="1"/>
  <c r="S2229" i="1"/>
  <c r="R2229" i="1"/>
  <c r="Q2229" i="1" a="1"/>
  <c r="Q2229" i="1" s="1"/>
  <c r="P2229" i="1"/>
  <c r="O2229" i="1"/>
  <c r="T2228" i="1"/>
  <c r="S2228" i="1"/>
  <c r="R2228" i="1"/>
  <c r="Q2228" i="1" a="1"/>
  <c r="Q2228" i="1" s="1"/>
  <c r="P2228" i="1"/>
  <c r="O2228" i="1"/>
  <c r="T2227" i="1"/>
  <c r="S2227" i="1"/>
  <c r="R2227" i="1"/>
  <c r="Q2227" i="1" a="1"/>
  <c r="Q2227" i="1" s="1"/>
  <c r="P2227" i="1"/>
  <c r="O2227" i="1"/>
  <c r="T2226" i="1"/>
  <c r="S2226" i="1"/>
  <c r="R2226" i="1"/>
  <c r="Q2226" i="1" a="1"/>
  <c r="Q2226" i="1" s="1"/>
  <c r="P2226" i="1"/>
  <c r="O2226" i="1"/>
  <c r="T2225" i="1"/>
  <c r="S2225" i="1"/>
  <c r="R2225" i="1"/>
  <c r="Q2225" i="1" a="1"/>
  <c r="Q2225" i="1" s="1"/>
  <c r="P2225" i="1"/>
  <c r="O2225" i="1"/>
  <c r="T2224" i="1"/>
  <c r="S2224" i="1"/>
  <c r="R2224" i="1"/>
  <c r="Q2224" i="1" a="1"/>
  <c r="Q2224" i="1" s="1"/>
  <c r="P2224" i="1"/>
  <c r="O2224" i="1"/>
  <c r="T2223" i="1"/>
  <c r="S2223" i="1"/>
  <c r="R2223" i="1"/>
  <c r="Q2223" i="1" a="1"/>
  <c r="Q2223" i="1" s="1"/>
  <c r="P2223" i="1"/>
  <c r="O2223" i="1"/>
  <c r="T2222" i="1"/>
  <c r="S2222" i="1"/>
  <c r="R2222" i="1"/>
  <c r="Q2222" i="1" a="1"/>
  <c r="Q2222" i="1" s="1"/>
  <c r="P2222" i="1"/>
  <c r="O2222" i="1"/>
  <c r="T2221" i="1"/>
  <c r="S2221" i="1"/>
  <c r="R2221" i="1"/>
  <c r="Q2221" i="1" a="1"/>
  <c r="Q2221" i="1" s="1"/>
  <c r="P2221" i="1"/>
  <c r="O2221" i="1"/>
  <c r="T2220" i="1"/>
  <c r="S2220" i="1"/>
  <c r="R2220" i="1"/>
  <c r="Q2220" i="1" a="1"/>
  <c r="Q2220" i="1" s="1"/>
  <c r="P2220" i="1"/>
  <c r="O2220" i="1"/>
  <c r="T2219" i="1"/>
  <c r="S2219" i="1"/>
  <c r="R2219" i="1"/>
  <c r="Q2219" i="1" a="1"/>
  <c r="Q2219" i="1" s="1"/>
  <c r="P2219" i="1"/>
  <c r="O2219" i="1"/>
  <c r="T2218" i="1"/>
  <c r="S2218" i="1"/>
  <c r="R2218" i="1"/>
  <c r="Q2218" i="1" a="1"/>
  <c r="Q2218" i="1" s="1"/>
  <c r="P2218" i="1"/>
  <c r="O2218" i="1"/>
  <c r="T2217" i="1"/>
  <c r="S2217" i="1"/>
  <c r="R2217" i="1"/>
  <c r="Q2217" i="1" a="1"/>
  <c r="Q2217" i="1" s="1"/>
  <c r="P2217" i="1"/>
  <c r="O2217" i="1"/>
  <c r="T2216" i="1"/>
  <c r="S2216" i="1"/>
  <c r="R2216" i="1"/>
  <c r="Q2216" i="1" a="1"/>
  <c r="Q2216" i="1" s="1"/>
  <c r="P2216" i="1"/>
  <c r="O2216" i="1"/>
  <c r="T2215" i="1"/>
  <c r="S2215" i="1"/>
  <c r="R2215" i="1"/>
  <c r="Q2215" i="1" a="1"/>
  <c r="Q2215" i="1" s="1"/>
  <c r="P2215" i="1"/>
  <c r="O2215" i="1"/>
  <c r="T2214" i="1"/>
  <c r="S2214" i="1"/>
  <c r="R2214" i="1"/>
  <c r="Q2214" i="1" a="1"/>
  <c r="Q2214" i="1" s="1"/>
  <c r="P2214" i="1"/>
  <c r="O2214" i="1"/>
  <c r="T2213" i="1"/>
  <c r="S2213" i="1"/>
  <c r="R2213" i="1"/>
  <c r="Q2213" i="1" a="1"/>
  <c r="Q2213" i="1" s="1"/>
  <c r="P2213" i="1"/>
  <c r="O2213" i="1"/>
  <c r="T2212" i="1"/>
  <c r="S2212" i="1"/>
  <c r="R2212" i="1"/>
  <c r="Q2212" i="1" a="1"/>
  <c r="Q2212" i="1" s="1"/>
  <c r="P2212" i="1"/>
  <c r="O2212" i="1"/>
  <c r="T2211" i="1"/>
  <c r="S2211" i="1"/>
  <c r="R2211" i="1"/>
  <c r="Q2211" i="1" a="1"/>
  <c r="Q2211" i="1" s="1"/>
  <c r="P2211" i="1"/>
  <c r="O2211" i="1"/>
  <c r="T2210" i="1"/>
  <c r="S2210" i="1"/>
  <c r="R2210" i="1"/>
  <c r="Q2210" i="1" a="1"/>
  <c r="Q2210" i="1" s="1"/>
  <c r="P2210" i="1"/>
  <c r="O2210" i="1"/>
  <c r="T2209" i="1"/>
  <c r="S2209" i="1"/>
  <c r="R2209" i="1"/>
  <c r="Q2209" i="1" a="1"/>
  <c r="Q2209" i="1" s="1"/>
  <c r="P2209" i="1"/>
  <c r="O2209" i="1"/>
  <c r="T2208" i="1"/>
  <c r="S2208" i="1"/>
  <c r="R2208" i="1"/>
  <c r="Q2208" i="1" a="1"/>
  <c r="Q2208" i="1" s="1"/>
  <c r="P2208" i="1"/>
  <c r="O2208" i="1"/>
  <c r="T2207" i="1"/>
  <c r="S2207" i="1"/>
  <c r="R2207" i="1"/>
  <c r="Q2207" i="1" a="1"/>
  <c r="Q2207" i="1" s="1"/>
  <c r="P2207" i="1"/>
  <c r="O2207" i="1"/>
  <c r="T2206" i="1"/>
  <c r="S2206" i="1"/>
  <c r="R2206" i="1"/>
  <c r="Q2206" i="1" a="1"/>
  <c r="Q2206" i="1" s="1"/>
  <c r="P2206" i="1"/>
  <c r="O2206" i="1"/>
  <c r="T2205" i="1"/>
  <c r="S2205" i="1"/>
  <c r="R2205" i="1"/>
  <c r="Q2205" i="1" a="1"/>
  <c r="Q2205" i="1" s="1"/>
  <c r="P2205" i="1"/>
  <c r="O2205" i="1"/>
  <c r="T2204" i="1"/>
  <c r="S2204" i="1"/>
  <c r="R2204" i="1"/>
  <c r="Q2204" i="1" a="1"/>
  <c r="Q2204" i="1" s="1"/>
  <c r="P2204" i="1"/>
  <c r="O2204" i="1"/>
  <c r="T2203" i="1"/>
  <c r="S2203" i="1"/>
  <c r="R2203" i="1"/>
  <c r="Q2203" i="1" a="1"/>
  <c r="Q2203" i="1" s="1"/>
  <c r="P2203" i="1"/>
  <c r="O2203" i="1"/>
  <c r="T2202" i="1"/>
  <c r="S2202" i="1"/>
  <c r="R2202" i="1"/>
  <c r="Q2202" i="1" a="1"/>
  <c r="Q2202" i="1" s="1"/>
  <c r="P2202" i="1"/>
  <c r="O2202" i="1"/>
  <c r="T2201" i="1"/>
  <c r="S2201" i="1"/>
  <c r="R2201" i="1"/>
  <c r="Q2201" i="1" a="1"/>
  <c r="Q2201" i="1" s="1"/>
  <c r="P2201" i="1"/>
  <c r="O2201" i="1"/>
  <c r="T2200" i="1"/>
  <c r="S2200" i="1"/>
  <c r="R2200" i="1"/>
  <c r="Q2200" i="1"/>
  <c r="Q2200" i="1" a="1"/>
  <c r="P2200" i="1"/>
  <c r="O2200" i="1"/>
  <c r="T2199" i="1"/>
  <c r="S2199" i="1"/>
  <c r="R2199" i="1"/>
  <c r="Q2199" i="1" a="1"/>
  <c r="Q2199" i="1" s="1"/>
  <c r="P2199" i="1"/>
  <c r="O2199" i="1"/>
  <c r="T2198" i="1"/>
  <c r="S2198" i="1"/>
  <c r="R2198" i="1"/>
  <c r="Q2198" i="1" a="1"/>
  <c r="Q2198" i="1" s="1"/>
  <c r="P2198" i="1"/>
  <c r="O2198" i="1"/>
  <c r="T2197" i="1"/>
  <c r="S2197" i="1"/>
  <c r="R2197" i="1"/>
  <c r="Q2197" i="1" a="1"/>
  <c r="Q2197" i="1" s="1"/>
  <c r="P2197" i="1"/>
  <c r="O2197" i="1"/>
  <c r="T2196" i="1"/>
  <c r="S2196" i="1"/>
  <c r="R2196" i="1"/>
  <c r="Q2196" i="1" a="1"/>
  <c r="Q2196" i="1" s="1"/>
  <c r="P2196" i="1"/>
  <c r="O2196" i="1"/>
  <c r="T2195" i="1"/>
  <c r="S2195" i="1"/>
  <c r="R2195" i="1"/>
  <c r="Q2195" i="1" a="1"/>
  <c r="Q2195" i="1" s="1"/>
  <c r="P2195" i="1"/>
  <c r="O2195" i="1"/>
  <c r="T2194" i="1"/>
  <c r="S2194" i="1"/>
  <c r="R2194" i="1"/>
  <c r="Q2194" i="1" a="1"/>
  <c r="Q2194" i="1" s="1"/>
  <c r="P2194" i="1"/>
  <c r="O2194" i="1"/>
  <c r="T2193" i="1"/>
  <c r="S2193" i="1"/>
  <c r="R2193" i="1"/>
  <c r="Q2193" i="1" a="1"/>
  <c r="Q2193" i="1" s="1"/>
  <c r="P2193" i="1"/>
  <c r="O2193" i="1"/>
  <c r="T2192" i="1"/>
  <c r="S2192" i="1"/>
  <c r="R2192" i="1"/>
  <c r="Q2192" i="1" a="1"/>
  <c r="Q2192" i="1" s="1"/>
  <c r="P2192" i="1"/>
  <c r="O2192" i="1"/>
  <c r="T2191" i="1"/>
  <c r="S2191" i="1"/>
  <c r="R2191" i="1"/>
  <c r="Q2191" i="1" a="1"/>
  <c r="Q2191" i="1" s="1"/>
  <c r="P2191" i="1"/>
  <c r="O2191" i="1"/>
  <c r="T2190" i="1"/>
  <c r="S2190" i="1"/>
  <c r="R2190" i="1"/>
  <c r="Q2190" i="1" a="1"/>
  <c r="Q2190" i="1" s="1"/>
  <c r="P2190" i="1"/>
  <c r="O2190" i="1"/>
  <c r="T2189" i="1"/>
  <c r="S2189" i="1"/>
  <c r="R2189" i="1"/>
  <c r="Q2189" i="1" a="1"/>
  <c r="Q2189" i="1" s="1"/>
  <c r="P2189" i="1"/>
  <c r="O2189" i="1"/>
  <c r="T2188" i="1"/>
  <c r="S2188" i="1"/>
  <c r="R2188" i="1"/>
  <c r="Q2188" i="1" a="1"/>
  <c r="Q2188" i="1" s="1"/>
  <c r="P2188" i="1"/>
  <c r="O2188" i="1"/>
  <c r="T2187" i="1"/>
  <c r="S2187" i="1"/>
  <c r="R2187" i="1"/>
  <c r="Q2187" i="1" a="1"/>
  <c r="Q2187" i="1" s="1"/>
  <c r="P2187" i="1"/>
  <c r="O2187" i="1"/>
  <c r="T2186" i="1"/>
  <c r="S2186" i="1"/>
  <c r="R2186" i="1"/>
  <c r="Q2186" i="1" a="1"/>
  <c r="Q2186" i="1" s="1"/>
  <c r="P2186" i="1"/>
  <c r="O2186" i="1"/>
  <c r="T2185" i="1"/>
  <c r="S2185" i="1"/>
  <c r="R2185" i="1"/>
  <c r="Q2185" i="1" a="1"/>
  <c r="Q2185" i="1" s="1"/>
  <c r="P2185" i="1"/>
  <c r="O2185" i="1"/>
  <c r="T2184" i="1"/>
  <c r="S2184" i="1"/>
  <c r="R2184" i="1"/>
  <c r="Q2184" i="1" a="1"/>
  <c r="Q2184" i="1" s="1"/>
  <c r="P2184" i="1"/>
  <c r="O2184" i="1"/>
  <c r="T2183" i="1"/>
  <c r="S2183" i="1"/>
  <c r="R2183" i="1"/>
  <c r="Q2183" i="1" a="1"/>
  <c r="Q2183" i="1" s="1"/>
  <c r="P2183" i="1"/>
  <c r="O2183" i="1"/>
  <c r="T2182" i="1"/>
  <c r="S2182" i="1"/>
  <c r="R2182" i="1"/>
  <c r="Q2182" i="1" a="1"/>
  <c r="Q2182" i="1" s="1"/>
  <c r="P2182" i="1"/>
  <c r="O2182" i="1"/>
  <c r="T2181" i="1"/>
  <c r="S2181" i="1"/>
  <c r="R2181" i="1"/>
  <c r="Q2181" i="1" a="1"/>
  <c r="Q2181" i="1" s="1"/>
  <c r="P2181" i="1"/>
  <c r="O2181" i="1"/>
  <c r="T2180" i="1"/>
  <c r="S2180" i="1"/>
  <c r="R2180" i="1"/>
  <c r="Q2180" i="1" a="1"/>
  <c r="Q2180" i="1" s="1"/>
  <c r="P2180" i="1"/>
  <c r="O2180" i="1"/>
  <c r="T2179" i="1"/>
  <c r="S2179" i="1"/>
  <c r="R2179" i="1"/>
  <c r="Q2179" i="1" a="1"/>
  <c r="Q2179" i="1" s="1"/>
  <c r="P2179" i="1"/>
  <c r="O2179" i="1"/>
  <c r="T2178" i="1"/>
  <c r="S2178" i="1"/>
  <c r="R2178" i="1"/>
  <c r="Q2178" i="1" a="1"/>
  <c r="Q2178" i="1" s="1"/>
  <c r="P2178" i="1"/>
  <c r="O2178" i="1"/>
  <c r="T2177" i="1"/>
  <c r="S2177" i="1"/>
  <c r="R2177" i="1"/>
  <c r="Q2177" i="1" a="1"/>
  <c r="Q2177" i="1" s="1"/>
  <c r="P2177" i="1"/>
  <c r="O2177" i="1"/>
  <c r="T2176" i="1"/>
  <c r="S2176" i="1"/>
  <c r="R2176" i="1"/>
  <c r="Q2176" i="1" a="1"/>
  <c r="Q2176" i="1" s="1"/>
  <c r="P2176" i="1"/>
  <c r="O2176" i="1"/>
  <c r="T2175" i="1"/>
  <c r="S2175" i="1"/>
  <c r="R2175" i="1"/>
  <c r="Q2175" i="1" a="1"/>
  <c r="Q2175" i="1" s="1"/>
  <c r="P2175" i="1"/>
  <c r="O2175" i="1"/>
  <c r="T2174" i="1"/>
  <c r="S2174" i="1"/>
  <c r="R2174" i="1"/>
  <c r="Q2174" i="1" a="1"/>
  <c r="Q2174" i="1" s="1"/>
  <c r="P2174" i="1"/>
  <c r="O2174" i="1"/>
  <c r="T2173" i="1"/>
  <c r="S2173" i="1"/>
  <c r="R2173" i="1"/>
  <c r="Q2173" i="1" a="1"/>
  <c r="Q2173" i="1" s="1"/>
  <c r="P2173" i="1"/>
  <c r="O2173" i="1"/>
  <c r="T2172" i="1"/>
  <c r="S2172" i="1"/>
  <c r="R2172" i="1"/>
  <c r="Q2172" i="1" a="1"/>
  <c r="Q2172" i="1" s="1"/>
  <c r="P2172" i="1"/>
  <c r="O2172" i="1"/>
  <c r="T2171" i="1"/>
  <c r="S2171" i="1"/>
  <c r="R2171" i="1"/>
  <c r="Q2171" i="1" a="1"/>
  <c r="Q2171" i="1" s="1"/>
  <c r="P2171" i="1"/>
  <c r="O2171" i="1"/>
  <c r="T2170" i="1"/>
  <c r="S2170" i="1"/>
  <c r="R2170" i="1"/>
  <c r="Q2170" i="1" a="1"/>
  <c r="Q2170" i="1" s="1"/>
  <c r="P2170" i="1"/>
  <c r="O2170" i="1"/>
  <c r="T2169" i="1"/>
  <c r="S2169" i="1"/>
  <c r="R2169" i="1"/>
  <c r="Q2169" i="1" a="1"/>
  <c r="Q2169" i="1" s="1"/>
  <c r="P2169" i="1"/>
  <c r="O2169" i="1"/>
  <c r="T2168" i="1"/>
  <c r="S2168" i="1"/>
  <c r="R2168" i="1"/>
  <c r="Q2168" i="1" a="1"/>
  <c r="Q2168" i="1" s="1"/>
  <c r="P2168" i="1"/>
  <c r="O2168" i="1"/>
  <c r="T2167" i="1"/>
  <c r="S2167" i="1"/>
  <c r="R2167" i="1"/>
  <c r="Q2167" i="1" a="1"/>
  <c r="Q2167" i="1" s="1"/>
  <c r="P2167" i="1"/>
  <c r="O2167" i="1"/>
  <c r="T2166" i="1"/>
  <c r="S2166" i="1"/>
  <c r="R2166" i="1"/>
  <c r="Q2166" i="1" a="1"/>
  <c r="Q2166" i="1" s="1"/>
  <c r="P2166" i="1"/>
  <c r="O2166" i="1"/>
  <c r="T2165" i="1"/>
  <c r="S2165" i="1"/>
  <c r="R2165" i="1"/>
  <c r="Q2165" i="1" a="1"/>
  <c r="Q2165" i="1" s="1"/>
  <c r="P2165" i="1"/>
  <c r="O2165" i="1"/>
  <c r="T2164" i="1"/>
  <c r="S2164" i="1"/>
  <c r="R2164" i="1"/>
  <c r="Q2164" i="1" a="1"/>
  <c r="Q2164" i="1" s="1"/>
  <c r="P2164" i="1"/>
  <c r="O2164" i="1"/>
  <c r="T2163" i="1"/>
  <c r="S2163" i="1"/>
  <c r="R2163" i="1"/>
  <c r="Q2163" i="1" a="1"/>
  <c r="Q2163" i="1" s="1"/>
  <c r="P2163" i="1"/>
  <c r="O2163" i="1"/>
  <c r="T2162" i="1"/>
  <c r="S2162" i="1"/>
  <c r="R2162" i="1"/>
  <c r="Q2162" i="1" a="1"/>
  <c r="Q2162" i="1" s="1"/>
  <c r="P2162" i="1"/>
  <c r="O2162" i="1"/>
  <c r="T2161" i="1"/>
  <c r="S2161" i="1"/>
  <c r="R2161" i="1"/>
  <c r="Q2161" i="1" a="1"/>
  <c r="Q2161" i="1" s="1"/>
  <c r="P2161" i="1"/>
  <c r="O2161" i="1"/>
  <c r="T2160" i="1"/>
  <c r="S2160" i="1"/>
  <c r="R2160" i="1"/>
  <c r="Q2160" i="1" a="1"/>
  <c r="Q2160" i="1" s="1"/>
  <c r="P2160" i="1"/>
  <c r="O2160" i="1"/>
  <c r="T2159" i="1"/>
  <c r="S2159" i="1"/>
  <c r="R2159" i="1"/>
  <c r="Q2159" i="1" a="1"/>
  <c r="Q2159" i="1" s="1"/>
  <c r="P2159" i="1"/>
  <c r="O2159" i="1"/>
  <c r="T2158" i="1"/>
  <c r="S2158" i="1"/>
  <c r="R2158" i="1"/>
  <c r="Q2158" i="1" a="1"/>
  <c r="Q2158" i="1" s="1"/>
  <c r="P2158" i="1"/>
  <c r="O2158" i="1"/>
  <c r="T2157" i="1"/>
  <c r="S2157" i="1"/>
  <c r="R2157" i="1"/>
  <c r="Q2157" i="1" a="1"/>
  <c r="Q2157" i="1" s="1"/>
  <c r="P2157" i="1"/>
  <c r="O2157" i="1"/>
  <c r="T2156" i="1"/>
  <c r="S2156" i="1"/>
  <c r="R2156" i="1"/>
  <c r="Q2156" i="1" a="1"/>
  <c r="Q2156" i="1" s="1"/>
  <c r="P2156" i="1"/>
  <c r="O2156" i="1"/>
  <c r="T2155" i="1"/>
  <c r="S2155" i="1"/>
  <c r="R2155" i="1"/>
  <c r="Q2155" i="1" a="1"/>
  <c r="Q2155" i="1" s="1"/>
  <c r="P2155" i="1"/>
  <c r="O2155" i="1"/>
  <c r="T2154" i="1"/>
  <c r="S2154" i="1"/>
  <c r="R2154" i="1"/>
  <c r="Q2154" i="1" a="1"/>
  <c r="Q2154" i="1" s="1"/>
  <c r="P2154" i="1"/>
  <c r="O2154" i="1"/>
  <c r="T2153" i="1"/>
  <c r="S2153" i="1"/>
  <c r="R2153" i="1"/>
  <c r="Q2153" i="1" a="1"/>
  <c r="Q2153" i="1" s="1"/>
  <c r="P2153" i="1"/>
  <c r="O2153" i="1"/>
  <c r="T2152" i="1"/>
  <c r="S2152" i="1"/>
  <c r="R2152" i="1"/>
  <c r="Q2152" i="1" a="1"/>
  <c r="Q2152" i="1" s="1"/>
  <c r="P2152" i="1"/>
  <c r="O2152" i="1"/>
  <c r="T2151" i="1"/>
  <c r="S2151" i="1"/>
  <c r="R2151" i="1"/>
  <c r="Q2151" i="1" a="1"/>
  <c r="Q2151" i="1" s="1"/>
  <c r="P2151" i="1"/>
  <c r="O2151" i="1"/>
  <c r="T2150" i="1"/>
  <c r="S2150" i="1"/>
  <c r="R2150" i="1"/>
  <c r="Q2150" i="1" a="1"/>
  <c r="Q2150" i="1" s="1"/>
  <c r="P2150" i="1"/>
  <c r="O2150" i="1"/>
  <c r="T2149" i="1"/>
  <c r="S2149" i="1"/>
  <c r="R2149" i="1"/>
  <c r="Q2149" i="1" a="1"/>
  <c r="Q2149" i="1" s="1"/>
  <c r="P2149" i="1"/>
  <c r="O2149" i="1"/>
  <c r="T2148" i="1"/>
  <c r="S2148" i="1"/>
  <c r="R2148" i="1"/>
  <c r="Q2148" i="1" a="1"/>
  <c r="Q2148" i="1" s="1"/>
  <c r="P2148" i="1"/>
  <c r="O2148" i="1"/>
  <c r="T2147" i="1"/>
  <c r="S2147" i="1"/>
  <c r="R2147" i="1"/>
  <c r="Q2147" i="1" a="1"/>
  <c r="Q2147" i="1" s="1"/>
  <c r="P2147" i="1"/>
  <c r="O2147" i="1"/>
  <c r="T2146" i="1"/>
  <c r="S2146" i="1"/>
  <c r="R2146" i="1"/>
  <c r="Q2146" i="1" a="1"/>
  <c r="Q2146" i="1" s="1"/>
  <c r="P2146" i="1"/>
  <c r="O2146" i="1"/>
  <c r="T2145" i="1"/>
  <c r="S2145" i="1"/>
  <c r="R2145" i="1"/>
  <c r="Q2145" i="1" a="1"/>
  <c r="Q2145" i="1" s="1"/>
  <c r="P2145" i="1"/>
  <c r="O2145" i="1"/>
  <c r="T2144" i="1"/>
  <c r="S2144" i="1"/>
  <c r="R2144" i="1"/>
  <c r="Q2144" i="1" a="1"/>
  <c r="Q2144" i="1" s="1"/>
  <c r="P2144" i="1"/>
  <c r="O2144" i="1"/>
  <c r="T2143" i="1"/>
  <c r="S2143" i="1"/>
  <c r="R2143" i="1"/>
  <c r="Q2143" i="1" a="1"/>
  <c r="Q2143" i="1" s="1"/>
  <c r="P2143" i="1"/>
  <c r="O2143" i="1"/>
  <c r="T2142" i="1"/>
  <c r="S2142" i="1"/>
  <c r="R2142" i="1"/>
  <c r="Q2142" i="1" a="1"/>
  <c r="Q2142" i="1" s="1"/>
  <c r="P2142" i="1"/>
  <c r="O2142" i="1"/>
  <c r="T2141" i="1"/>
  <c r="S2141" i="1"/>
  <c r="R2141" i="1"/>
  <c r="Q2141" i="1" a="1"/>
  <c r="Q2141" i="1" s="1"/>
  <c r="P2141" i="1"/>
  <c r="O2141" i="1"/>
  <c r="T2140" i="1"/>
  <c r="S2140" i="1"/>
  <c r="R2140" i="1"/>
  <c r="Q2140" i="1" a="1"/>
  <c r="Q2140" i="1" s="1"/>
  <c r="P2140" i="1"/>
  <c r="O2140" i="1"/>
  <c r="T2139" i="1"/>
  <c r="S2139" i="1"/>
  <c r="R2139" i="1"/>
  <c r="Q2139" i="1" a="1"/>
  <c r="Q2139" i="1" s="1"/>
  <c r="P2139" i="1"/>
  <c r="O2139" i="1"/>
  <c r="T2138" i="1"/>
  <c r="S2138" i="1"/>
  <c r="R2138" i="1"/>
  <c r="Q2138" i="1" a="1"/>
  <c r="Q2138" i="1" s="1"/>
  <c r="P2138" i="1"/>
  <c r="O2138" i="1"/>
  <c r="T2137" i="1"/>
  <c r="S2137" i="1"/>
  <c r="R2137" i="1"/>
  <c r="Q2137" i="1" a="1"/>
  <c r="Q2137" i="1" s="1"/>
  <c r="P2137" i="1"/>
  <c r="O2137" i="1"/>
  <c r="T2136" i="1"/>
  <c r="S2136" i="1"/>
  <c r="R2136" i="1"/>
  <c r="Q2136" i="1" a="1"/>
  <c r="Q2136" i="1" s="1"/>
  <c r="P2136" i="1"/>
  <c r="O2136" i="1"/>
  <c r="T2135" i="1"/>
  <c r="S2135" i="1"/>
  <c r="R2135" i="1"/>
  <c r="Q2135" i="1" a="1"/>
  <c r="Q2135" i="1" s="1"/>
  <c r="P2135" i="1"/>
  <c r="O2135" i="1"/>
  <c r="T2134" i="1"/>
  <c r="S2134" i="1"/>
  <c r="R2134" i="1"/>
  <c r="Q2134" i="1" a="1"/>
  <c r="Q2134" i="1" s="1"/>
  <c r="P2134" i="1"/>
  <c r="O2134" i="1"/>
  <c r="T2133" i="1"/>
  <c r="S2133" i="1"/>
  <c r="R2133" i="1"/>
  <c r="Q2133" i="1" a="1"/>
  <c r="Q2133" i="1" s="1"/>
  <c r="P2133" i="1"/>
  <c r="O2133" i="1"/>
  <c r="T2132" i="1"/>
  <c r="S2132" i="1"/>
  <c r="R2132" i="1"/>
  <c r="Q2132" i="1" a="1"/>
  <c r="Q2132" i="1" s="1"/>
  <c r="P2132" i="1"/>
  <c r="O2132" i="1"/>
  <c r="T2131" i="1"/>
  <c r="S2131" i="1"/>
  <c r="R2131" i="1"/>
  <c r="Q2131" i="1" a="1"/>
  <c r="Q2131" i="1" s="1"/>
  <c r="P2131" i="1"/>
  <c r="O2131" i="1"/>
  <c r="T2130" i="1"/>
  <c r="S2130" i="1"/>
  <c r="R2130" i="1"/>
  <c r="Q2130" i="1" a="1"/>
  <c r="Q2130" i="1" s="1"/>
  <c r="P2130" i="1"/>
  <c r="O2130" i="1"/>
  <c r="T2129" i="1"/>
  <c r="S2129" i="1"/>
  <c r="R2129" i="1"/>
  <c r="Q2129" i="1" a="1"/>
  <c r="Q2129" i="1" s="1"/>
  <c r="P2129" i="1"/>
  <c r="O2129" i="1"/>
  <c r="T2128" i="1"/>
  <c r="S2128" i="1"/>
  <c r="R2128" i="1"/>
  <c r="Q2128" i="1" a="1"/>
  <c r="Q2128" i="1" s="1"/>
  <c r="P2128" i="1"/>
  <c r="O2128" i="1"/>
  <c r="T2127" i="1"/>
  <c r="S2127" i="1"/>
  <c r="R2127" i="1"/>
  <c r="Q2127" i="1" a="1"/>
  <c r="Q2127" i="1" s="1"/>
  <c r="P2127" i="1"/>
  <c r="O2127" i="1"/>
  <c r="T2126" i="1"/>
  <c r="S2126" i="1"/>
  <c r="R2126" i="1"/>
  <c r="Q2126" i="1" a="1"/>
  <c r="Q2126" i="1" s="1"/>
  <c r="P2126" i="1"/>
  <c r="O2126" i="1"/>
  <c r="T2125" i="1"/>
  <c r="S2125" i="1"/>
  <c r="R2125" i="1"/>
  <c r="Q2125" i="1" a="1"/>
  <c r="Q2125" i="1" s="1"/>
  <c r="P2125" i="1"/>
  <c r="O2125" i="1"/>
  <c r="T2124" i="1"/>
  <c r="S2124" i="1"/>
  <c r="R2124" i="1"/>
  <c r="Q2124" i="1" a="1"/>
  <c r="Q2124" i="1" s="1"/>
  <c r="P2124" i="1"/>
  <c r="O2124" i="1"/>
  <c r="T2123" i="1"/>
  <c r="S2123" i="1"/>
  <c r="R2123" i="1"/>
  <c r="Q2123" i="1" a="1"/>
  <c r="Q2123" i="1" s="1"/>
  <c r="P2123" i="1"/>
  <c r="O2123" i="1"/>
  <c r="T2122" i="1"/>
  <c r="S2122" i="1"/>
  <c r="R2122" i="1"/>
  <c r="Q2122" i="1" a="1"/>
  <c r="Q2122" i="1" s="1"/>
  <c r="P2122" i="1"/>
  <c r="O2122" i="1"/>
  <c r="T2121" i="1"/>
  <c r="S2121" i="1"/>
  <c r="R2121" i="1"/>
  <c r="Q2121" i="1" a="1"/>
  <c r="Q2121" i="1" s="1"/>
  <c r="P2121" i="1"/>
  <c r="O2121" i="1"/>
  <c r="T2120" i="1"/>
  <c r="S2120" i="1"/>
  <c r="R2120" i="1"/>
  <c r="Q2120" i="1" a="1"/>
  <c r="Q2120" i="1" s="1"/>
  <c r="P2120" i="1"/>
  <c r="O2120" i="1"/>
  <c r="T2119" i="1"/>
  <c r="S2119" i="1"/>
  <c r="R2119" i="1"/>
  <c r="Q2119" i="1" a="1"/>
  <c r="Q2119" i="1" s="1"/>
  <c r="P2119" i="1"/>
  <c r="O2119" i="1"/>
  <c r="T2118" i="1"/>
  <c r="S2118" i="1"/>
  <c r="R2118" i="1"/>
  <c r="Q2118" i="1" a="1"/>
  <c r="Q2118" i="1" s="1"/>
  <c r="P2118" i="1"/>
  <c r="O2118" i="1"/>
  <c r="T2117" i="1"/>
  <c r="S2117" i="1"/>
  <c r="R2117" i="1"/>
  <c r="Q2117" i="1" a="1"/>
  <c r="Q2117" i="1" s="1"/>
  <c r="P2117" i="1"/>
  <c r="O2117" i="1"/>
  <c r="T2116" i="1"/>
  <c r="S2116" i="1"/>
  <c r="R2116" i="1"/>
  <c r="Q2116" i="1" a="1"/>
  <c r="Q2116" i="1" s="1"/>
  <c r="P2116" i="1"/>
  <c r="O2116" i="1"/>
  <c r="T2115" i="1"/>
  <c r="S2115" i="1"/>
  <c r="R2115" i="1"/>
  <c r="Q2115" i="1" a="1"/>
  <c r="Q2115" i="1" s="1"/>
  <c r="P2115" i="1"/>
  <c r="O2115" i="1"/>
  <c r="T2114" i="1"/>
  <c r="S2114" i="1"/>
  <c r="R2114" i="1"/>
  <c r="Q2114" i="1" a="1"/>
  <c r="Q2114" i="1" s="1"/>
  <c r="P2114" i="1"/>
  <c r="O2114" i="1"/>
  <c r="T2113" i="1"/>
  <c r="S2113" i="1"/>
  <c r="R2113" i="1"/>
  <c r="Q2113" i="1" a="1"/>
  <c r="Q2113" i="1" s="1"/>
  <c r="P2113" i="1"/>
  <c r="O2113" i="1"/>
  <c r="T2112" i="1"/>
  <c r="S2112" i="1"/>
  <c r="R2112" i="1"/>
  <c r="Q2112" i="1" a="1"/>
  <c r="Q2112" i="1" s="1"/>
  <c r="P2112" i="1"/>
  <c r="O2112" i="1"/>
  <c r="T2111" i="1"/>
  <c r="S2111" i="1"/>
  <c r="R2111" i="1"/>
  <c r="Q2111" i="1" a="1"/>
  <c r="Q2111" i="1" s="1"/>
  <c r="P2111" i="1"/>
  <c r="O2111" i="1"/>
  <c r="T2110" i="1"/>
  <c r="S2110" i="1"/>
  <c r="R2110" i="1"/>
  <c r="Q2110" i="1" a="1"/>
  <c r="Q2110" i="1" s="1"/>
  <c r="P2110" i="1"/>
  <c r="O2110" i="1"/>
  <c r="T2109" i="1"/>
  <c r="S2109" i="1"/>
  <c r="R2109" i="1"/>
  <c r="Q2109" i="1" a="1"/>
  <c r="Q2109" i="1" s="1"/>
  <c r="P2109" i="1"/>
  <c r="O2109" i="1"/>
  <c r="T2108" i="1"/>
  <c r="S2108" i="1"/>
  <c r="R2108" i="1"/>
  <c r="Q2108" i="1" a="1"/>
  <c r="Q2108" i="1" s="1"/>
  <c r="P2108" i="1"/>
  <c r="O2108" i="1"/>
  <c r="T2107" i="1"/>
  <c r="S2107" i="1"/>
  <c r="R2107" i="1"/>
  <c r="Q2107" i="1" a="1"/>
  <c r="Q2107" i="1" s="1"/>
  <c r="P2107" i="1"/>
  <c r="O2107" i="1"/>
  <c r="T2106" i="1"/>
  <c r="S2106" i="1"/>
  <c r="R2106" i="1"/>
  <c r="Q2106" i="1" a="1"/>
  <c r="Q2106" i="1" s="1"/>
  <c r="P2106" i="1"/>
  <c r="O2106" i="1"/>
  <c r="T2105" i="1"/>
  <c r="S2105" i="1"/>
  <c r="R2105" i="1"/>
  <c r="Q2105" i="1" a="1"/>
  <c r="Q2105" i="1" s="1"/>
  <c r="P2105" i="1"/>
  <c r="O2105" i="1"/>
  <c r="T2104" i="1"/>
  <c r="S2104" i="1"/>
  <c r="R2104" i="1"/>
  <c r="Q2104" i="1" a="1"/>
  <c r="Q2104" i="1" s="1"/>
  <c r="P2104" i="1"/>
  <c r="O2104" i="1"/>
  <c r="T2103" i="1"/>
  <c r="S2103" i="1"/>
  <c r="R2103" i="1"/>
  <c r="Q2103" i="1" a="1"/>
  <c r="Q2103" i="1" s="1"/>
  <c r="P2103" i="1"/>
  <c r="O2103" i="1"/>
  <c r="T2102" i="1"/>
  <c r="S2102" i="1"/>
  <c r="R2102" i="1"/>
  <c r="Q2102" i="1" a="1"/>
  <c r="Q2102" i="1" s="1"/>
  <c r="P2102" i="1"/>
  <c r="O2102" i="1"/>
  <c r="T2101" i="1"/>
  <c r="S2101" i="1"/>
  <c r="R2101" i="1"/>
  <c r="Q2101" i="1" a="1"/>
  <c r="Q2101" i="1" s="1"/>
  <c r="P2101" i="1"/>
  <c r="O2101" i="1"/>
  <c r="T2100" i="1"/>
  <c r="S2100" i="1"/>
  <c r="R2100" i="1"/>
  <c r="Q2100" i="1" a="1"/>
  <c r="Q2100" i="1" s="1"/>
  <c r="P2100" i="1"/>
  <c r="O2100" i="1"/>
  <c r="T2099" i="1"/>
  <c r="S2099" i="1"/>
  <c r="R2099" i="1"/>
  <c r="Q2099" i="1" a="1"/>
  <c r="Q2099" i="1" s="1"/>
  <c r="P2099" i="1"/>
  <c r="O2099" i="1"/>
  <c r="T2098" i="1"/>
  <c r="S2098" i="1"/>
  <c r="R2098" i="1"/>
  <c r="Q2098" i="1" a="1"/>
  <c r="Q2098" i="1" s="1"/>
  <c r="P2098" i="1"/>
  <c r="O2098" i="1"/>
  <c r="T2097" i="1"/>
  <c r="S2097" i="1"/>
  <c r="R2097" i="1"/>
  <c r="Q2097" i="1" a="1"/>
  <c r="Q2097" i="1" s="1"/>
  <c r="P2097" i="1"/>
  <c r="O2097" i="1"/>
  <c r="T2096" i="1"/>
  <c r="S2096" i="1"/>
  <c r="R2096" i="1"/>
  <c r="Q2096" i="1" a="1"/>
  <c r="Q2096" i="1" s="1"/>
  <c r="P2096" i="1"/>
  <c r="O2096" i="1"/>
  <c r="T2095" i="1"/>
  <c r="S2095" i="1"/>
  <c r="R2095" i="1"/>
  <c r="Q2095" i="1" a="1"/>
  <c r="Q2095" i="1" s="1"/>
  <c r="P2095" i="1"/>
  <c r="O2095" i="1"/>
  <c r="T2094" i="1"/>
  <c r="S2094" i="1"/>
  <c r="R2094" i="1"/>
  <c r="Q2094" i="1" a="1"/>
  <c r="Q2094" i="1" s="1"/>
  <c r="P2094" i="1"/>
  <c r="O2094" i="1"/>
  <c r="T2093" i="1"/>
  <c r="S2093" i="1"/>
  <c r="R2093" i="1"/>
  <c r="Q2093" i="1" a="1"/>
  <c r="Q2093" i="1" s="1"/>
  <c r="P2093" i="1"/>
  <c r="O2093" i="1"/>
  <c r="T2092" i="1"/>
  <c r="S2092" i="1"/>
  <c r="R2092" i="1"/>
  <c r="Q2092" i="1" a="1"/>
  <c r="Q2092" i="1" s="1"/>
  <c r="P2092" i="1"/>
  <c r="O2092" i="1"/>
  <c r="T2091" i="1"/>
  <c r="S2091" i="1"/>
  <c r="R2091" i="1"/>
  <c r="Q2091" i="1" a="1"/>
  <c r="Q2091" i="1" s="1"/>
  <c r="P2091" i="1"/>
  <c r="O2091" i="1"/>
  <c r="T2090" i="1"/>
  <c r="S2090" i="1"/>
  <c r="R2090" i="1"/>
  <c r="Q2090" i="1" a="1"/>
  <c r="Q2090" i="1" s="1"/>
  <c r="P2090" i="1"/>
  <c r="O2090" i="1"/>
  <c r="T2089" i="1"/>
  <c r="S2089" i="1"/>
  <c r="R2089" i="1"/>
  <c r="Q2089" i="1" a="1"/>
  <c r="Q2089" i="1" s="1"/>
  <c r="P2089" i="1"/>
  <c r="O2089" i="1"/>
  <c r="T2088" i="1"/>
  <c r="S2088" i="1"/>
  <c r="R2088" i="1"/>
  <c r="Q2088" i="1" a="1"/>
  <c r="Q2088" i="1" s="1"/>
  <c r="P2088" i="1"/>
  <c r="O2088" i="1"/>
  <c r="T2087" i="1"/>
  <c r="S2087" i="1"/>
  <c r="R2087" i="1"/>
  <c r="Q2087" i="1" a="1"/>
  <c r="Q2087" i="1" s="1"/>
  <c r="P2087" i="1"/>
  <c r="O2087" i="1"/>
  <c r="T2086" i="1"/>
  <c r="S2086" i="1"/>
  <c r="R2086" i="1"/>
  <c r="Q2086" i="1" a="1"/>
  <c r="Q2086" i="1" s="1"/>
  <c r="P2086" i="1"/>
  <c r="O2086" i="1"/>
  <c r="T2085" i="1"/>
  <c r="S2085" i="1"/>
  <c r="R2085" i="1"/>
  <c r="Q2085" i="1" a="1"/>
  <c r="Q2085" i="1" s="1"/>
  <c r="P2085" i="1"/>
  <c r="O2085" i="1"/>
  <c r="T2084" i="1"/>
  <c r="S2084" i="1"/>
  <c r="R2084" i="1"/>
  <c r="Q2084" i="1" a="1"/>
  <c r="Q2084" i="1" s="1"/>
  <c r="P2084" i="1"/>
  <c r="O2084" i="1"/>
  <c r="T2083" i="1"/>
  <c r="S2083" i="1"/>
  <c r="R2083" i="1"/>
  <c r="Q2083" i="1" a="1"/>
  <c r="Q2083" i="1" s="1"/>
  <c r="P2083" i="1"/>
  <c r="O2083" i="1"/>
  <c r="T2082" i="1"/>
  <c r="S2082" i="1"/>
  <c r="R2082" i="1"/>
  <c r="Q2082" i="1" a="1"/>
  <c r="Q2082" i="1" s="1"/>
  <c r="P2082" i="1"/>
  <c r="O2082" i="1"/>
  <c r="T2081" i="1"/>
  <c r="S2081" i="1"/>
  <c r="R2081" i="1"/>
  <c r="Q2081" i="1" a="1"/>
  <c r="Q2081" i="1" s="1"/>
  <c r="P2081" i="1"/>
  <c r="O2081" i="1"/>
  <c r="T2080" i="1"/>
  <c r="S2080" i="1"/>
  <c r="R2080" i="1"/>
  <c r="Q2080" i="1" a="1"/>
  <c r="Q2080" i="1" s="1"/>
  <c r="P2080" i="1"/>
  <c r="O2080" i="1"/>
  <c r="T2079" i="1"/>
  <c r="S2079" i="1"/>
  <c r="R2079" i="1"/>
  <c r="Q2079" i="1" a="1"/>
  <c r="Q2079" i="1" s="1"/>
  <c r="P2079" i="1"/>
  <c r="O2079" i="1"/>
  <c r="T2078" i="1"/>
  <c r="S2078" i="1"/>
  <c r="R2078" i="1"/>
  <c r="Q2078" i="1" a="1"/>
  <c r="Q2078" i="1" s="1"/>
  <c r="P2078" i="1"/>
  <c r="O2078" i="1"/>
  <c r="T2077" i="1"/>
  <c r="S2077" i="1"/>
  <c r="R2077" i="1"/>
  <c r="Q2077" i="1" a="1"/>
  <c r="Q2077" i="1" s="1"/>
  <c r="P2077" i="1"/>
  <c r="O2077" i="1"/>
  <c r="T2076" i="1"/>
  <c r="S2076" i="1"/>
  <c r="R2076" i="1"/>
  <c r="Q2076" i="1" a="1"/>
  <c r="Q2076" i="1" s="1"/>
  <c r="P2076" i="1"/>
  <c r="O2076" i="1"/>
  <c r="T2075" i="1"/>
  <c r="S2075" i="1"/>
  <c r="R2075" i="1"/>
  <c r="Q2075" i="1" a="1"/>
  <c r="Q2075" i="1" s="1"/>
  <c r="P2075" i="1"/>
  <c r="O2075" i="1"/>
  <c r="T2074" i="1"/>
  <c r="S2074" i="1"/>
  <c r="R2074" i="1"/>
  <c r="Q2074" i="1" a="1"/>
  <c r="Q2074" i="1" s="1"/>
  <c r="P2074" i="1"/>
  <c r="O2074" i="1"/>
  <c r="T2073" i="1"/>
  <c r="S2073" i="1"/>
  <c r="R2073" i="1"/>
  <c r="Q2073" i="1" a="1"/>
  <c r="Q2073" i="1" s="1"/>
  <c r="P2073" i="1"/>
  <c r="O2073" i="1"/>
  <c r="T2072" i="1"/>
  <c r="S2072" i="1"/>
  <c r="R2072" i="1"/>
  <c r="Q2072" i="1" a="1"/>
  <c r="Q2072" i="1" s="1"/>
  <c r="P2072" i="1"/>
  <c r="O2072" i="1"/>
  <c r="T2071" i="1"/>
  <c r="S2071" i="1"/>
  <c r="R2071" i="1"/>
  <c r="Q2071" i="1" a="1"/>
  <c r="Q2071" i="1" s="1"/>
  <c r="P2071" i="1"/>
  <c r="O2071" i="1"/>
  <c r="T2070" i="1"/>
  <c r="S2070" i="1"/>
  <c r="R2070" i="1"/>
  <c r="Q2070" i="1" a="1"/>
  <c r="Q2070" i="1" s="1"/>
  <c r="P2070" i="1"/>
  <c r="O2070" i="1"/>
  <c r="T2069" i="1"/>
  <c r="S2069" i="1"/>
  <c r="R2069" i="1"/>
  <c r="Q2069" i="1" a="1"/>
  <c r="Q2069" i="1" s="1"/>
  <c r="P2069" i="1"/>
  <c r="O2069" i="1"/>
  <c r="T2068" i="1"/>
  <c r="S2068" i="1"/>
  <c r="R2068" i="1"/>
  <c r="Q2068" i="1" a="1"/>
  <c r="Q2068" i="1" s="1"/>
  <c r="P2068" i="1"/>
  <c r="O2068" i="1"/>
  <c r="T2067" i="1"/>
  <c r="S2067" i="1"/>
  <c r="R2067" i="1"/>
  <c r="Q2067" i="1" a="1"/>
  <c r="Q2067" i="1" s="1"/>
  <c r="P2067" i="1"/>
  <c r="O2067" i="1"/>
  <c r="T2066" i="1"/>
  <c r="S2066" i="1"/>
  <c r="R2066" i="1"/>
  <c r="Q2066" i="1" a="1"/>
  <c r="Q2066" i="1" s="1"/>
  <c r="P2066" i="1"/>
  <c r="O2066" i="1"/>
  <c r="T2065" i="1"/>
  <c r="S2065" i="1"/>
  <c r="R2065" i="1"/>
  <c r="Q2065" i="1" a="1"/>
  <c r="Q2065" i="1" s="1"/>
  <c r="P2065" i="1"/>
  <c r="O2065" i="1"/>
  <c r="T2064" i="1"/>
  <c r="S2064" i="1"/>
  <c r="R2064" i="1"/>
  <c r="Q2064" i="1" a="1"/>
  <c r="Q2064" i="1" s="1"/>
  <c r="P2064" i="1"/>
  <c r="O2064" i="1"/>
  <c r="T2063" i="1"/>
  <c r="S2063" i="1"/>
  <c r="R2063" i="1"/>
  <c r="Q2063" i="1" a="1"/>
  <c r="Q2063" i="1" s="1"/>
  <c r="P2063" i="1"/>
  <c r="O2063" i="1"/>
  <c r="T2062" i="1"/>
  <c r="S2062" i="1"/>
  <c r="R2062" i="1"/>
  <c r="Q2062" i="1" a="1"/>
  <c r="Q2062" i="1" s="1"/>
  <c r="P2062" i="1"/>
  <c r="O2062" i="1"/>
  <c r="T2061" i="1"/>
  <c r="S2061" i="1"/>
  <c r="R2061" i="1"/>
  <c r="Q2061" i="1" a="1"/>
  <c r="Q2061" i="1" s="1"/>
  <c r="P2061" i="1"/>
  <c r="O2061" i="1"/>
  <c r="T2060" i="1"/>
  <c r="S2060" i="1"/>
  <c r="R2060" i="1"/>
  <c r="Q2060" i="1" a="1"/>
  <c r="Q2060" i="1" s="1"/>
  <c r="P2060" i="1"/>
  <c r="O2060" i="1"/>
  <c r="T2059" i="1"/>
  <c r="S2059" i="1"/>
  <c r="R2059" i="1"/>
  <c r="Q2059" i="1" a="1"/>
  <c r="Q2059" i="1" s="1"/>
  <c r="P2059" i="1"/>
  <c r="O2059" i="1"/>
  <c r="T2058" i="1"/>
  <c r="S2058" i="1"/>
  <c r="R2058" i="1"/>
  <c r="Q2058" i="1" a="1"/>
  <c r="Q2058" i="1" s="1"/>
  <c r="P2058" i="1"/>
  <c r="O2058" i="1"/>
  <c r="T2057" i="1"/>
  <c r="S2057" i="1"/>
  <c r="R2057" i="1"/>
  <c r="Q2057" i="1" a="1"/>
  <c r="Q2057" i="1" s="1"/>
  <c r="P2057" i="1"/>
  <c r="O2057" i="1"/>
  <c r="T2056" i="1"/>
  <c r="S2056" i="1"/>
  <c r="R2056" i="1"/>
  <c r="Q2056" i="1" a="1"/>
  <c r="Q2056" i="1" s="1"/>
  <c r="P2056" i="1"/>
  <c r="O2056" i="1"/>
  <c r="T2055" i="1"/>
  <c r="S2055" i="1"/>
  <c r="R2055" i="1"/>
  <c r="Q2055" i="1" a="1"/>
  <c r="Q2055" i="1" s="1"/>
  <c r="P2055" i="1"/>
  <c r="O2055" i="1"/>
  <c r="T2054" i="1"/>
  <c r="S2054" i="1"/>
  <c r="R2054" i="1"/>
  <c r="Q2054" i="1" a="1"/>
  <c r="Q2054" i="1" s="1"/>
  <c r="P2054" i="1"/>
  <c r="O2054" i="1"/>
  <c r="T2053" i="1"/>
  <c r="S2053" i="1"/>
  <c r="R2053" i="1"/>
  <c r="Q2053" i="1" a="1"/>
  <c r="Q2053" i="1" s="1"/>
  <c r="P2053" i="1"/>
  <c r="O2053" i="1"/>
  <c r="T2052" i="1"/>
  <c r="S2052" i="1"/>
  <c r="R2052" i="1"/>
  <c r="Q2052" i="1" a="1"/>
  <c r="Q2052" i="1" s="1"/>
  <c r="P2052" i="1"/>
  <c r="O2052" i="1"/>
  <c r="T2051" i="1"/>
  <c r="S2051" i="1"/>
  <c r="R2051" i="1"/>
  <c r="Q2051" i="1" a="1"/>
  <c r="Q2051" i="1" s="1"/>
  <c r="P2051" i="1"/>
  <c r="O2051" i="1"/>
  <c r="T2050" i="1"/>
  <c r="S2050" i="1"/>
  <c r="R2050" i="1"/>
  <c r="Q2050" i="1" a="1"/>
  <c r="Q2050" i="1" s="1"/>
  <c r="P2050" i="1"/>
  <c r="O2050" i="1"/>
  <c r="T2049" i="1"/>
  <c r="S2049" i="1"/>
  <c r="R2049" i="1"/>
  <c r="Q2049" i="1" a="1"/>
  <c r="Q2049" i="1" s="1"/>
  <c r="P2049" i="1"/>
  <c r="O2049" i="1"/>
  <c r="T2048" i="1"/>
  <c r="S2048" i="1"/>
  <c r="R2048" i="1"/>
  <c r="Q2048" i="1" a="1"/>
  <c r="Q2048" i="1" s="1"/>
  <c r="P2048" i="1"/>
  <c r="O2048" i="1"/>
  <c r="T2047" i="1"/>
  <c r="S2047" i="1"/>
  <c r="R2047" i="1"/>
  <c r="Q2047" i="1" a="1"/>
  <c r="Q2047" i="1" s="1"/>
  <c r="P2047" i="1"/>
  <c r="O2047" i="1"/>
  <c r="T2046" i="1"/>
  <c r="S2046" i="1"/>
  <c r="R2046" i="1"/>
  <c r="Q2046" i="1" a="1"/>
  <c r="Q2046" i="1" s="1"/>
  <c r="P2046" i="1"/>
  <c r="O2046" i="1"/>
  <c r="T2045" i="1"/>
  <c r="S2045" i="1"/>
  <c r="R2045" i="1"/>
  <c r="Q2045" i="1" a="1"/>
  <c r="Q2045" i="1" s="1"/>
  <c r="P2045" i="1"/>
  <c r="O2045" i="1"/>
  <c r="T2044" i="1"/>
  <c r="S2044" i="1"/>
  <c r="R2044" i="1"/>
  <c r="Q2044" i="1" a="1"/>
  <c r="Q2044" i="1" s="1"/>
  <c r="P2044" i="1"/>
  <c r="O2044" i="1"/>
  <c r="T2043" i="1"/>
  <c r="S2043" i="1"/>
  <c r="R2043" i="1"/>
  <c r="Q2043" i="1" a="1"/>
  <c r="Q2043" i="1" s="1"/>
  <c r="P2043" i="1"/>
  <c r="O2043" i="1"/>
  <c r="T2042" i="1"/>
  <c r="S2042" i="1"/>
  <c r="R2042" i="1"/>
  <c r="Q2042" i="1" a="1"/>
  <c r="Q2042" i="1" s="1"/>
  <c r="P2042" i="1"/>
  <c r="O2042" i="1"/>
  <c r="T2041" i="1"/>
  <c r="S2041" i="1"/>
  <c r="R2041" i="1"/>
  <c r="Q2041" i="1" a="1"/>
  <c r="Q2041" i="1" s="1"/>
  <c r="P2041" i="1"/>
  <c r="O2041" i="1"/>
  <c r="T2040" i="1"/>
  <c r="S2040" i="1"/>
  <c r="R2040" i="1"/>
  <c r="Q2040" i="1" a="1"/>
  <c r="Q2040" i="1" s="1"/>
  <c r="P2040" i="1"/>
  <c r="O2040" i="1"/>
  <c r="T2039" i="1"/>
  <c r="S2039" i="1"/>
  <c r="R2039" i="1"/>
  <c r="Q2039" i="1" a="1"/>
  <c r="Q2039" i="1" s="1"/>
  <c r="P2039" i="1"/>
  <c r="O2039" i="1"/>
  <c r="T2038" i="1"/>
  <c r="S2038" i="1"/>
  <c r="R2038" i="1"/>
  <c r="Q2038" i="1" a="1"/>
  <c r="Q2038" i="1" s="1"/>
  <c r="P2038" i="1"/>
  <c r="O2038" i="1"/>
  <c r="T2037" i="1"/>
  <c r="S2037" i="1"/>
  <c r="R2037" i="1"/>
  <c r="Q2037" i="1" a="1"/>
  <c r="Q2037" i="1" s="1"/>
  <c r="P2037" i="1"/>
  <c r="O2037" i="1"/>
  <c r="T2036" i="1"/>
  <c r="S2036" i="1"/>
  <c r="R2036" i="1"/>
  <c r="Q2036" i="1" a="1"/>
  <c r="Q2036" i="1" s="1"/>
  <c r="P2036" i="1"/>
  <c r="O2036" i="1"/>
  <c r="T2035" i="1"/>
  <c r="S2035" i="1"/>
  <c r="R2035" i="1"/>
  <c r="Q2035" i="1" a="1"/>
  <c r="Q2035" i="1" s="1"/>
  <c r="P2035" i="1"/>
  <c r="O2035" i="1"/>
  <c r="T2034" i="1"/>
  <c r="S2034" i="1"/>
  <c r="R2034" i="1"/>
  <c r="Q2034" i="1" a="1"/>
  <c r="Q2034" i="1" s="1"/>
  <c r="P2034" i="1"/>
  <c r="O2034" i="1"/>
  <c r="T2033" i="1"/>
  <c r="S2033" i="1"/>
  <c r="R2033" i="1"/>
  <c r="Q2033" i="1" a="1"/>
  <c r="Q2033" i="1" s="1"/>
  <c r="P2033" i="1"/>
  <c r="O2033" i="1"/>
  <c r="T2032" i="1"/>
  <c r="S2032" i="1"/>
  <c r="R2032" i="1"/>
  <c r="Q2032" i="1" a="1"/>
  <c r="Q2032" i="1" s="1"/>
  <c r="P2032" i="1"/>
  <c r="O2032" i="1"/>
  <c r="T2031" i="1"/>
  <c r="S2031" i="1"/>
  <c r="R2031" i="1"/>
  <c r="Q2031" i="1" a="1"/>
  <c r="Q2031" i="1" s="1"/>
  <c r="P2031" i="1"/>
  <c r="O2031" i="1"/>
  <c r="T2030" i="1"/>
  <c r="S2030" i="1"/>
  <c r="R2030" i="1"/>
  <c r="Q2030" i="1" a="1"/>
  <c r="Q2030" i="1" s="1"/>
  <c r="P2030" i="1"/>
  <c r="O2030" i="1"/>
  <c r="T2029" i="1"/>
  <c r="S2029" i="1"/>
  <c r="R2029" i="1"/>
  <c r="Q2029" i="1" a="1"/>
  <c r="Q2029" i="1" s="1"/>
  <c r="P2029" i="1"/>
  <c r="O2029" i="1"/>
  <c r="T2028" i="1"/>
  <c r="S2028" i="1"/>
  <c r="R2028" i="1"/>
  <c r="Q2028" i="1" a="1"/>
  <c r="Q2028" i="1" s="1"/>
  <c r="P2028" i="1"/>
  <c r="O2028" i="1"/>
  <c r="T2027" i="1"/>
  <c r="S2027" i="1"/>
  <c r="R2027" i="1"/>
  <c r="Q2027" i="1" a="1"/>
  <c r="Q2027" i="1" s="1"/>
  <c r="P2027" i="1"/>
  <c r="O2027" i="1"/>
  <c r="T2026" i="1"/>
  <c r="S2026" i="1"/>
  <c r="R2026" i="1"/>
  <c r="Q2026" i="1" a="1"/>
  <c r="Q2026" i="1" s="1"/>
  <c r="P2026" i="1"/>
  <c r="O2026" i="1"/>
  <c r="T2025" i="1"/>
  <c r="S2025" i="1"/>
  <c r="R2025" i="1"/>
  <c r="Q2025" i="1" a="1"/>
  <c r="Q2025" i="1" s="1"/>
  <c r="P2025" i="1"/>
  <c r="O2025" i="1"/>
  <c r="T2024" i="1"/>
  <c r="S2024" i="1"/>
  <c r="R2024" i="1"/>
  <c r="Q2024" i="1" a="1"/>
  <c r="Q2024" i="1" s="1"/>
  <c r="P2024" i="1"/>
  <c r="O2024" i="1"/>
  <c r="T2023" i="1"/>
  <c r="S2023" i="1"/>
  <c r="R2023" i="1"/>
  <c r="Q2023" i="1" a="1"/>
  <c r="Q2023" i="1" s="1"/>
  <c r="P2023" i="1"/>
  <c r="O2023" i="1"/>
  <c r="T2022" i="1"/>
  <c r="S2022" i="1"/>
  <c r="R2022" i="1"/>
  <c r="Q2022" i="1" a="1"/>
  <c r="Q2022" i="1" s="1"/>
  <c r="P2022" i="1"/>
  <c r="O2022" i="1"/>
  <c r="T2021" i="1"/>
  <c r="S2021" i="1"/>
  <c r="R2021" i="1"/>
  <c r="Q2021" i="1" a="1"/>
  <c r="Q2021" i="1" s="1"/>
  <c r="P2021" i="1"/>
  <c r="O2021" i="1"/>
  <c r="T2020" i="1"/>
  <c r="S2020" i="1"/>
  <c r="R2020" i="1"/>
  <c r="Q2020" i="1" a="1"/>
  <c r="Q2020" i="1" s="1"/>
  <c r="P2020" i="1"/>
  <c r="O2020" i="1"/>
  <c r="T2019" i="1"/>
  <c r="S2019" i="1"/>
  <c r="R2019" i="1"/>
  <c r="Q2019" i="1" a="1"/>
  <c r="Q2019" i="1" s="1"/>
  <c r="P2019" i="1"/>
  <c r="O2019" i="1"/>
  <c r="T2018" i="1"/>
  <c r="S2018" i="1"/>
  <c r="R2018" i="1"/>
  <c r="Q2018" i="1" a="1"/>
  <c r="Q2018" i="1" s="1"/>
  <c r="P2018" i="1"/>
  <c r="O2018" i="1"/>
  <c r="T2017" i="1"/>
  <c r="S2017" i="1"/>
  <c r="R2017" i="1"/>
  <c r="Q2017" i="1" a="1"/>
  <c r="Q2017" i="1" s="1"/>
  <c r="P2017" i="1"/>
  <c r="O2017" i="1"/>
  <c r="T2016" i="1"/>
  <c r="S2016" i="1"/>
  <c r="R2016" i="1"/>
  <c r="Q2016" i="1" a="1"/>
  <c r="Q2016" i="1" s="1"/>
  <c r="P2016" i="1"/>
  <c r="O2016" i="1"/>
  <c r="T2015" i="1"/>
  <c r="S2015" i="1"/>
  <c r="R2015" i="1"/>
  <c r="Q2015" i="1" a="1"/>
  <c r="Q2015" i="1" s="1"/>
  <c r="P2015" i="1"/>
  <c r="O2015" i="1"/>
  <c r="T2014" i="1"/>
  <c r="S2014" i="1"/>
  <c r="R2014" i="1"/>
  <c r="Q2014" i="1" a="1"/>
  <c r="Q2014" i="1" s="1"/>
  <c r="P2014" i="1"/>
  <c r="O2014" i="1"/>
  <c r="T2013" i="1"/>
  <c r="S2013" i="1"/>
  <c r="R2013" i="1"/>
  <c r="Q2013" i="1" a="1"/>
  <c r="Q2013" i="1" s="1"/>
  <c r="P2013" i="1"/>
  <c r="O2013" i="1"/>
  <c r="T2012" i="1"/>
  <c r="S2012" i="1"/>
  <c r="R2012" i="1"/>
  <c r="Q2012" i="1" a="1"/>
  <c r="Q2012" i="1" s="1"/>
  <c r="P2012" i="1"/>
  <c r="O2012" i="1"/>
  <c r="T2011" i="1"/>
  <c r="S2011" i="1"/>
  <c r="R2011" i="1"/>
  <c r="Q2011" i="1" a="1"/>
  <c r="Q2011" i="1" s="1"/>
  <c r="P2011" i="1"/>
  <c r="O2011" i="1"/>
  <c r="T2010" i="1"/>
  <c r="S2010" i="1"/>
  <c r="R2010" i="1"/>
  <c r="Q2010" i="1" a="1"/>
  <c r="Q2010" i="1" s="1"/>
  <c r="P2010" i="1"/>
  <c r="O2010" i="1"/>
  <c r="T2009" i="1"/>
  <c r="S2009" i="1"/>
  <c r="R2009" i="1"/>
  <c r="Q2009" i="1" a="1"/>
  <c r="Q2009" i="1" s="1"/>
  <c r="P2009" i="1"/>
  <c r="O2009" i="1"/>
  <c r="T2008" i="1"/>
  <c r="S2008" i="1"/>
  <c r="R2008" i="1"/>
  <c r="Q2008" i="1" a="1"/>
  <c r="Q2008" i="1" s="1"/>
  <c r="P2008" i="1"/>
  <c r="O2008" i="1"/>
  <c r="T2007" i="1"/>
  <c r="S2007" i="1"/>
  <c r="R2007" i="1"/>
  <c r="Q2007" i="1" a="1"/>
  <c r="Q2007" i="1" s="1"/>
  <c r="P2007" i="1"/>
  <c r="O2007" i="1"/>
  <c r="T2006" i="1"/>
  <c r="S2006" i="1"/>
  <c r="R2006" i="1"/>
  <c r="Q2006" i="1" a="1"/>
  <c r="Q2006" i="1" s="1"/>
  <c r="P2006" i="1"/>
  <c r="O2006" i="1"/>
  <c r="T2005" i="1"/>
  <c r="S2005" i="1"/>
  <c r="R2005" i="1"/>
  <c r="Q2005" i="1" a="1"/>
  <c r="Q2005" i="1" s="1"/>
  <c r="P2005" i="1"/>
  <c r="O2005" i="1"/>
  <c r="T2004" i="1"/>
  <c r="S2004" i="1"/>
  <c r="R2004" i="1"/>
  <c r="Q2004" i="1" a="1"/>
  <c r="Q2004" i="1" s="1"/>
  <c r="P2004" i="1"/>
  <c r="O2004" i="1"/>
  <c r="T2003" i="1"/>
  <c r="S2003" i="1"/>
  <c r="R2003" i="1"/>
  <c r="Q2003" i="1" a="1"/>
  <c r="Q2003" i="1" s="1"/>
  <c r="P2003" i="1"/>
  <c r="O2003" i="1"/>
  <c r="T2002" i="1"/>
  <c r="S2002" i="1"/>
  <c r="R2002" i="1"/>
  <c r="Q2002" i="1" a="1"/>
  <c r="Q2002" i="1" s="1"/>
  <c r="P2002" i="1"/>
  <c r="O2002" i="1"/>
  <c r="T2001" i="1"/>
  <c r="S2001" i="1"/>
  <c r="R2001" i="1"/>
  <c r="Q2001" i="1" a="1"/>
  <c r="Q2001" i="1" s="1"/>
  <c r="P2001" i="1"/>
  <c r="O2001" i="1"/>
  <c r="T2000" i="1"/>
  <c r="S2000" i="1"/>
  <c r="R2000" i="1"/>
  <c r="Q2000" i="1" a="1"/>
  <c r="Q2000" i="1" s="1"/>
  <c r="P2000" i="1"/>
  <c r="O2000" i="1"/>
  <c r="T1999" i="1"/>
  <c r="S1999" i="1"/>
  <c r="R1999" i="1"/>
  <c r="Q1999" i="1" a="1"/>
  <c r="Q1999" i="1" s="1"/>
  <c r="P1999" i="1"/>
  <c r="O1999" i="1"/>
  <c r="T1998" i="1"/>
  <c r="S1998" i="1"/>
  <c r="R1998" i="1"/>
  <c r="Q1998" i="1" a="1"/>
  <c r="Q1998" i="1" s="1"/>
  <c r="P1998" i="1"/>
  <c r="O1998" i="1"/>
  <c r="T1997" i="1"/>
  <c r="S1997" i="1"/>
  <c r="R1997" i="1"/>
  <c r="Q1997" i="1" a="1"/>
  <c r="Q1997" i="1" s="1"/>
  <c r="P1997" i="1"/>
  <c r="O1997" i="1"/>
  <c r="T1996" i="1"/>
  <c r="S1996" i="1"/>
  <c r="R1996" i="1"/>
  <c r="Q1996" i="1" a="1"/>
  <c r="Q1996" i="1" s="1"/>
  <c r="P1996" i="1"/>
  <c r="O1996" i="1"/>
  <c r="T1995" i="1"/>
  <c r="S1995" i="1"/>
  <c r="R1995" i="1"/>
  <c r="Q1995" i="1" a="1"/>
  <c r="Q1995" i="1" s="1"/>
  <c r="P1995" i="1"/>
  <c r="O1995" i="1"/>
  <c r="T1994" i="1"/>
  <c r="S1994" i="1"/>
  <c r="R1994" i="1"/>
  <c r="Q1994" i="1" a="1"/>
  <c r="Q1994" i="1" s="1"/>
  <c r="P1994" i="1"/>
  <c r="O1994" i="1"/>
  <c r="T1993" i="1"/>
  <c r="S1993" i="1"/>
  <c r="R1993" i="1"/>
  <c r="Q1993" i="1" a="1"/>
  <c r="Q1993" i="1" s="1"/>
  <c r="P1993" i="1"/>
  <c r="O1993" i="1"/>
  <c r="T1992" i="1"/>
  <c r="S1992" i="1"/>
  <c r="R1992" i="1"/>
  <c r="Q1992" i="1" a="1"/>
  <c r="Q1992" i="1" s="1"/>
  <c r="P1992" i="1"/>
  <c r="O1992" i="1"/>
  <c r="T1991" i="1"/>
  <c r="S1991" i="1"/>
  <c r="R1991" i="1"/>
  <c r="Q1991" i="1" a="1"/>
  <c r="Q1991" i="1" s="1"/>
  <c r="P1991" i="1"/>
  <c r="O1991" i="1"/>
  <c r="T1990" i="1"/>
  <c r="S1990" i="1"/>
  <c r="R1990" i="1"/>
  <c r="Q1990" i="1" a="1"/>
  <c r="Q1990" i="1" s="1"/>
  <c r="P1990" i="1"/>
  <c r="O1990" i="1"/>
  <c r="T1989" i="1"/>
  <c r="S1989" i="1"/>
  <c r="R1989" i="1"/>
  <c r="Q1989" i="1" a="1"/>
  <c r="Q1989" i="1" s="1"/>
  <c r="P1989" i="1"/>
  <c r="O1989" i="1"/>
  <c r="T1988" i="1"/>
  <c r="S1988" i="1"/>
  <c r="R1988" i="1"/>
  <c r="Q1988" i="1" a="1"/>
  <c r="Q1988" i="1" s="1"/>
  <c r="P1988" i="1"/>
  <c r="O1988" i="1"/>
  <c r="T1987" i="1"/>
  <c r="S1987" i="1"/>
  <c r="R1987" i="1"/>
  <c r="Q1987" i="1" a="1"/>
  <c r="Q1987" i="1" s="1"/>
  <c r="P1987" i="1"/>
  <c r="O1987" i="1"/>
  <c r="T1986" i="1"/>
  <c r="S1986" i="1"/>
  <c r="R1986" i="1"/>
  <c r="Q1986" i="1" a="1"/>
  <c r="Q1986" i="1" s="1"/>
  <c r="P1986" i="1"/>
  <c r="O1986" i="1"/>
  <c r="T1985" i="1"/>
  <c r="S1985" i="1"/>
  <c r="R1985" i="1"/>
  <c r="Q1985" i="1" a="1"/>
  <c r="Q1985" i="1" s="1"/>
  <c r="P1985" i="1"/>
  <c r="O1985" i="1"/>
  <c r="T1984" i="1"/>
  <c r="S1984" i="1"/>
  <c r="R1984" i="1"/>
  <c r="Q1984" i="1" a="1"/>
  <c r="Q1984" i="1" s="1"/>
  <c r="P1984" i="1"/>
  <c r="O1984" i="1"/>
  <c r="T1983" i="1"/>
  <c r="S1983" i="1"/>
  <c r="R1983" i="1"/>
  <c r="Q1983" i="1" a="1"/>
  <c r="Q1983" i="1" s="1"/>
  <c r="P1983" i="1"/>
  <c r="O1983" i="1"/>
  <c r="T1982" i="1"/>
  <c r="S1982" i="1"/>
  <c r="R1982" i="1"/>
  <c r="Q1982" i="1" a="1"/>
  <c r="Q1982" i="1" s="1"/>
  <c r="P1982" i="1"/>
  <c r="O1982" i="1"/>
  <c r="T1981" i="1"/>
  <c r="S1981" i="1"/>
  <c r="R1981" i="1"/>
  <c r="Q1981" i="1" a="1"/>
  <c r="Q1981" i="1" s="1"/>
  <c r="P1981" i="1"/>
  <c r="O1981" i="1"/>
  <c r="T1980" i="1"/>
  <c r="S1980" i="1"/>
  <c r="R1980" i="1"/>
  <c r="Q1980" i="1" a="1"/>
  <c r="Q1980" i="1" s="1"/>
  <c r="P1980" i="1"/>
  <c r="O1980" i="1"/>
  <c r="T1979" i="1"/>
  <c r="S1979" i="1"/>
  <c r="R1979" i="1"/>
  <c r="Q1979" i="1" a="1"/>
  <c r="Q1979" i="1" s="1"/>
  <c r="P1979" i="1"/>
  <c r="O1979" i="1"/>
  <c r="T1978" i="1"/>
  <c r="S1978" i="1"/>
  <c r="R1978" i="1"/>
  <c r="Q1978" i="1" a="1"/>
  <c r="Q1978" i="1" s="1"/>
  <c r="P1978" i="1"/>
  <c r="O1978" i="1"/>
  <c r="T1977" i="1"/>
  <c r="S1977" i="1"/>
  <c r="R1977" i="1"/>
  <c r="Q1977" i="1" a="1"/>
  <c r="Q1977" i="1" s="1"/>
  <c r="P1977" i="1"/>
  <c r="O1977" i="1"/>
  <c r="T1976" i="1"/>
  <c r="S1976" i="1"/>
  <c r="R1976" i="1"/>
  <c r="Q1976" i="1" a="1"/>
  <c r="Q1976" i="1" s="1"/>
  <c r="P1976" i="1"/>
  <c r="O1976" i="1"/>
  <c r="T1975" i="1"/>
  <c r="S1975" i="1"/>
  <c r="R1975" i="1"/>
  <c r="Q1975" i="1" a="1"/>
  <c r="Q1975" i="1" s="1"/>
  <c r="P1975" i="1"/>
  <c r="O1975" i="1"/>
  <c r="T1974" i="1"/>
  <c r="S1974" i="1"/>
  <c r="R1974" i="1"/>
  <c r="Q1974" i="1" a="1"/>
  <c r="Q1974" i="1" s="1"/>
  <c r="P1974" i="1"/>
  <c r="O1974" i="1"/>
  <c r="T1973" i="1"/>
  <c r="S1973" i="1"/>
  <c r="R1973" i="1"/>
  <c r="Q1973" i="1" a="1"/>
  <c r="Q1973" i="1" s="1"/>
  <c r="P1973" i="1"/>
  <c r="O1973" i="1"/>
  <c r="T1972" i="1"/>
  <c r="S1972" i="1"/>
  <c r="R1972" i="1"/>
  <c r="Q1972" i="1" a="1"/>
  <c r="Q1972" i="1" s="1"/>
  <c r="P1972" i="1"/>
  <c r="O1972" i="1"/>
  <c r="T1971" i="1"/>
  <c r="S1971" i="1"/>
  <c r="R1971" i="1"/>
  <c r="Q1971" i="1" a="1"/>
  <c r="Q1971" i="1" s="1"/>
  <c r="P1971" i="1"/>
  <c r="O1971" i="1"/>
  <c r="T1970" i="1"/>
  <c r="S1970" i="1"/>
  <c r="R1970" i="1"/>
  <c r="Q1970" i="1" a="1"/>
  <c r="Q1970" i="1" s="1"/>
  <c r="P1970" i="1"/>
  <c r="O1970" i="1"/>
  <c r="T1969" i="1"/>
  <c r="S1969" i="1"/>
  <c r="R1969" i="1"/>
  <c r="Q1969" i="1" a="1"/>
  <c r="Q1969" i="1" s="1"/>
  <c r="P1969" i="1"/>
  <c r="O1969" i="1"/>
  <c r="T1968" i="1"/>
  <c r="S1968" i="1"/>
  <c r="R1968" i="1"/>
  <c r="Q1968" i="1" a="1"/>
  <c r="Q1968" i="1" s="1"/>
  <c r="P1968" i="1"/>
  <c r="O1968" i="1"/>
  <c r="T1967" i="1"/>
  <c r="S1967" i="1"/>
  <c r="R1967" i="1"/>
  <c r="Q1967" i="1" a="1"/>
  <c r="Q1967" i="1" s="1"/>
  <c r="P1967" i="1"/>
  <c r="O1967" i="1"/>
  <c r="T1966" i="1"/>
  <c r="S1966" i="1"/>
  <c r="R1966" i="1"/>
  <c r="Q1966" i="1" a="1"/>
  <c r="Q1966" i="1" s="1"/>
  <c r="P1966" i="1"/>
  <c r="O1966" i="1"/>
  <c r="T1965" i="1"/>
  <c r="S1965" i="1"/>
  <c r="R1965" i="1"/>
  <c r="Q1965" i="1" a="1"/>
  <c r="Q1965" i="1" s="1"/>
  <c r="P1965" i="1"/>
  <c r="O1965" i="1"/>
  <c r="T1964" i="1"/>
  <c r="S1964" i="1"/>
  <c r="R1964" i="1"/>
  <c r="Q1964" i="1" a="1"/>
  <c r="Q1964" i="1" s="1"/>
  <c r="P1964" i="1"/>
  <c r="O1964" i="1"/>
  <c r="T1963" i="1"/>
  <c r="S1963" i="1"/>
  <c r="R1963" i="1"/>
  <c r="Q1963" i="1" a="1"/>
  <c r="Q1963" i="1" s="1"/>
  <c r="P1963" i="1"/>
  <c r="O1963" i="1"/>
  <c r="T1962" i="1"/>
  <c r="S1962" i="1"/>
  <c r="R1962" i="1"/>
  <c r="Q1962" i="1" a="1"/>
  <c r="Q1962" i="1" s="1"/>
  <c r="P1962" i="1"/>
  <c r="O1962" i="1"/>
  <c r="T1961" i="1"/>
  <c r="S1961" i="1"/>
  <c r="R1961" i="1"/>
  <c r="Q1961" i="1" a="1"/>
  <c r="Q1961" i="1" s="1"/>
  <c r="P1961" i="1"/>
  <c r="O1961" i="1"/>
  <c r="T1960" i="1"/>
  <c r="S1960" i="1"/>
  <c r="R1960" i="1"/>
  <c r="Q1960" i="1" a="1"/>
  <c r="Q1960" i="1" s="1"/>
  <c r="P1960" i="1"/>
  <c r="O1960" i="1"/>
  <c r="T1959" i="1"/>
  <c r="S1959" i="1"/>
  <c r="R1959" i="1"/>
  <c r="Q1959" i="1" a="1"/>
  <c r="Q1959" i="1" s="1"/>
  <c r="P1959" i="1"/>
  <c r="O1959" i="1"/>
  <c r="T1958" i="1"/>
  <c r="S1958" i="1"/>
  <c r="R1958" i="1"/>
  <c r="Q1958" i="1" a="1"/>
  <c r="Q1958" i="1" s="1"/>
  <c r="P1958" i="1"/>
  <c r="O1958" i="1"/>
  <c r="T1957" i="1"/>
  <c r="S1957" i="1"/>
  <c r="R1957" i="1"/>
  <c r="Q1957" i="1" a="1"/>
  <c r="Q1957" i="1" s="1"/>
  <c r="P1957" i="1"/>
  <c r="O1957" i="1"/>
  <c r="T1956" i="1"/>
  <c r="S1956" i="1"/>
  <c r="R1956" i="1"/>
  <c r="Q1956" i="1" a="1"/>
  <c r="Q1956" i="1" s="1"/>
  <c r="P1956" i="1"/>
  <c r="O1956" i="1"/>
  <c r="T1955" i="1"/>
  <c r="S1955" i="1"/>
  <c r="R1955" i="1"/>
  <c r="Q1955" i="1" a="1"/>
  <c r="Q1955" i="1" s="1"/>
  <c r="P1955" i="1"/>
  <c r="O1955" i="1"/>
  <c r="T1954" i="1"/>
  <c r="S1954" i="1"/>
  <c r="R1954" i="1"/>
  <c r="Q1954" i="1" a="1"/>
  <c r="Q1954" i="1" s="1"/>
  <c r="P1954" i="1"/>
  <c r="O1954" i="1"/>
  <c r="T1953" i="1"/>
  <c r="S1953" i="1"/>
  <c r="R1953" i="1"/>
  <c r="Q1953" i="1" a="1"/>
  <c r="Q1953" i="1" s="1"/>
  <c r="P1953" i="1"/>
  <c r="O1953" i="1"/>
  <c r="T1952" i="1"/>
  <c r="S1952" i="1"/>
  <c r="R1952" i="1"/>
  <c r="Q1952" i="1" a="1"/>
  <c r="Q1952" i="1" s="1"/>
  <c r="P1952" i="1"/>
  <c r="O1952" i="1"/>
  <c r="T1951" i="1"/>
  <c r="S1951" i="1"/>
  <c r="R1951" i="1"/>
  <c r="Q1951" i="1" a="1"/>
  <c r="Q1951" i="1" s="1"/>
  <c r="P1951" i="1"/>
  <c r="O1951" i="1"/>
  <c r="T1950" i="1"/>
  <c r="S1950" i="1"/>
  <c r="R1950" i="1"/>
  <c r="Q1950" i="1" a="1"/>
  <c r="Q1950" i="1" s="1"/>
  <c r="P1950" i="1"/>
  <c r="O1950" i="1"/>
  <c r="T1949" i="1"/>
  <c r="S1949" i="1"/>
  <c r="R1949" i="1"/>
  <c r="Q1949" i="1" a="1"/>
  <c r="Q1949" i="1" s="1"/>
  <c r="P1949" i="1"/>
  <c r="O1949" i="1"/>
  <c r="T1948" i="1"/>
  <c r="S1948" i="1"/>
  <c r="R1948" i="1"/>
  <c r="Q1948" i="1" a="1"/>
  <c r="Q1948" i="1" s="1"/>
  <c r="P1948" i="1"/>
  <c r="O1948" i="1"/>
  <c r="T1947" i="1"/>
  <c r="S1947" i="1"/>
  <c r="R1947" i="1"/>
  <c r="Q1947" i="1" a="1"/>
  <c r="Q1947" i="1" s="1"/>
  <c r="P1947" i="1"/>
  <c r="O1947" i="1"/>
  <c r="T1946" i="1"/>
  <c r="S1946" i="1"/>
  <c r="R1946" i="1"/>
  <c r="Q1946" i="1" a="1"/>
  <c r="Q1946" i="1" s="1"/>
  <c r="P1946" i="1"/>
  <c r="O1946" i="1"/>
  <c r="T1945" i="1"/>
  <c r="S1945" i="1"/>
  <c r="R1945" i="1"/>
  <c r="Q1945" i="1" a="1"/>
  <c r="Q1945" i="1" s="1"/>
  <c r="P1945" i="1"/>
  <c r="O1945" i="1"/>
  <c r="T1944" i="1"/>
  <c r="S1944" i="1"/>
  <c r="R1944" i="1"/>
  <c r="Q1944" i="1" a="1"/>
  <c r="Q1944" i="1" s="1"/>
  <c r="P1944" i="1"/>
  <c r="O1944" i="1"/>
  <c r="T1943" i="1"/>
  <c r="S1943" i="1"/>
  <c r="R1943" i="1"/>
  <c r="Q1943" i="1" a="1"/>
  <c r="Q1943" i="1" s="1"/>
  <c r="P1943" i="1"/>
  <c r="O1943" i="1"/>
  <c r="T1942" i="1"/>
  <c r="S1942" i="1"/>
  <c r="R1942" i="1"/>
  <c r="Q1942" i="1" a="1"/>
  <c r="Q1942" i="1" s="1"/>
  <c r="P1942" i="1"/>
  <c r="O1942" i="1"/>
  <c r="T1941" i="1"/>
  <c r="S1941" i="1"/>
  <c r="R1941" i="1"/>
  <c r="Q1941" i="1" a="1"/>
  <c r="Q1941" i="1" s="1"/>
  <c r="P1941" i="1"/>
  <c r="O1941" i="1"/>
  <c r="T1940" i="1"/>
  <c r="S1940" i="1"/>
  <c r="R1940" i="1"/>
  <c r="Q1940" i="1" a="1"/>
  <c r="Q1940" i="1" s="1"/>
  <c r="P1940" i="1"/>
  <c r="O1940" i="1"/>
  <c r="T1939" i="1"/>
  <c r="S1939" i="1"/>
  <c r="R1939" i="1"/>
  <c r="Q1939" i="1" a="1"/>
  <c r="Q1939" i="1" s="1"/>
  <c r="P1939" i="1"/>
  <c r="O1939" i="1"/>
  <c r="T1938" i="1"/>
  <c r="S1938" i="1"/>
  <c r="R1938" i="1"/>
  <c r="Q1938" i="1" a="1"/>
  <c r="Q1938" i="1" s="1"/>
  <c r="P1938" i="1"/>
  <c r="O1938" i="1"/>
  <c r="T1937" i="1"/>
  <c r="S1937" i="1"/>
  <c r="R1937" i="1"/>
  <c r="Q1937" i="1" a="1"/>
  <c r="Q1937" i="1" s="1"/>
  <c r="P1937" i="1"/>
  <c r="O1937" i="1"/>
  <c r="T1936" i="1"/>
  <c r="S1936" i="1"/>
  <c r="R1936" i="1"/>
  <c r="Q1936" i="1" a="1"/>
  <c r="Q1936" i="1" s="1"/>
  <c r="P1936" i="1"/>
  <c r="O1936" i="1"/>
  <c r="T1935" i="1"/>
  <c r="S1935" i="1"/>
  <c r="R1935" i="1"/>
  <c r="Q1935" i="1" a="1"/>
  <c r="Q1935" i="1" s="1"/>
  <c r="P1935" i="1"/>
  <c r="O1935" i="1"/>
  <c r="T1934" i="1"/>
  <c r="S1934" i="1"/>
  <c r="R1934" i="1"/>
  <c r="Q1934" i="1" a="1"/>
  <c r="Q1934" i="1" s="1"/>
  <c r="P1934" i="1"/>
  <c r="O1934" i="1"/>
  <c r="T1933" i="1"/>
  <c r="S1933" i="1"/>
  <c r="R1933" i="1"/>
  <c r="Q1933" i="1" a="1"/>
  <c r="Q1933" i="1" s="1"/>
  <c r="P1933" i="1"/>
  <c r="O1933" i="1"/>
  <c r="T1932" i="1"/>
  <c r="S1932" i="1"/>
  <c r="R1932" i="1"/>
  <c r="Q1932" i="1" a="1"/>
  <c r="Q1932" i="1" s="1"/>
  <c r="P1932" i="1"/>
  <c r="O1932" i="1"/>
  <c r="T1931" i="1"/>
  <c r="S1931" i="1"/>
  <c r="R1931" i="1"/>
  <c r="Q1931" i="1" a="1"/>
  <c r="Q1931" i="1" s="1"/>
  <c r="P1931" i="1"/>
  <c r="O1931" i="1"/>
  <c r="T1930" i="1"/>
  <c r="S1930" i="1"/>
  <c r="R1930" i="1"/>
  <c r="Q1930" i="1" a="1"/>
  <c r="Q1930" i="1" s="1"/>
  <c r="P1930" i="1"/>
  <c r="O1930" i="1"/>
  <c r="T1929" i="1"/>
  <c r="S1929" i="1"/>
  <c r="R1929" i="1"/>
  <c r="Q1929" i="1" a="1"/>
  <c r="Q1929" i="1" s="1"/>
  <c r="P1929" i="1"/>
  <c r="O1929" i="1"/>
  <c r="T1928" i="1"/>
  <c r="S1928" i="1"/>
  <c r="R1928" i="1"/>
  <c r="Q1928" i="1" a="1"/>
  <c r="Q1928" i="1" s="1"/>
  <c r="P1928" i="1"/>
  <c r="O1928" i="1"/>
  <c r="T1927" i="1"/>
  <c r="S1927" i="1"/>
  <c r="R1927" i="1"/>
  <c r="Q1927" i="1" a="1"/>
  <c r="Q1927" i="1" s="1"/>
  <c r="P1927" i="1"/>
  <c r="O1927" i="1"/>
  <c r="T1926" i="1"/>
  <c r="S1926" i="1"/>
  <c r="R1926" i="1"/>
  <c r="Q1926" i="1" a="1"/>
  <c r="Q1926" i="1" s="1"/>
  <c r="P1926" i="1"/>
  <c r="O1926" i="1"/>
  <c r="T1925" i="1"/>
  <c r="S1925" i="1"/>
  <c r="R1925" i="1"/>
  <c r="Q1925" i="1" a="1"/>
  <c r="Q1925" i="1" s="1"/>
  <c r="P1925" i="1"/>
  <c r="O1925" i="1"/>
  <c r="T1924" i="1"/>
  <c r="S1924" i="1"/>
  <c r="R1924" i="1"/>
  <c r="Q1924" i="1" a="1"/>
  <c r="Q1924" i="1" s="1"/>
  <c r="P1924" i="1"/>
  <c r="O1924" i="1"/>
  <c r="T1923" i="1"/>
  <c r="S1923" i="1"/>
  <c r="R1923" i="1"/>
  <c r="Q1923" i="1" a="1"/>
  <c r="Q1923" i="1" s="1"/>
  <c r="P1923" i="1"/>
  <c r="O1923" i="1"/>
  <c r="T1922" i="1"/>
  <c r="S1922" i="1"/>
  <c r="R1922" i="1"/>
  <c r="Q1922" i="1" a="1"/>
  <c r="Q1922" i="1" s="1"/>
  <c r="P1922" i="1"/>
  <c r="O1922" i="1"/>
  <c r="T1921" i="1"/>
  <c r="S1921" i="1"/>
  <c r="R1921" i="1"/>
  <c r="Q1921" i="1" a="1"/>
  <c r="Q1921" i="1" s="1"/>
  <c r="P1921" i="1"/>
  <c r="O1921" i="1"/>
  <c r="T1920" i="1"/>
  <c r="S1920" i="1"/>
  <c r="R1920" i="1"/>
  <c r="Q1920" i="1" a="1"/>
  <c r="Q1920" i="1" s="1"/>
  <c r="P1920" i="1"/>
  <c r="O1920" i="1"/>
  <c r="T1919" i="1"/>
  <c r="S1919" i="1"/>
  <c r="R1919" i="1"/>
  <c r="Q1919" i="1" a="1"/>
  <c r="Q1919" i="1" s="1"/>
  <c r="P1919" i="1"/>
  <c r="O1919" i="1"/>
  <c r="T1918" i="1"/>
  <c r="S1918" i="1"/>
  <c r="R1918" i="1"/>
  <c r="Q1918" i="1" a="1"/>
  <c r="Q1918" i="1" s="1"/>
  <c r="P1918" i="1"/>
  <c r="O1918" i="1"/>
  <c r="T1917" i="1"/>
  <c r="S1917" i="1"/>
  <c r="R1917" i="1"/>
  <c r="Q1917" i="1" a="1"/>
  <c r="Q1917" i="1" s="1"/>
  <c r="P1917" i="1"/>
  <c r="O1917" i="1"/>
  <c r="T1916" i="1"/>
  <c r="S1916" i="1"/>
  <c r="R1916" i="1"/>
  <c r="Q1916" i="1" a="1"/>
  <c r="Q1916" i="1" s="1"/>
  <c r="P1916" i="1"/>
  <c r="O1916" i="1"/>
  <c r="T1915" i="1"/>
  <c r="S1915" i="1"/>
  <c r="R1915" i="1"/>
  <c r="Q1915" i="1" a="1"/>
  <c r="Q1915" i="1" s="1"/>
  <c r="P1915" i="1"/>
  <c r="O1915" i="1"/>
  <c r="T1914" i="1"/>
  <c r="S1914" i="1"/>
  <c r="R1914" i="1"/>
  <c r="Q1914" i="1" a="1"/>
  <c r="Q1914" i="1" s="1"/>
  <c r="P1914" i="1"/>
  <c r="O1914" i="1"/>
  <c r="T1913" i="1"/>
  <c r="S1913" i="1"/>
  <c r="R1913" i="1"/>
  <c r="Q1913" i="1" a="1"/>
  <c r="Q1913" i="1" s="1"/>
  <c r="P1913" i="1"/>
  <c r="O1913" i="1"/>
  <c r="T1912" i="1"/>
  <c r="S1912" i="1"/>
  <c r="R1912" i="1"/>
  <c r="Q1912" i="1" a="1"/>
  <c r="Q1912" i="1" s="1"/>
  <c r="P1912" i="1"/>
  <c r="O1912" i="1"/>
  <c r="T1911" i="1"/>
  <c r="S1911" i="1"/>
  <c r="R1911" i="1"/>
  <c r="Q1911" i="1" a="1"/>
  <c r="Q1911" i="1" s="1"/>
  <c r="P1911" i="1"/>
  <c r="O1911" i="1"/>
  <c r="T1910" i="1"/>
  <c r="S1910" i="1"/>
  <c r="R1910" i="1"/>
  <c r="Q1910" i="1" a="1"/>
  <c r="Q1910" i="1" s="1"/>
  <c r="P1910" i="1"/>
  <c r="O1910" i="1"/>
  <c r="T1909" i="1"/>
  <c r="S1909" i="1"/>
  <c r="R1909" i="1"/>
  <c r="Q1909" i="1" a="1"/>
  <c r="Q1909" i="1" s="1"/>
  <c r="P1909" i="1"/>
  <c r="O1909" i="1"/>
  <c r="T1908" i="1"/>
  <c r="S1908" i="1"/>
  <c r="R1908" i="1"/>
  <c r="Q1908" i="1" a="1"/>
  <c r="Q1908" i="1" s="1"/>
  <c r="P1908" i="1"/>
  <c r="O1908" i="1"/>
  <c r="T1907" i="1"/>
  <c r="S1907" i="1"/>
  <c r="R1907" i="1"/>
  <c r="Q1907" i="1" a="1"/>
  <c r="Q1907" i="1" s="1"/>
  <c r="P1907" i="1"/>
  <c r="O1907" i="1"/>
  <c r="T1906" i="1"/>
  <c r="S1906" i="1"/>
  <c r="R1906" i="1"/>
  <c r="Q1906" i="1" a="1"/>
  <c r="Q1906" i="1" s="1"/>
  <c r="P1906" i="1"/>
  <c r="O1906" i="1"/>
  <c r="T1905" i="1"/>
  <c r="S1905" i="1"/>
  <c r="R1905" i="1"/>
  <c r="Q1905" i="1" a="1"/>
  <c r="Q1905" i="1" s="1"/>
  <c r="P1905" i="1"/>
  <c r="O1905" i="1"/>
  <c r="T1904" i="1"/>
  <c r="S1904" i="1"/>
  <c r="R1904" i="1"/>
  <c r="Q1904" i="1" a="1"/>
  <c r="Q1904" i="1" s="1"/>
  <c r="P1904" i="1"/>
  <c r="O1904" i="1"/>
  <c r="T1903" i="1"/>
  <c r="S1903" i="1"/>
  <c r="R1903" i="1"/>
  <c r="Q1903" i="1" a="1"/>
  <c r="Q1903" i="1" s="1"/>
  <c r="P1903" i="1"/>
  <c r="O1903" i="1"/>
  <c r="T1902" i="1"/>
  <c r="S1902" i="1"/>
  <c r="R1902" i="1"/>
  <c r="Q1902" i="1" a="1"/>
  <c r="Q1902" i="1" s="1"/>
  <c r="P1902" i="1"/>
  <c r="O1902" i="1"/>
  <c r="T1901" i="1"/>
  <c r="S1901" i="1"/>
  <c r="R1901" i="1"/>
  <c r="Q1901" i="1" a="1"/>
  <c r="Q1901" i="1" s="1"/>
  <c r="P1901" i="1"/>
  <c r="O1901" i="1"/>
  <c r="T1900" i="1"/>
  <c r="S1900" i="1"/>
  <c r="R1900" i="1"/>
  <c r="Q1900" i="1" a="1"/>
  <c r="Q1900" i="1" s="1"/>
  <c r="P1900" i="1"/>
  <c r="O1900" i="1"/>
  <c r="T1899" i="1"/>
  <c r="S1899" i="1"/>
  <c r="R1899" i="1"/>
  <c r="Q1899" i="1" a="1"/>
  <c r="Q1899" i="1" s="1"/>
  <c r="P1899" i="1"/>
  <c r="O1899" i="1"/>
  <c r="T1898" i="1"/>
  <c r="S1898" i="1"/>
  <c r="R1898" i="1"/>
  <c r="Q1898" i="1" a="1"/>
  <c r="Q1898" i="1" s="1"/>
  <c r="P1898" i="1"/>
  <c r="O1898" i="1"/>
  <c r="T1897" i="1"/>
  <c r="S1897" i="1"/>
  <c r="R1897" i="1"/>
  <c r="Q1897" i="1" a="1"/>
  <c r="Q1897" i="1" s="1"/>
  <c r="P1897" i="1"/>
  <c r="O1897" i="1"/>
  <c r="T1896" i="1"/>
  <c r="S1896" i="1"/>
  <c r="R1896" i="1"/>
  <c r="Q1896" i="1" a="1"/>
  <c r="Q1896" i="1" s="1"/>
  <c r="P1896" i="1"/>
  <c r="O1896" i="1"/>
  <c r="T1895" i="1"/>
  <c r="S1895" i="1"/>
  <c r="R1895" i="1"/>
  <c r="Q1895" i="1" a="1"/>
  <c r="Q1895" i="1" s="1"/>
  <c r="P1895" i="1"/>
  <c r="O1895" i="1"/>
  <c r="T1894" i="1"/>
  <c r="S1894" i="1"/>
  <c r="R1894" i="1"/>
  <c r="Q1894" i="1" a="1"/>
  <c r="Q1894" i="1" s="1"/>
  <c r="P1894" i="1"/>
  <c r="O1894" i="1"/>
  <c r="T1893" i="1"/>
  <c r="S1893" i="1"/>
  <c r="R1893" i="1"/>
  <c r="Q1893" i="1" a="1"/>
  <c r="Q1893" i="1" s="1"/>
  <c r="P1893" i="1"/>
  <c r="O1893" i="1"/>
  <c r="T1892" i="1"/>
  <c r="S1892" i="1"/>
  <c r="R1892" i="1"/>
  <c r="Q1892" i="1" a="1"/>
  <c r="Q1892" i="1" s="1"/>
  <c r="P1892" i="1"/>
  <c r="O1892" i="1"/>
  <c r="T1891" i="1"/>
  <c r="S1891" i="1"/>
  <c r="R1891" i="1"/>
  <c r="Q1891" i="1" a="1"/>
  <c r="Q1891" i="1" s="1"/>
  <c r="P1891" i="1"/>
  <c r="O1891" i="1"/>
  <c r="T1890" i="1"/>
  <c r="S1890" i="1"/>
  <c r="R1890" i="1"/>
  <c r="Q1890" i="1" a="1"/>
  <c r="Q1890" i="1" s="1"/>
  <c r="P1890" i="1"/>
  <c r="O1890" i="1"/>
  <c r="T1889" i="1"/>
  <c r="S1889" i="1"/>
  <c r="R1889" i="1"/>
  <c r="Q1889" i="1" a="1"/>
  <c r="Q1889" i="1" s="1"/>
  <c r="P1889" i="1"/>
  <c r="O1889" i="1"/>
  <c r="T1888" i="1"/>
  <c r="S1888" i="1"/>
  <c r="R1888" i="1"/>
  <c r="Q1888" i="1" a="1"/>
  <c r="Q1888" i="1" s="1"/>
  <c r="P1888" i="1"/>
  <c r="O1888" i="1"/>
  <c r="T1887" i="1"/>
  <c r="S1887" i="1"/>
  <c r="R1887" i="1"/>
  <c r="Q1887" i="1" a="1"/>
  <c r="Q1887" i="1" s="1"/>
  <c r="P1887" i="1"/>
  <c r="O1887" i="1"/>
  <c r="T1886" i="1"/>
  <c r="S1886" i="1"/>
  <c r="R1886" i="1"/>
  <c r="Q1886" i="1" a="1"/>
  <c r="Q1886" i="1" s="1"/>
  <c r="P1886" i="1"/>
  <c r="O1886" i="1"/>
  <c r="T1885" i="1"/>
  <c r="S1885" i="1"/>
  <c r="R1885" i="1"/>
  <c r="Q1885" i="1" a="1"/>
  <c r="Q1885" i="1" s="1"/>
  <c r="P1885" i="1"/>
  <c r="O1885" i="1"/>
  <c r="T1884" i="1"/>
  <c r="S1884" i="1"/>
  <c r="R1884" i="1"/>
  <c r="Q1884" i="1" a="1"/>
  <c r="Q1884" i="1" s="1"/>
  <c r="P1884" i="1"/>
  <c r="O1884" i="1"/>
  <c r="T1883" i="1"/>
  <c r="S1883" i="1"/>
  <c r="R1883" i="1"/>
  <c r="Q1883" i="1" a="1"/>
  <c r="Q1883" i="1" s="1"/>
  <c r="P1883" i="1"/>
  <c r="O1883" i="1"/>
  <c r="T1882" i="1"/>
  <c r="S1882" i="1"/>
  <c r="R1882" i="1"/>
  <c r="Q1882" i="1" a="1"/>
  <c r="Q1882" i="1" s="1"/>
  <c r="P1882" i="1"/>
  <c r="O1882" i="1"/>
  <c r="T1881" i="1"/>
  <c r="S1881" i="1"/>
  <c r="R1881" i="1"/>
  <c r="Q1881" i="1" a="1"/>
  <c r="Q1881" i="1" s="1"/>
  <c r="P1881" i="1"/>
  <c r="O1881" i="1"/>
  <c r="T1880" i="1"/>
  <c r="S1880" i="1"/>
  <c r="R1880" i="1"/>
  <c r="Q1880" i="1" a="1"/>
  <c r="Q1880" i="1" s="1"/>
  <c r="P1880" i="1"/>
  <c r="O1880" i="1"/>
  <c r="T1879" i="1"/>
  <c r="S1879" i="1"/>
  <c r="R1879" i="1"/>
  <c r="Q1879" i="1" a="1"/>
  <c r="Q1879" i="1" s="1"/>
  <c r="P1879" i="1"/>
  <c r="O1879" i="1"/>
  <c r="T1878" i="1"/>
  <c r="S1878" i="1"/>
  <c r="R1878" i="1"/>
  <c r="Q1878" i="1" a="1"/>
  <c r="Q1878" i="1" s="1"/>
  <c r="P1878" i="1"/>
  <c r="O1878" i="1"/>
  <c r="T1877" i="1"/>
  <c r="S1877" i="1"/>
  <c r="R1877" i="1"/>
  <c r="Q1877" i="1" a="1"/>
  <c r="Q1877" i="1" s="1"/>
  <c r="P1877" i="1"/>
  <c r="O1877" i="1"/>
  <c r="T1876" i="1"/>
  <c r="S1876" i="1"/>
  <c r="R1876" i="1"/>
  <c r="Q1876" i="1" a="1"/>
  <c r="Q1876" i="1" s="1"/>
  <c r="P1876" i="1"/>
  <c r="O1876" i="1"/>
  <c r="T1875" i="1"/>
  <c r="S1875" i="1"/>
  <c r="R1875" i="1"/>
  <c r="Q1875" i="1" a="1"/>
  <c r="Q1875" i="1" s="1"/>
  <c r="P1875" i="1"/>
  <c r="O1875" i="1"/>
  <c r="T1874" i="1"/>
  <c r="S1874" i="1"/>
  <c r="R1874" i="1"/>
  <c r="Q1874" i="1" a="1"/>
  <c r="Q1874" i="1" s="1"/>
  <c r="P1874" i="1"/>
  <c r="O1874" i="1"/>
  <c r="T1873" i="1"/>
  <c r="S1873" i="1"/>
  <c r="R1873" i="1"/>
  <c r="Q1873" i="1" a="1"/>
  <c r="Q1873" i="1" s="1"/>
  <c r="P1873" i="1"/>
  <c r="O1873" i="1"/>
  <c r="T1872" i="1"/>
  <c r="S1872" i="1"/>
  <c r="R1872" i="1"/>
  <c r="Q1872" i="1" a="1"/>
  <c r="Q1872" i="1" s="1"/>
  <c r="P1872" i="1"/>
  <c r="O1872" i="1"/>
  <c r="T1871" i="1"/>
  <c r="S1871" i="1"/>
  <c r="R1871" i="1"/>
  <c r="Q1871" i="1" a="1"/>
  <c r="Q1871" i="1" s="1"/>
  <c r="P1871" i="1"/>
  <c r="O1871" i="1"/>
  <c r="T1870" i="1"/>
  <c r="S1870" i="1"/>
  <c r="R1870" i="1"/>
  <c r="Q1870" i="1" a="1"/>
  <c r="Q1870" i="1" s="1"/>
  <c r="P1870" i="1"/>
  <c r="O1870" i="1"/>
  <c r="T1869" i="1"/>
  <c r="S1869" i="1"/>
  <c r="R1869" i="1"/>
  <c r="Q1869" i="1" a="1"/>
  <c r="Q1869" i="1" s="1"/>
  <c r="P1869" i="1"/>
  <c r="O1869" i="1"/>
  <c r="T1868" i="1"/>
  <c r="S1868" i="1"/>
  <c r="R1868" i="1"/>
  <c r="Q1868" i="1" a="1"/>
  <c r="Q1868" i="1" s="1"/>
  <c r="P1868" i="1"/>
  <c r="O1868" i="1"/>
  <c r="T1867" i="1"/>
  <c r="S1867" i="1"/>
  <c r="R1867" i="1"/>
  <c r="Q1867" i="1" a="1"/>
  <c r="Q1867" i="1" s="1"/>
  <c r="P1867" i="1"/>
  <c r="O1867" i="1"/>
  <c r="T1866" i="1"/>
  <c r="S1866" i="1"/>
  <c r="R1866" i="1"/>
  <c r="Q1866" i="1" a="1"/>
  <c r="Q1866" i="1" s="1"/>
  <c r="P1866" i="1"/>
  <c r="O1866" i="1"/>
  <c r="T1865" i="1"/>
  <c r="S1865" i="1"/>
  <c r="R1865" i="1"/>
  <c r="Q1865" i="1" a="1"/>
  <c r="Q1865" i="1" s="1"/>
  <c r="P1865" i="1"/>
  <c r="O1865" i="1"/>
  <c r="T1864" i="1"/>
  <c r="S1864" i="1"/>
  <c r="R1864" i="1"/>
  <c r="Q1864" i="1" a="1"/>
  <c r="Q1864" i="1" s="1"/>
  <c r="P1864" i="1"/>
  <c r="O1864" i="1"/>
  <c r="T1863" i="1"/>
  <c r="S1863" i="1"/>
  <c r="R1863" i="1"/>
  <c r="Q1863" i="1" a="1"/>
  <c r="Q1863" i="1" s="1"/>
  <c r="P1863" i="1"/>
  <c r="O1863" i="1"/>
  <c r="T1862" i="1"/>
  <c r="S1862" i="1"/>
  <c r="R1862" i="1"/>
  <c r="Q1862" i="1" a="1"/>
  <c r="Q1862" i="1" s="1"/>
  <c r="P1862" i="1"/>
  <c r="O1862" i="1"/>
  <c r="T1861" i="1"/>
  <c r="S1861" i="1"/>
  <c r="R1861" i="1"/>
  <c r="Q1861" i="1" a="1"/>
  <c r="Q1861" i="1" s="1"/>
  <c r="P1861" i="1"/>
  <c r="O1861" i="1"/>
  <c r="T1860" i="1"/>
  <c r="S1860" i="1"/>
  <c r="R1860" i="1"/>
  <c r="Q1860" i="1" a="1"/>
  <c r="Q1860" i="1" s="1"/>
  <c r="P1860" i="1"/>
  <c r="O1860" i="1"/>
  <c r="T1859" i="1"/>
  <c r="S1859" i="1"/>
  <c r="R1859" i="1"/>
  <c r="Q1859" i="1" a="1"/>
  <c r="Q1859" i="1" s="1"/>
  <c r="P1859" i="1"/>
  <c r="O1859" i="1"/>
  <c r="T1858" i="1"/>
  <c r="S1858" i="1"/>
  <c r="R1858" i="1"/>
  <c r="Q1858" i="1" a="1"/>
  <c r="Q1858" i="1" s="1"/>
  <c r="P1858" i="1"/>
  <c r="O1858" i="1"/>
  <c r="T1857" i="1"/>
  <c r="S1857" i="1"/>
  <c r="R1857" i="1"/>
  <c r="Q1857" i="1" a="1"/>
  <c r="Q1857" i="1" s="1"/>
  <c r="P1857" i="1"/>
  <c r="O1857" i="1"/>
  <c r="T1856" i="1"/>
  <c r="S1856" i="1"/>
  <c r="R1856" i="1"/>
  <c r="Q1856" i="1" a="1"/>
  <c r="Q1856" i="1" s="1"/>
  <c r="P1856" i="1"/>
  <c r="O1856" i="1"/>
  <c r="T1855" i="1"/>
  <c r="S1855" i="1"/>
  <c r="R1855" i="1"/>
  <c r="Q1855" i="1" a="1"/>
  <c r="Q1855" i="1" s="1"/>
  <c r="P1855" i="1"/>
  <c r="O1855" i="1"/>
  <c r="T1854" i="1"/>
  <c r="S1854" i="1"/>
  <c r="R1854" i="1"/>
  <c r="Q1854" i="1" a="1"/>
  <c r="Q1854" i="1" s="1"/>
  <c r="P1854" i="1"/>
  <c r="O1854" i="1"/>
  <c r="T1853" i="1"/>
  <c r="S1853" i="1"/>
  <c r="R1853" i="1"/>
  <c r="Q1853" i="1" a="1"/>
  <c r="Q1853" i="1" s="1"/>
  <c r="P1853" i="1"/>
  <c r="O1853" i="1"/>
  <c r="T1852" i="1"/>
  <c r="S1852" i="1"/>
  <c r="R1852" i="1"/>
  <c r="Q1852" i="1" a="1"/>
  <c r="Q1852" i="1" s="1"/>
  <c r="P1852" i="1"/>
  <c r="O1852" i="1"/>
  <c r="T1851" i="1"/>
  <c r="S1851" i="1"/>
  <c r="R1851" i="1"/>
  <c r="Q1851" i="1" a="1"/>
  <c r="Q1851" i="1" s="1"/>
  <c r="P1851" i="1"/>
  <c r="O1851" i="1"/>
  <c r="T1850" i="1"/>
  <c r="S1850" i="1"/>
  <c r="R1850" i="1"/>
  <c r="Q1850" i="1" a="1"/>
  <c r="Q1850" i="1" s="1"/>
  <c r="P1850" i="1"/>
  <c r="O1850" i="1"/>
  <c r="T1849" i="1"/>
  <c r="S1849" i="1"/>
  <c r="R1849" i="1"/>
  <c r="Q1849" i="1" a="1"/>
  <c r="Q1849" i="1" s="1"/>
  <c r="P1849" i="1"/>
  <c r="O1849" i="1"/>
  <c r="T1848" i="1"/>
  <c r="S1848" i="1"/>
  <c r="R1848" i="1"/>
  <c r="Q1848" i="1" a="1"/>
  <c r="Q1848" i="1" s="1"/>
  <c r="P1848" i="1"/>
  <c r="O1848" i="1"/>
  <c r="T1847" i="1"/>
  <c r="S1847" i="1"/>
  <c r="R1847" i="1"/>
  <c r="Q1847" i="1" a="1"/>
  <c r="Q1847" i="1" s="1"/>
  <c r="P1847" i="1"/>
  <c r="O1847" i="1"/>
  <c r="T1846" i="1"/>
  <c r="S1846" i="1"/>
  <c r="R1846" i="1"/>
  <c r="Q1846" i="1" a="1"/>
  <c r="Q1846" i="1" s="1"/>
  <c r="P1846" i="1"/>
  <c r="O1846" i="1"/>
  <c r="T1845" i="1"/>
  <c r="S1845" i="1"/>
  <c r="R1845" i="1"/>
  <c r="Q1845" i="1" a="1"/>
  <c r="Q1845" i="1" s="1"/>
  <c r="P1845" i="1"/>
  <c r="O1845" i="1"/>
  <c r="T1844" i="1"/>
  <c r="S1844" i="1"/>
  <c r="R1844" i="1"/>
  <c r="Q1844" i="1" a="1"/>
  <c r="Q1844" i="1" s="1"/>
  <c r="P1844" i="1"/>
  <c r="O1844" i="1"/>
  <c r="T1843" i="1"/>
  <c r="S1843" i="1"/>
  <c r="R1843" i="1"/>
  <c r="Q1843" i="1" a="1"/>
  <c r="Q1843" i="1" s="1"/>
  <c r="P1843" i="1"/>
  <c r="O1843" i="1"/>
  <c r="T1842" i="1"/>
  <c r="S1842" i="1"/>
  <c r="R1842" i="1"/>
  <c r="Q1842" i="1" a="1"/>
  <c r="Q1842" i="1" s="1"/>
  <c r="P1842" i="1"/>
  <c r="O1842" i="1"/>
  <c r="T1841" i="1"/>
  <c r="S1841" i="1"/>
  <c r="R1841" i="1"/>
  <c r="Q1841" i="1" a="1"/>
  <c r="Q1841" i="1" s="1"/>
  <c r="P1841" i="1"/>
  <c r="O1841" i="1"/>
  <c r="T1840" i="1"/>
  <c r="S1840" i="1"/>
  <c r="R1840" i="1"/>
  <c r="Q1840" i="1" a="1"/>
  <c r="Q1840" i="1" s="1"/>
  <c r="P1840" i="1"/>
  <c r="O1840" i="1"/>
  <c r="T1839" i="1"/>
  <c r="S1839" i="1"/>
  <c r="R1839" i="1"/>
  <c r="Q1839" i="1" a="1"/>
  <c r="Q1839" i="1" s="1"/>
  <c r="P1839" i="1"/>
  <c r="O1839" i="1"/>
  <c r="T1838" i="1"/>
  <c r="S1838" i="1"/>
  <c r="R1838" i="1"/>
  <c r="Q1838" i="1" a="1"/>
  <c r="Q1838" i="1" s="1"/>
  <c r="P1838" i="1"/>
  <c r="O1838" i="1"/>
  <c r="T1837" i="1"/>
  <c r="S1837" i="1"/>
  <c r="R1837" i="1"/>
  <c r="Q1837" i="1" a="1"/>
  <c r="Q1837" i="1" s="1"/>
  <c r="P1837" i="1"/>
  <c r="O1837" i="1"/>
  <c r="T1836" i="1"/>
  <c r="S1836" i="1"/>
  <c r="R1836" i="1"/>
  <c r="Q1836" i="1" a="1"/>
  <c r="Q1836" i="1" s="1"/>
  <c r="P1836" i="1"/>
  <c r="O1836" i="1"/>
  <c r="T1835" i="1"/>
  <c r="S1835" i="1"/>
  <c r="R1835" i="1"/>
  <c r="Q1835" i="1" a="1"/>
  <c r="Q1835" i="1" s="1"/>
  <c r="P1835" i="1"/>
  <c r="O1835" i="1"/>
  <c r="T1834" i="1"/>
  <c r="S1834" i="1"/>
  <c r="R1834" i="1"/>
  <c r="Q1834" i="1" a="1"/>
  <c r="Q1834" i="1" s="1"/>
  <c r="P1834" i="1"/>
  <c r="O1834" i="1"/>
  <c r="T1833" i="1"/>
  <c r="S1833" i="1"/>
  <c r="R1833" i="1"/>
  <c r="Q1833" i="1" a="1"/>
  <c r="Q1833" i="1" s="1"/>
  <c r="P1833" i="1"/>
  <c r="O1833" i="1"/>
  <c r="T1832" i="1"/>
  <c r="S1832" i="1"/>
  <c r="R1832" i="1"/>
  <c r="Q1832" i="1" a="1"/>
  <c r="Q1832" i="1" s="1"/>
  <c r="P1832" i="1"/>
  <c r="O1832" i="1"/>
  <c r="T1831" i="1"/>
  <c r="S1831" i="1"/>
  <c r="R1831" i="1"/>
  <c r="Q1831" i="1" a="1"/>
  <c r="Q1831" i="1" s="1"/>
  <c r="P1831" i="1"/>
  <c r="O1831" i="1"/>
  <c r="T1830" i="1"/>
  <c r="S1830" i="1"/>
  <c r="R1830" i="1"/>
  <c r="Q1830" i="1" a="1"/>
  <c r="Q1830" i="1" s="1"/>
  <c r="P1830" i="1"/>
  <c r="O1830" i="1"/>
  <c r="T1829" i="1"/>
  <c r="S1829" i="1"/>
  <c r="R1829" i="1"/>
  <c r="Q1829" i="1" a="1"/>
  <c r="Q1829" i="1" s="1"/>
  <c r="P1829" i="1"/>
  <c r="O1829" i="1"/>
  <c r="T1828" i="1"/>
  <c r="S1828" i="1"/>
  <c r="R1828" i="1"/>
  <c r="Q1828" i="1" a="1"/>
  <c r="Q1828" i="1" s="1"/>
  <c r="P1828" i="1"/>
  <c r="O1828" i="1"/>
  <c r="T1827" i="1"/>
  <c r="S1827" i="1"/>
  <c r="R1827" i="1"/>
  <c r="Q1827" i="1" a="1"/>
  <c r="Q1827" i="1" s="1"/>
  <c r="P1827" i="1"/>
  <c r="O1827" i="1"/>
  <c r="T1826" i="1"/>
  <c r="S1826" i="1"/>
  <c r="R1826" i="1"/>
  <c r="Q1826" i="1" a="1"/>
  <c r="Q1826" i="1" s="1"/>
  <c r="P1826" i="1"/>
  <c r="O1826" i="1"/>
  <c r="T1825" i="1"/>
  <c r="S1825" i="1"/>
  <c r="R1825" i="1"/>
  <c r="Q1825" i="1" a="1"/>
  <c r="Q1825" i="1" s="1"/>
  <c r="P1825" i="1"/>
  <c r="O1825" i="1"/>
  <c r="T1824" i="1"/>
  <c r="S1824" i="1"/>
  <c r="R1824" i="1"/>
  <c r="Q1824" i="1" a="1"/>
  <c r="Q1824" i="1" s="1"/>
  <c r="P1824" i="1"/>
  <c r="O1824" i="1"/>
  <c r="T1823" i="1"/>
  <c r="S1823" i="1"/>
  <c r="R1823" i="1"/>
  <c r="Q1823" i="1" a="1"/>
  <c r="Q1823" i="1" s="1"/>
  <c r="P1823" i="1"/>
  <c r="O1823" i="1"/>
  <c r="T1822" i="1"/>
  <c r="S1822" i="1"/>
  <c r="R1822" i="1"/>
  <c r="Q1822" i="1" a="1"/>
  <c r="Q1822" i="1" s="1"/>
  <c r="P1822" i="1"/>
  <c r="O1822" i="1"/>
  <c r="T1821" i="1"/>
  <c r="S1821" i="1"/>
  <c r="R1821" i="1"/>
  <c r="Q1821" i="1" a="1"/>
  <c r="Q1821" i="1" s="1"/>
  <c r="P1821" i="1"/>
  <c r="O1821" i="1"/>
  <c r="T1820" i="1"/>
  <c r="S1820" i="1"/>
  <c r="R1820" i="1"/>
  <c r="Q1820" i="1" a="1"/>
  <c r="Q1820" i="1" s="1"/>
  <c r="P1820" i="1"/>
  <c r="O1820" i="1"/>
  <c r="T1819" i="1"/>
  <c r="S1819" i="1"/>
  <c r="R1819" i="1"/>
  <c r="Q1819" i="1" a="1"/>
  <c r="Q1819" i="1" s="1"/>
  <c r="P1819" i="1"/>
  <c r="O1819" i="1"/>
  <c r="T1818" i="1"/>
  <c r="S1818" i="1"/>
  <c r="R1818" i="1"/>
  <c r="Q1818" i="1" a="1"/>
  <c r="Q1818" i="1" s="1"/>
  <c r="P1818" i="1"/>
  <c r="O1818" i="1"/>
  <c r="T1817" i="1"/>
  <c r="S1817" i="1"/>
  <c r="R1817" i="1"/>
  <c r="Q1817" i="1" a="1"/>
  <c r="Q1817" i="1" s="1"/>
  <c r="P1817" i="1"/>
  <c r="O1817" i="1"/>
  <c r="T1816" i="1"/>
  <c r="S1816" i="1"/>
  <c r="R1816" i="1"/>
  <c r="Q1816" i="1" a="1"/>
  <c r="Q1816" i="1" s="1"/>
  <c r="P1816" i="1"/>
  <c r="O1816" i="1"/>
  <c r="T1815" i="1"/>
  <c r="S1815" i="1"/>
  <c r="R1815" i="1"/>
  <c r="Q1815" i="1" a="1"/>
  <c r="Q1815" i="1" s="1"/>
  <c r="P1815" i="1"/>
  <c r="O1815" i="1"/>
  <c r="T1814" i="1"/>
  <c r="S1814" i="1"/>
  <c r="R1814" i="1"/>
  <c r="Q1814" i="1" a="1"/>
  <c r="Q1814" i="1" s="1"/>
  <c r="P1814" i="1"/>
  <c r="O1814" i="1"/>
  <c r="T1813" i="1"/>
  <c r="S1813" i="1"/>
  <c r="R1813" i="1"/>
  <c r="Q1813" i="1" a="1"/>
  <c r="Q1813" i="1" s="1"/>
  <c r="P1813" i="1"/>
  <c r="O1813" i="1"/>
  <c r="T1812" i="1"/>
  <c r="S1812" i="1"/>
  <c r="R1812" i="1"/>
  <c r="Q1812" i="1" a="1"/>
  <c r="Q1812" i="1" s="1"/>
  <c r="P1812" i="1"/>
  <c r="O1812" i="1"/>
  <c r="T1811" i="1"/>
  <c r="S1811" i="1"/>
  <c r="R1811" i="1"/>
  <c r="Q1811" i="1" a="1"/>
  <c r="Q1811" i="1" s="1"/>
  <c r="P1811" i="1"/>
  <c r="O1811" i="1"/>
  <c r="T1810" i="1"/>
  <c r="S1810" i="1"/>
  <c r="R1810" i="1"/>
  <c r="Q1810" i="1" a="1"/>
  <c r="Q1810" i="1" s="1"/>
  <c r="P1810" i="1"/>
  <c r="O1810" i="1"/>
  <c r="T1809" i="1"/>
  <c r="S1809" i="1"/>
  <c r="R1809" i="1"/>
  <c r="Q1809" i="1" a="1"/>
  <c r="Q1809" i="1" s="1"/>
  <c r="P1809" i="1"/>
  <c r="O1809" i="1"/>
  <c r="T1808" i="1"/>
  <c r="S1808" i="1"/>
  <c r="R1808" i="1"/>
  <c r="Q1808" i="1" a="1"/>
  <c r="Q1808" i="1" s="1"/>
  <c r="P1808" i="1"/>
  <c r="O1808" i="1"/>
  <c r="T1807" i="1"/>
  <c r="S1807" i="1"/>
  <c r="R1807" i="1"/>
  <c r="Q1807" i="1" a="1"/>
  <c r="Q1807" i="1" s="1"/>
  <c r="P1807" i="1"/>
  <c r="O1807" i="1"/>
  <c r="T1806" i="1"/>
  <c r="S1806" i="1"/>
  <c r="R1806" i="1"/>
  <c r="Q1806" i="1" a="1"/>
  <c r="Q1806" i="1" s="1"/>
  <c r="P1806" i="1"/>
  <c r="O1806" i="1"/>
  <c r="T1805" i="1"/>
  <c r="S1805" i="1"/>
  <c r="R1805" i="1"/>
  <c r="Q1805" i="1" a="1"/>
  <c r="Q1805" i="1" s="1"/>
  <c r="P1805" i="1"/>
  <c r="O1805" i="1"/>
  <c r="T1804" i="1"/>
  <c r="S1804" i="1"/>
  <c r="R1804" i="1"/>
  <c r="Q1804" i="1" a="1"/>
  <c r="Q1804" i="1" s="1"/>
  <c r="P1804" i="1"/>
  <c r="O1804" i="1"/>
  <c r="T1803" i="1"/>
  <c r="S1803" i="1"/>
  <c r="R1803" i="1"/>
  <c r="Q1803" i="1" a="1"/>
  <c r="Q1803" i="1" s="1"/>
  <c r="P1803" i="1"/>
  <c r="O1803" i="1"/>
  <c r="T1802" i="1"/>
  <c r="S1802" i="1"/>
  <c r="R1802" i="1"/>
  <c r="Q1802" i="1" a="1"/>
  <c r="Q1802" i="1" s="1"/>
  <c r="P1802" i="1"/>
  <c r="O1802" i="1"/>
  <c r="T1801" i="1"/>
  <c r="S1801" i="1"/>
  <c r="R1801" i="1"/>
  <c r="Q1801" i="1" a="1"/>
  <c r="Q1801" i="1" s="1"/>
  <c r="P1801" i="1"/>
  <c r="O1801" i="1"/>
  <c r="T1800" i="1"/>
  <c r="S1800" i="1"/>
  <c r="R1800" i="1"/>
  <c r="Q1800" i="1" a="1"/>
  <c r="Q1800" i="1" s="1"/>
  <c r="P1800" i="1"/>
  <c r="O1800" i="1"/>
  <c r="T1799" i="1"/>
  <c r="S1799" i="1"/>
  <c r="R1799" i="1"/>
  <c r="Q1799" i="1" a="1"/>
  <c r="Q1799" i="1" s="1"/>
  <c r="P1799" i="1"/>
  <c r="O1799" i="1"/>
  <c r="T1798" i="1"/>
  <c r="S1798" i="1"/>
  <c r="R1798" i="1"/>
  <c r="Q1798" i="1" a="1"/>
  <c r="Q1798" i="1" s="1"/>
  <c r="P1798" i="1"/>
  <c r="O1798" i="1"/>
  <c r="T1797" i="1"/>
  <c r="S1797" i="1"/>
  <c r="R1797" i="1"/>
  <c r="Q1797" i="1" a="1"/>
  <c r="Q1797" i="1" s="1"/>
  <c r="P1797" i="1"/>
  <c r="O1797" i="1"/>
  <c r="T1796" i="1"/>
  <c r="S1796" i="1"/>
  <c r="R1796" i="1"/>
  <c r="Q1796" i="1" a="1"/>
  <c r="Q1796" i="1" s="1"/>
  <c r="P1796" i="1"/>
  <c r="O1796" i="1"/>
  <c r="T1795" i="1"/>
  <c r="S1795" i="1"/>
  <c r="R1795" i="1"/>
  <c r="Q1795" i="1" a="1"/>
  <c r="Q1795" i="1" s="1"/>
  <c r="P1795" i="1"/>
  <c r="O1795" i="1"/>
  <c r="T1794" i="1"/>
  <c r="S1794" i="1"/>
  <c r="R1794" i="1"/>
  <c r="Q1794" i="1" a="1"/>
  <c r="Q1794" i="1" s="1"/>
  <c r="P1794" i="1"/>
  <c r="O1794" i="1"/>
  <c r="T1793" i="1"/>
  <c r="S1793" i="1"/>
  <c r="R1793" i="1"/>
  <c r="Q1793" i="1" a="1"/>
  <c r="Q1793" i="1" s="1"/>
  <c r="P1793" i="1"/>
  <c r="O1793" i="1"/>
  <c r="T1792" i="1"/>
  <c r="S1792" i="1"/>
  <c r="R1792" i="1"/>
  <c r="Q1792" i="1" a="1"/>
  <c r="Q1792" i="1" s="1"/>
  <c r="P1792" i="1"/>
  <c r="O1792" i="1"/>
  <c r="T1791" i="1"/>
  <c r="S1791" i="1"/>
  <c r="R1791" i="1"/>
  <c r="Q1791" i="1" a="1"/>
  <c r="Q1791" i="1" s="1"/>
  <c r="P1791" i="1"/>
  <c r="O1791" i="1"/>
  <c r="T1790" i="1"/>
  <c r="S1790" i="1"/>
  <c r="R1790" i="1"/>
  <c r="Q1790" i="1" a="1"/>
  <c r="Q1790" i="1" s="1"/>
  <c r="P1790" i="1"/>
  <c r="O1790" i="1"/>
  <c r="T1789" i="1"/>
  <c r="S1789" i="1"/>
  <c r="R1789" i="1"/>
  <c r="Q1789" i="1" a="1"/>
  <c r="Q1789" i="1" s="1"/>
  <c r="P1789" i="1"/>
  <c r="O1789" i="1"/>
  <c r="T1788" i="1"/>
  <c r="S1788" i="1"/>
  <c r="R1788" i="1"/>
  <c r="Q1788" i="1" a="1"/>
  <c r="Q1788" i="1" s="1"/>
  <c r="P1788" i="1"/>
  <c r="O1788" i="1"/>
  <c r="T1787" i="1"/>
  <c r="S1787" i="1"/>
  <c r="R1787" i="1"/>
  <c r="Q1787" i="1" a="1"/>
  <c r="Q1787" i="1" s="1"/>
  <c r="P1787" i="1"/>
  <c r="O1787" i="1"/>
  <c r="T1786" i="1"/>
  <c r="S1786" i="1"/>
  <c r="R1786" i="1"/>
  <c r="Q1786" i="1" a="1"/>
  <c r="Q1786" i="1" s="1"/>
  <c r="P1786" i="1"/>
  <c r="O1786" i="1"/>
  <c r="T1785" i="1"/>
  <c r="S1785" i="1"/>
  <c r="R1785" i="1"/>
  <c r="Q1785" i="1" a="1"/>
  <c r="Q1785" i="1" s="1"/>
  <c r="P1785" i="1"/>
  <c r="O1785" i="1"/>
  <c r="T1784" i="1"/>
  <c r="S1784" i="1"/>
  <c r="R1784" i="1"/>
  <c r="Q1784" i="1" a="1"/>
  <c r="Q1784" i="1" s="1"/>
  <c r="P1784" i="1"/>
  <c r="O1784" i="1"/>
  <c r="T1783" i="1"/>
  <c r="S1783" i="1"/>
  <c r="R1783" i="1"/>
  <c r="Q1783" i="1" a="1"/>
  <c r="Q1783" i="1" s="1"/>
  <c r="P1783" i="1"/>
  <c r="O1783" i="1"/>
  <c r="T1782" i="1"/>
  <c r="S1782" i="1"/>
  <c r="R1782" i="1"/>
  <c r="Q1782" i="1" a="1"/>
  <c r="Q1782" i="1" s="1"/>
  <c r="P1782" i="1"/>
  <c r="O1782" i="1"/>
  <c r="T1781" i="1"/>
  <c r="S1781" i="1"/>
  <c r="R1781" i="1"/>
  <c r="Q1781" i="1" a="1"/>
  <c r="Q1781" i="1" s="1"/>
  <c r="P1781" i="1"/>
  <c r="O1781" i="1"/>
  <c r="T1780" i="1"/>
  <c r="S1780" i="1"/>
  <c r="R1780" i="1"/>
  <c r="Q1780" i="1" a="1"/>
  <c r="Q1780" i="1" s="1"/>
  <c r="P1780" i="1"/>
  <c r="O1780" i="1"/>
  <c r="T1779" i="1"/>
  <c r="S1779" i="1"/>
  <c r="R1779" i="1"/>
  <c r="Q1779" i="1" a="1"/>
  <c r="Q1779" i="1" s="1"/>
  <c r="P1779" i="1"/>
  <c r="O1779" i="1"/>
  <c r="T1778" i="1"/>
  <c r="S1778" i="1"/>
  <c r="R1778" i="1"/>
  <c r="Q1778" i="1" a="1"/>
  <c r="Q1778" i="1" s="1"/>
  <c r="P1778" i="1"/>
  <c r="O1778" i="1"/>
  <c r="T1777" i="1"/>
  <c r="S1777" i="1"/>
  <c r="R1777" i="1"/>
  <c r="Q1777" i="1" a="1"/>
  <c r="Q1777" i="1" s="1"/>
  <c r="P1777" i="1"/>
  <c r="O1777" i="1"/>
  <c r="T1776" i="1"/>
  <c r="S1776" i="1"/>
  <c r="R1776" i="1"/>
  <c r="Q1776" i="1" a="1"/>
  <c r="Q1776" i="1" s="1"/>
  <c r="P1776" i="1"/>
  <c r="O1776" i="1"/>
  <c r="T1775" i="1"/>
  <c r="S1775" i="1"/>
  <c r="R1775" i="1"/>
  <c r="Q1775" i="1" a="1"/>
  <c r="Q1775" i="1" s="1"/>
  <c r="P1775" i="1"/>
  <c r="O1775" i="1"/>
  <c r="T1774" i="1"/>
  <c r="S1774" i="1"/>
  <c r="R1774" i="1"/>
  <c r="Q1774" i="1" a="1"/>
  <c r="Q1774" i="1" s="1"/>
  <c r="P1774" i="1"/>
  <c r="O1774" i="1"/>
  <c r="T1773" i="1"/>
  <c r="S1773" i="1"/>
  <c r="R1773" i="1"/>
  <c r="Q1773" i="1" a="1"/>
  <c r="Q1773" i="1" s="1"/>
  <c r="P1773" i="1"/>
  <c r="O1773" i="1"/>
  <c r="T1772" i="1"/>
  <c r="S1772" i="1"/>
  <c r="R1772" i="1"/>
  <c r="Q1772" i="1" a="1"/>
  <c r="Q1772" i="1" s="1"/>
  <c r="P1772" i="1"/>
  <c r="O1772" i="1"/>
  <c r="T1771" i="1"/>
  <c r="S1771" i="1"/>
  <c r="R1771" i="1"/>
  <c r="Q1771" i="1" a="1"/>
  <c r="Q1771" i="1" s="1"/>
  <c r="P1771" i="1"/>
  <c r="O1771" i="1"/>
  <c r="T1770" i="1"/>
  <c r="S1770" i="1"/>
  <c r="R1770" i="1"/>
  <c r="Q1770" i="1" a="1"/>
  <c r="Q1770" i="1" s="1"/>
  <c r="P1770" i="1"/>
  <c r="O1770" i="1"/>
  <c r="T1769" i="1"/>
  <c r="S1769" i="1"/>
  <c r="R1769" i="1"/>
  <c r="Q1769" i="1" a="1"/>
  <c r="Q1769" i="1" s="1"/>
  <c r="P1769" i="1"/>
  <c r="O1769" i="1"/>
  <c r="T1768" i="1"/>
  <c r="S1768" i="1"/>
  <c r="R1768" i="1"/>
  <c r="Q1768" i="1" a="1"/>
  <c r="Q1768" i="1" s="1"/>
  <c r="P1768" i="1"/>
  <c r="O1768" i="1"/>
  <c r="T1767" i="1"/>
  <c r="S1767" i="1"/>
  <c r="R1767" i="1"/>
  <c r="Q1767" i="1" a="1"/>
  <c r="Q1767" i="1" s="1"/>
  <c r="P1767" i="1"/>
  <c r="O1767" i="1"/>
  <c r="T1766" i="1"/>
  <c r="S1766" i="1"/>
  <c r="R1766" i="1"/>
  <c r="Q1766" i="1" a="1"/>
  <c r="Q1766" i="1" s="1"/>
  <c r="P1766" i="1"/>
  <c r="O1766" i="1"/>
  <c r="T1765" i="1"/>
  <c r="S1765" i="1"/>
  <c r="R1765" i="1"/>
  <c r="Q1765" i="1" a="1"/>
  <c r="Q1765" i="1" s="1"/>
  <c r="P1765" i="1"/>
  <c r="O1765" i="1"/>
  <c r="T1764" i="1"/>
  <c r="S1764" i="1"/>
  <c r="R1764" i="1"/>
  <c r="Q1764" i="1" a="1"/>
  <c r="Q1764" i="1" s="1"/>
  <c r="P1764" i="1"/>
  <c r="O1764" i="1"/>
  <c r="T1763" i="1"/>
  <c r="S1763" i="1"/>
  <c r="R1763" i="1"/>
  <c r="Q1763" i="1" a="1"/>
  <c r="Q1763" i="1" s="1"/>
  <c r="P1763" i="1"/>
  <c r="O1763" i="1"/>
  <c r="T1762" i="1"/>
  <c r="S1762" i="1"/>
  <c r="R1762" i="1"/>
  <c r="Q1762" i="1" a="1"/>
  <c r="Q1762" i="1" s="1"/>
  <c r="P1762" i="1"/>
  <c r="O1762" i="1"/>
  <c r="T1761" i="1"/>
  <c r="S1761" i="1"/>
  <c r="R1761" i="1"/>
  <c r="Q1761" i="1" a="1"/>
  <c r="Q1761" i="1" s="1"/>
  <c r="P1761" i="1"/>
  <c r="O1761" i="1"/>
  <c r="T1760" i="1"/>
  <c r="S1760" i="1"/>
  <c r="R1760" i="1"/>
  <c r="Q1760" i="1" a="1"/>
  <c r="Q1760" i="1" s="1"/>
  <c r="P1760" i="1"/>
  <c r="O1760" i="1"/>
  <c r="T1759" i="1"/>
  <c r="S1759" i="1"/>
  <c r="R1759" i="1"/>
  <c r="Q1759" i="1" a="1"/>
  <c r="Q1759" i="1" s="1"/>
  <c r="P1759" i="1"/>
  <c r="O1759" i="1"/>
  <c r="T1758" i="1"/>
  <c r="S1758" i="1"/>
  <c r="R1758" i="1"/>
  <c r="Q1758" i="1" a="1"/>
  <c r="Q1758" i="1" s="1"/>
  <c r="P1758" i="1"/>
  <c r="O1758" i="1"/>
  <c r="T1757" i="1"/>
  <c r="S1757" i="1"/>
  <c r="R1757" i="1"/>
  <c r="Q1757" i="1" a="1"/>
  <c r="Q1757" i="1" s="1"/>
  <c r="P1757" i="1"/>
  <c r="O1757" i="1"/>
  <c r="T1756" i="1"/>
  <c r="S1756" i="1"/>
  <c r="R1756" i="1"/>
  <c r="Q1756" i="1" a="1"/>
  <c r="Q1756" i="1" s="1"/>
  <c r="P1756" i="1"/>
  <c r="O1756" i="1"/>
  <c r="T1755" i="1"/>
  <c r="S1755" i="1"/>
  <c r="R1755" i="1"/>
  <c r="Q1755" i="1" a="1"/>
  <c r="Q1755" i="1" s="1"/>
  <c r="P1755" i="1"/>
  <c r="O1755" i="1"/>
  <c r="T1754" i="1"/>
  <c r="S1754" i="1"/>
  <c r="R1754" i="1"/>
  <c r="Q1754" i="1" a="1"/>
  <c r="Q1754" i="1" s="1"/>
  <c r="P1754" i="1"/>
  <c r="O1754" i="1"/>
  <c r="T1753" i="1"/>
  <c r="S1753" i="1"/>
  <c r="R1753" i="1"/>
  <c r="Q1753" i="1" a="1"/>
  <c r="Q1753" i="1" s="1"/>
  <c r="P1753" i="1"/>
  <c r="O1753" i="1"/>
  <c r="T1752" i="1"/>
  <c r="S1752" i="1"/>
  <c r="R1752" i="1"/>
  <c r="Q1752" i="1" a="1"/>
  <c r="Q1752" i="1" s="1"/>
  <c r="P1752" i="1"/>
  <c r="O1752" i="1"/>
  <c r="T1751" i="1"/>
  <c r="S1751" i="1"/>
  <c r="R1751" i="1"/>
  <c r="Q1751" i="1" a="1"/>
  <c r="Q1751" i="1" s="1"/>
  <c r="P1751" i="1"/>
  <c r="O1751" i="1"/>
  <c r="T1750" i="1"/>
  <c r="S1750" i="1"/>
  <c r="R1750" i="1"/>
  <c r="Q1750" i="1" a="1"/>
  <c r="Q1750" i="1" s="1"/>
  <c r="P1750" i="1"/>
  <c r="O1750" i="1"/>
  <c r="T1749" i="1"/>
  <c r="S1749" i="1"/>
  <c r="R1749" i="1"/>
  <c r="Q1749" i="1" a="1"/>
  <c r="Q1749" i="1" s="1"/>
  <c r="P1749" i="1"/>
  <c r="O1749" i="1"/>
  <c r="T1748" i="1"/>
  <c r="S1748" i="1"/>
  <c r="R1748" i="1"/>
  <c r="Q1748" i="1" a="1"/>
  <c r="Q1748" i="1" s="1"/>
  <c r="P1748" i="1"/>
  <c r="O1748" i="1"/>
  <c r="T1747" i="1"/>
  <c r="S1747" i="1"/>
  <c r="R1747" i="1"/>
  <c r="Q1747" i="1" a="1"/>
  <c r="Q1747" i="1" s="1"/>
  <c r="P1747" i="1"/>
  <c r="O1747" i="1"/>
  <c r="T1746" i="1"/>
  <c r="S1746" i="1"/>
  <c r="R1746" i="1"/>
  <c r="Q1746" i="1" a="1"/>
  <c r="Q1746" i="1" s="1"/>
  <c r="P1746" i="1"/>
  <c r="O1746" i="1"/>
  <c r="T1745" i="1"/>
  <c r="S1745" i="1"/>
  <c r="R1745" i="1"/>
  <c r="Q1745" i="1" a="1"/>
  <c r="Q1745" i="1" s="1"/>
  <c r="P1745" i="1"/>
  <c r="O1745" i="1"/>
  <c r="T1744" i="1"/>
  <c r="S1744" i="1"/>
  <c r="R1744" i="1"/>
  <c r="Q1744" i="1" a="1"/>
  <c r="Q1744" i="1" s="1"/>
  <c r="P1744" i="1"/>
  <c r="O1744" i="1"/>
  <c r="T1743" i="1"/>
  <c r="S1743" i="1"/>
  <c r="R1743" i="1"/>
  <c r="Q1743" i="1" a="1"/>
  <c r="Q1743" i="1" s="1"/>
  <c r="P1743" i="1"/>
  <c r="O1743" i="1"/>
  <c r="T1742" i="1"/>
  <c r="S1742" i="1"/>
  <c r="R1742" i="1"/>
  <c r="Q1742" i="1" a="1"/>
  <c r="Q1742" i="1" s="1"/>
  <c r="P1742" i="1"/>
  <c r="O1742" i="1"/>
  <c r="T1741" i="1"/>
  <c r="S1741" i="1"/>
  <c r="R1741" i="1"/>
  <c r="Q1741" i="1" a="1"/>
  <c r="Q1741" i="1" s="1"/>
  <c r="P1741" i="1"/>
  <c r="O1741" i="1"/>
  <c r="T1740" i="1"/>
  <c r="S1740" i="1"/>
  <c r="R1740" i="1"/>
  <c r="Q1740" i="1" a="1"/>
  <c r="Q1740" i="1" s="1"/>
  <c r="P1740" i="1"/>
  <c r="O1740" i="1"/>
  <c r="T1739" i="1"/>
  <c r="S1739" i="1"/>
  <c r="R1739" i="1"/>
  <c r="Q1739" i="1" a="1"/>
  <c r="Q1739" i="1" s="1"/>
  <c r="P1739" i="1"/>
  <c r="O1739" i="1"/>
  <c r="T1738" i="1"/>
  <c r="S1738" i="1"/>
  <c r="R1738" i="1"/>
  <c r="Q1738" i="1" a="1"/>
  <c r="Q1738" i="1" s="1"/>
  <c r="P1738" i="1"/>
  <c r="O1738" i="1"/>
  <c r="T1737" i="1"/>
  <c r="S1737" i="1"/>
  <c r="R1737" i="1"/>
  <c r="Q1737" i="1" a="1"/>
  <c r="Q1737" i="1" s="1"/>
  <c r="P1737" i="1"/>
  <c r="O1737" i="1"/>
  <c r="T1736" i="1"/>
  <c r="S1736" i="1"/>
  <c r="R1736" i="1"/>
  <c r="Q1736" i="1" a="1"/>
  <c r="Q1736" i="1" s="1"/>
  <c r="P1736" i="1"/>
  <c r="O1736" i="1"/>
  <c r="T1735" i="1"/>
  <c r="S1735" i="1"/>
  <c r="R1735" i="1"/>
  <c r="Q1735" i="1" a="1"/>
  <c r="Q1735" i="1" s="1"/>
  <c r="P1735" i="1"/>
  <c r="O1735" i="1"/>
  <c r="T1734" i="1"/>
  <c r="S1734" i="1"/>
  <c r="R1734" i="1"/>
  <c r="Q1734" i="1" a="1"/>
  <c r="Q1734" i="1" s="1"/>
  <c r="P1734" i="1"/>
  <c r="O1734" i="1"/>
  <c r="T1733" i="1"/>
  <c r="S1733" i="1"/>
  <c r="R1733" i="1"/>
  <c r="Q1733" i="1" a="1"/>
  <c r="Q1733" i="1" s="1"/>
  <c r="P1733" i="1"/>
  <c r="O1733" i="1"/>
  <c r="T1732" i="1"/>
  <c r="S1732" i="1"/>
  <c r="R1732" i="1"/>
  <c r="Q1732" i="1" a="1"/>
  <c r="Q1732" i="1" s="1"/>
  <c r="P1732" i="1"/>
  <c r="O1732" i="1"/>
  <c r="T1731" i="1"/>
  <c r="S1731" i="1"/>
  <c r="R1731" i="1"/>
  <c r="Q1731" i="1" a="1"/>
  <c r="Q1731" i="1" s="1"/>
  <c r="P1731" i="1"/>
  <c r="O1731" i="1"/>
  <c r="T1730" i="1"/>
  <c r="S1730" i="1"/>
  <c r="R1730" i="1"/>
  <c r="Q1730" i="1" a="1"/>
  <c r="Q1730" i="1" s="1"/>
  <c r="P1730" i="1"/>
  <c r="O1730" i="1"/>
  <c r="T1729" i="1"/>
  <c r="S1729" i="1"/>
  <c r="R1729" i="1"/>
  <c r="Q1729" i="1" a="1"/>
  <c r="Q1729" i="1" s="1"/>
  <c r="P1729" i="1"/>
  <c r="O1729" i="1"/>
  <c r="T1728" i="1"/>
  <c r="S1728" i="1"/>
  <c r="R1728" i="1"/>
  <c r="Q1728" i="1" a="1"/>
  <c r="Q1728" i="1" s="1"/>
  <c r="P1728" i="1"/>
  <c r="O1728" i="1"/>
  <c r="T1727" i="1"/>
  <c r="S1727" i="1"/>
  <c r="R1727" i="1"/>
  <c r="Q1727" i="1" a="1"/>
  <c r="Q1727" i="1" s="1"/>
  <c r="P1727" i="1"/>
  <c r="O1727" i="1"/>
  <c r="T1726" i="1"/>
  <c r="S1726" i="1"/>
  <c r="R1726" i="1"/>
  <c r="Q1726" i="1" a="1"/>
  <c r="Q1726" i="1" s="1"/>
  <c r="P1726" i="1"/>
  <c r="O1726" i="1"/>
  <c r="T1725" i="1"/>
  <c r="S1725" i="1"/>
  <c r="R1725" i="1"/>
  <c r="Q1725" i="1" a="1"/>
  <c r="Q1725" i="1" s="1"/>
  <c r="P1725" i="1"/>
  <c r="O1725" i="1"/>
  <c r="T1724" i="1"/>
  <c r="S1724" i="1"/>
  <c r="R1724" i="1"/>
  <c r="Q1724" i="1" a="1"/>
  <c r="Q1724" i="1" s="1"/>
  <c r="P1724" i="1"/>
  <c r="O1724" i="1"/>
  <c r="T1723" i="1"/>
  <c r="S1723" i="1"/>
  <c r="R1723" i="1"/>
  <c r="Q1723" i="1" a="1"/>
  <c r="Q1723" i="1" s="1"/>
  <c r="P1723" i="1"/>
  <c r="O1723" i="1"/>
  <c r="T1722" i="1"/>
  <c r="S1722" i="1"/>
  <c r="R1722" i="1"/>
  <c r="Q1722" i="1" a="1"/>
  <c r="Q1722" i="1" s="1"/>
  <c r="P1722" i="1"/>
  <c r="O1722" i="1"/>
  <c r="T1721" i="1"/>
  <c r="S1721" i="1"/>
  <c r="R1721" i="1"/>
  <c r="Q1721" i="1" a="1"/>
  <c r="Q1721" i="1" s="1"/>
  <c r="P1721" i="1"/>
  <c r="O1721" i="1"/>
  <c r="T1720" i="1"/>
  <c r="S1720" i="1"/>
  <c r="R1720" i="1"/>
  <c r="Q1720" i="1" a="1"/>
  <c r="Q1720" i="1" s="1"/>
  <c r="P1720" i="1"/>
  <c r="O1720" i="1"/>
  <c r="T1719" i="1"/>
  <c r="S1719" i="1"/>
  <c r="R1719" i="1"/>
  <c r="Q1719" i="1" a="1"/>
  <c r="Q1719" i="1" s="1"/>
  <c r="P1719" i="1"/>
  <c r="O1719" i="1"/>
  <c r="T1718" i="1"/>
  <c r="S1718" i="1"/>
  <c r="R1718" i="1"/>
  <c r="Q1718" i="1" a="1"/>
  <c r="Q1718" i="1" s="1"/>
  <c r="P1718" i="1"/>
  <c r="O1718" i="1"/>
  <c r="T1717" i="1"/>
  <c r="S1717" i="1"/>
  <c r="R1717" i="1"/>
  <c r="Q1717" i="1" a="1"/>
  <c r="Q1717" i="1" s="1"/>
  <c r="P1717" i="1"/>
  <c r="O1717" i="1"/>
  <c r="T1716" i="1"/>
  <c r="S1716" i="1"/>
  <c r="R1716" i="1"/>
  <c r="Q1716" i="1" a="1"/>
  <c r="Q1716" i="1" s="1"/>
  <c r="P1716" i="1"/>
  <c r="O1716" i="1"/>
  <c r="T1715" i="1"/>
  <c r="S1715" i="1"/>
  <c r="R1715" i="1"/>
  <c r="Q1715" i="1" a="1"/>
  <c r="Q1715" i="1" s="1"/>
  <c r="P1715" i="1"/>
  <c r="O1715" i="1"/>
  <c r="T1714" i="1"/>
  <c r="S1714" i="1"/>
  <c r="R1714" i="1"/>
  <c r="Q1714" i="1" a="1"/>
  <c r="Q1714" i="1" s="1"/>
  <c r="P1714" i="1"/>
  <c r="O1714" i="1"/>
  <c r="T1713" i="1"/>
  <c r="S1713" i="1"/>
  <c r="R1713" i="1"/>
  <c r="Q1713" i="1" a="1"/>
  <c r="Q1713" i="1" s="1"/>
  <c r="P1713" i="1"/>
  <c r="O1713" i="1"/>
  <c r="T1712" i="1"/>
  <c r="S1712" i="1"/>
  <c r="R1712" i="1"/>
  <c r="Q1712" i="1" a="1"/>
  <c r="Q1712" i="1" s="1"/>
  <c r="P1712" i="1"/>
  <c r="O1712" i="1"/>
  <c r="T1711" i="1"/>
  <c r="S1711" i="1"/>
  <c r="R1711" i="1"/>
  <c r="Q1711" i="1" a="1"/>
  <c r="Q1711" i="1" s="1"/>
  <c r="P1711" i="1"/>
  <c r="O1711" i="1"/>
  <c r="T1710" i="1"/>
  <c r="S1710" i="1"/>
  <c r="R1710" i="1"/>
  <c r="Q1710" i="1" a="1"/>
  <c r="Q1710" i="1" s="1"/>
  <c r="P1710" i="1"/>
  <c r="O1710" i="1"/>
  <c r="T1709" i="1"/>
  <c r="S1709" i="1"/>
  <c r="R1709" i="1"/>
  <c r="Q1709" i="1" a="1"/>
  <c r="Q1709" i="1" s="1"/>
  <c r="P1709" i="1"/>
  <c r="O1709" i="1"/>
  <c r="T1708" i="1"/>
  <c r="S1708" i="1"/>
  <c r="R1708" i="1"/>
  <c r="Q1708" i="1" a="1"/>
  <c r="Q1708" i="1" s="1"/>
  <c r="P1708" i="1"/>
  <c r="O1708" i="1"/>
  <c r="T1707" i="1"/>
  <c r="S1707" i="1"/>
  <c r="R1707" i="1"/>
  <c r="Q1707" i="1" a="1"/>
  <c r="Q1707" i="1" s="1"/>
  <c r="P1707" i="1"/>
  <c r="O1707" i="1"/>
  <c r="T1706" i="1"/>
  <c r="S1706" i="1"/>
  <c r="R1706" i="1"/>
  <c r="Q1706" i="1" a="1"/>
  <c r="Q1706" i="1" s="1"/>
  <c r="P1706" i="1"/>
  <c r="O1706" i="1"/>
  <c r="T1705" i="1"/>
  <c r="S1705" i="1"/>
  <c r="R1705" i="1"/>
  <c r="Q1705" i="1" a="1"/>
  <c r="Q1705" i="1" s="1"/>
  <c r="P1705" i="1"/>
  <c r="O1705" i="1"/>
  <c r="T1704" i="1"/>
  <c r="S1704" i="1"/>
  <c r="R1704" i="1"/>
  <c r="Q1704" i="1" a="1"/>
  <c r="Q1704" i="1" s="1"/>
  <c r="P1704" i="1"/>
  <c r="O1704" i="1"/>
  <c r="T1703" i="1"/>
  <c r="S1703" i="1"/>
  <c r="R1703" i="1"/>
  <c r="Q1703" i="1" a="1"/>
  <c r="Q1703" i="1" s="1"/>
  <c r="P1703" i="1"/>
  <c r="O1703" i="1"/>
  <c r="T1702" i="1"/>
  <c r="S1702" i="1"/>
  <c r="R1702" i="1"/>
  <c r="Q1702" i="1" a="1"/>
  <c r="Q1702" i="1" s="1"/>
  <c r="P1702" i="1"/>
  <c r="O1702" i="1"/>
  <c r="T1701" i="1"/>
  <c r="S1701" i="1"/>
  <c r="R1701" i="1"/>
  <c r="Q1701" i="1" a="1"/>
  <c r="Q1701" i="1" s="1"/>
  <c r="P1701" i="1"/>
  <c r="O1701" i="1"/>
  <c r="T1700" i="1"/>
  <c r="S1700" i="1"/>
  <c r="R1700" i="1"/>
  <c r="Q1700" i="1" a="1"/>
  <c r="Q1700" i="1" s="1"/>
  <c r="P1700" i="1"/>
  <c r="O1700" i="1"/>
  <c r="T1699" i="1"/>
  <c r="S1699" i="1"/>
  <c r="R1699" i="1"/>
  <c r="Q1699" i="1" a="1"/>
  <c r="Q1699" i="1" s="1"/>
  <c r="P1699" i="1"/>
  <c r="O1699" i="1"/>
  <c r="T1698" i="1"/>
  <c r="S1698" i="1"/>
  <c r="R1698" i="1"/>
  <c r="Q1698" i="1" a="1"/>
  <c r="Q1698" i="1" s="1"/>
  <c r="P1698" i="1"/>
  <c r="O1698" i="1"/>
  <c r="T1697" i="1"/>
  <c r="S1697" i="1"/>
  <c r="R1697" i="1"/>
  <c r="Q1697" i="1" a="1"/>
  <c r="Q1697" i="1" s="1"/>
  <c r="P1697" i="1"/>
  <c r="O1697" i="1"/>
  <c r="T1696" i="1"/>
  <c r="S1696" i="1"/>
  <c r="R1696" i="1"/>
  <c r="Q1696" i="1" a="1"/>
  <c r="Q1696" i="1" s="1"/>
  <c r="P1696" i="1"/>
  <c r="O1696" i="1"/>
  <c r="T1695" i="1"/>
  <c r="S1695" i="1"/>
  <c r="R1695" i="1"/>
  <c r="Q1695" i="1" a="1"/>
  <c r="Q1695" i="1" s="1"/>
  <c r="P1695" i="1"/>
  <c r="O1695" i="1"/>
  <c r="T1694" i="1"/>
  <c r="S1694" i="1"/>
  <c r="R1694" i="1"/>
  <c r="Q1694" i="1" a="1"/>
  <c r="Q1694" i="1" s="1"/>
  <c r="P1694" i="1"/>
  <c r="O1694" i="1"/>
  <c r="T1693" i="1"/>
  <c r="S1693" i="1"/>
  <c r="R1693" i="1"/>
  <c r="Q1693" i="1" a="1"/>
  <c r="Q1693" i="1" s="1"/>
  <c r="P1693" i="1"/>
  <c r="O1693" i="1"/>
  <c r="T1692" i="1"/>
  <c r="S1692" i="1"/>
  <c r="R1692" i="1"/>
  <c r="Q1692" i="1" a="1"/>
  <c r="Q1692" i="1" s="1"/>
  <c r="P1692" i="1"/>
  <c r="O1692" i="1"/>
  <c r="T1691" i="1"/>
  <c r="S1691" i="1"/>
  <c r="R1691" i="1"/>
  <c r="Q1691" i="1" a="1"/>
  <c r="Q1691" i="1" s="1"/>
  <c r="P1691" i="1"/>
  <c r="O1691" i="1"/>
  <c r="T1690" i="1"/>
  <c r="S1690" i="1"/>
  <c r="R1690" i="1"/>
  <c r="Q1690" i="1" a="1"/>
  <c r="Q1690" i="1" s="1"/>
  <c r="P1690" i="1"/>
  <c r="O1690" i="1"/>
  <c r="T1689" i="1"/>
  <c r="S1689" i="1"/>
  <c r="R1689" i="1"/>
  <c r="Q1689" i="1" a="1"/>
  <c r="Q1689" i="1" s="1"/>
  <c r="P1689" i="1"/>
  <c r="O1689" i="1"/>
  <c r="T1688" i="1"/>
  <c r="S1688" i="1"/>
  <c r="R1688" i="1"/>
  <c r="Q1688" i="1" a="1"/>
  <c r="Q1688" i="1" s="1"/>
  <c r="P1688" i="1"/>
  <c r="O1688" i="1"/>
  <c r="T1687" i="1"/>
  <c r="S1687" i="1"/>
  <c r="R1687" i="1"/>
  <c r="Q1687" i="1" a="1"/>
  <c r="Q1687" i="1" s="1"/>
  <c r="P1687" i="1"/>
  <c r="O1687" i="1"/>
  <c r="T1686" i="1"/>
  <c r="S1686" i="1"/>
  <c r="R1686" i="1"/>
  <c r="Q1686" i="1" a="1"/>
  <c r="Q1686" i="1" s="1"/>
  <c r="P1686" i="1"/>
  <c r="O1686" i="1"/>
  <c r="T1685" i="1"/>
  <c r="S1685" i="1"/>
  <c r="R1685" i="1"/>
  <c r="Q1685" i="1" a="1"/>
  <c r="Q1685" i="1" s="1"/>
  <c r="P1685" i="1"/>
  <c r="O1685" i="1"/>
  <c r="T1684" i="1"/>
  <c r="S1684" i="1"/>
  <c r="R1684" i="1"/>
  <c r="Q1684" i="1" a="1"/>
  <c r="Q1684" i="1" s="1"/>
  <c r="P1684" i="1"/>
  <c r="O1684" i="1"/>
  <c r="T1683" i="1"/>
  <c r="S1683" i="1"/>
  <c r="R1683" i="1"/>
  <c r="Q1683" i="1" a="1"/>
  <c r="Q1683" i="1" s="1"/>
  <c r="P1683" i="1"/>
  <c r="O1683" i="1"/>
  <c r="T1682" i="1"/>
  <c r="S1682" i="1"/>
  <c r="R1682" i="1"/>
  <c r="Q1682" i="1" a="1"/>
  <c r="Q1682" i="1" s="1"/>
  <c r="P1682" i="1"/>
  <c r="O1682" i="1"/>
  <c r="T1681" i="1"/>
  <c r="S1681" i="1"/>
  <c r="R1681" i="1"/>
  <c r="Q1681" i="1" a="1"/>
  <c r="Q1681" i="1" s="1"/>
  <c r="P1681" i="1"/>
  <c r="O1681" i="1"/>
  <c r="T1680" i="1"/>
  <c r="S1680" i="1"/>
  <c r="R1680" i="1"/>
  <c r="Q1680" i="1" a="1"/>
  <c r="Q1680" i="1" s="1"/>
  <c r="P1680" i="1"/>
  <c r="O1680" i="1"/>
  <c r="T1679" i="1"/>
  <c r="S1679" i="1"/>
  <c r="R1679" i="1"/>
  <c r="Q1679" i="1" a="1"/>
  <c r="Q1679" i="1" s="1"/>
  <c r="P1679" i="1"/>
  <c r="O1679" i="1"/>
  <c r="T1678" i="1"/>
  <c r="S1678" i="1"/>
  <c r="R1678" i="1"/>
  <c r="Q1678" i="1" a="1"/>
  <c r="Q1678" i="1" s="1"/>
  <c r="P1678" i="1"/>
  <c r="O1678" i="1"/>
  <c r="T1677" i="1"/>
  <c r="S1677" i="1"/>
  <c r="R1677" i="1"/>
  <c r="Q1677" i="1" a="1"/>
  <c r="Q1677" i="1" s="1"/>
  <c r="P1677" i="1"/>
  <c r="O1677" i="1"/>
  <c r="T1676" i="1"/>
  <c r="S1676" i="1"/>
  <c r="R1676" i="1"/>
  <c r="Q1676" i="1" a="1"/>
  <c r="Q1676" i="1" s="1"/>
  <c r="P1676" i="1"/>
  <c r="O1676" i="1"/>
  <c r="T1675" i="1"/>
  <c r="S1675" i="1"/>
  <c r="R1675" i="1"/>
  <c r="Q1675" i="1" a="1"/>
  <c r="Q1675" i="1" s="1"/>
  <c r="P1675" i="1"/>
  <c r="O1675" i="1"/>
  <c r="T1674" i="1"/>
  <c r="S1674" i="1"/>
  <c r="R1674" i="1"/>
  <c r="Q1674" i="1" a="1"/>
  <c r="Q1674" i="1" s="1"/>
  <c r="P1674" i="1"/>
  <c r="O1674" i="1"/>
  <c r="T1673" i="1"/>
  <c r="S1673" i="1"/>
  <c r="R1673" i="1"/>
  <c r="Q1673" i="1" a="1"/>
  <c r="Q1673" i="1" s="1"/>
  <c r="P1673" i="1"/>
  <c r="O1673" i="1"/>
  <c r="T1672" i="1"/>
  <c r="S1672" i="1"/>
  <c r="R1672" i="1"/>
  <c r="Q1672" i="1" a="1"/>
  <c r="Q1672" i="1" s="1"/>
  <c r="P1672" i="1"/>
  <c r="O1672" i="1"/>
  <c r="T1671" i="1"/>
  <c r="S1671" i="1"/>
  <c r="R1671" i="1"/>
  <c r="Q1671" i="1" a="1"/>
  <c r="Q1671" i="1" s="1"/>
  <c r="P1671" i="1"/>
  <c r="O1671" i="1"/>
  <c r="T1670" i="1"/>
  <c r="S1670" i="1"/>
  <c r="R1670" i="1"/>
  <c r="Q1670" i="1" a="1"/>
  <c r="Q1670" i="1" s="1"/>
  <c r="P1670" i="1"/>
  <c r="O1670" i="1"/>
  <c r="T1669" i="1"/>
  <c r="S1669" i="1"/>
  <c r="R1669" i="1"/>
  <c r="Q1669" i="1" a="1"/>
  <c r="Q1669" i="1" s="1"/>
  <c r="P1669" i="1"/>
  <c r="O1669" i="1"/>
  <c r="T1668" i="1"/>
  <c r="S1668" i="1"/>
  <c r="R1668" i="1"/>
  <c r="Q1668" i="1" a="1"/>
  <c r="Q1668" i="1" s="1"/>
  <c r="P1668" i="1"/>
  <c r="O1668" i="1"/>
  <c r="T1667" i="1"/>
  <c r="S1667" i="1"/>
  <c r="R1667" i="1"/>
  <c r="Q1667" i="1" a="1"/>
  <c r="Q1667" i="1" s="1"/>
  <c r="P1667" i="1"/>
  <c r="O1667" i="1"/>
  <c r="T1666" i="1"/>
  <c r="S1666" i="1"/>
  <c r="R1666" i="1"/>
  <c r="Q1666" i="1" a="1"/>
  <c r="Q1666" i="1" s="1"/>
  <c r="P1666" i="1"/>
  <c r="O1666" i="1"/>
  <c r="T1665" i="1"/>
  <c r="S1665" i="1"/>
  <c r="R1665" i="1"/>
  <c r="Q1665" i="1" a="1"/>
  <c r="Q1665" i="1" s="1"/>
  <c r="P1665" i="1"/>
  <c r="O1665" i="1"/>
  <c r="T1664" i="1"/>
  <c r="S1664" i="1"/>
  <c r="R1664" i="1"/>
  <c r="Q1664" i="1" a="1"/>
  <c r="Q1664" i="1" s="1"/>
  <c r="P1664" i="1"/>
  <c r="O1664" i="1"/>
  <c r="T1663" i="1"/>
  <c r="S1663" i="1"/>
  <c r="R1663" i="1"/>
  <c r="Q1663" i="1" a="1"/>
  <c r="Q1663" i="1" s="1"/>
  <c r="P1663" i="1"/>
  <c r="O1663" i="1"/>
  <c r="T1662" i="1"/>
  <c r="S1662" i="1"/>
  <c r="R1662" i="1"/>
  <c r="Q1662" i="1" a="1"/>
  <c r="Q1662" i="1" s="1"/>
  <c r="P1662" i="1"/>
  <c r="O1662" i="1"/>
  <c r="T1661" i="1"/>
  <c r="S1661" i="1"/>
  <c r="R1661" i="1"/>
  <c r="Q1661" i="1" a="1"/>
  <c r="Q1661" i="1" s="1"/>
  <c r="P1661" i="1"/>
  <c r="O1661" i="1"/>
  <c r="T1660" i="1"/>
  <c r="S1660" i="1"/>
  <c r="R1660" i="1"/>
  <c r="Q1660" i="1" a="1"/>
  <c r="Q1660" i="1" s="1"/>
  <c r="P1660" i="1"/>
  <c r="O1660" i="1"/>
  <c r="T1659" i="1"/>
  <c r="S1659" i="1"/>
  <c r="R1659" i="1"/>
  <c r="Q1659" i="1" a="1"/>
  <c r="Q1659" i="1" s="1"/>
  <c r="P1659" i="1"/>
  <c r="O1659" i="1"/>
  <c r="T1658" i="1"/>
  <c r="S1658" i="1"/>
  <c r="R1658" i="1"/>
  <c r="Q1658" i="1" a="1"/>
  <c r="Q1658" i="1" s="1"/>
  <c r="P1658" i="1"/>
  <c r="O1658" i="1"/>
  <c r="T1657" i="1"/>
  <c r="S1657" i="1"/>
  <c r="R1657" i="1"/>
  <c r="Q1657" i="1" a="1"/>
  <c r="Q1657" i="1" s="1"/>
  <c r="P1657" i="1"/>
  <c r="O1657" i="1"/>
  <c r="T1656" i="1"/>
  <c r="S1656" i="1"/>
  <c r="R1656" i="1"/>
  <c r="Q1656" i="1" a="1"/>
  <c r="Q1656" i="1" s="1"/>
  <c r="P1656" i="1"/>
  <c r="O1656" i="1"/>
  <c r="T1655" i="1"/>
  <c r="S1655" i="1"/>
  <c r="R1655" i="1"/>
  <c r="Q1655" i="1" a="1"/>
  <c r="Q1655" i="1" s="1"/>
  <c r="P1655" i="1"/>
  <c r="O1655" i="1"/>
  <c r="T1654" i="1"/>
  <c r="S1654" i="1"/>
  <c r="R1654" i="1"/>
  <c r="Q1654" i="1" a="1"/>
  <c r="Q1654" i="1" s="1"/>
  <c r="P1654" i="1"/>
  <c r="O1654" i="1"/>
  <c r="T1653" i="1"/>
  <c r="S1653" i="1"/>
  <c r="R1653" i="1"/>
  <c r="Q1653" i="1" a="1"/>
  <c r="Q1653" i="1" s="1"/>
  <c r="P1653" i="1"/>
  <c r="O1653" i="1"/>
  <c r="T1652" i="1"/>
  <c r="S1652" i="1"/>
  <c r="R1652" i="1"/>
  <c r="Q1652" i="1" a="1"/>
  <c r="Q1652" i="1" s="1"/>
  <c r="P1652" i="1"/>
  <c r="O1652" i="1"/>
  <c r="T1651" i="1"/>
  <c r="S1651" i="1"/>
  <c r="R1651" i="1"/>
  <c r="Q1651" i="1" a="1"/>
  <c r="Q1651" i="1" s="1"/>
  <c r="P1651" i="1"/>
  <c r="O1651" i="1"/>
  <c r="T1650" i="1"/>
  <c r="S1650" i="1"/>
  <c r="R1650" i="1"/>
  <c r="Q1650" i="1" a="1"/>
  <c r="Q1650" i="1" s="1"/>
  <c r="P1650" i="1"/>
  <c r="O1650" i="1"/>
  <c r="T1649" i="1"/>
  <c r="S1649" i="1"/>
  <c r="R1649" i="1"/>
  <c r="Q1649" i="1" a="1"/>
  <c r="Q1649" i="1" s="1"/>
  <c r="P1649" i="1"/>
  <c r="O1649" i="1"/>
  <c r="T1648" i="1"/>
  <c r="S1648" i="1"/>
  <c r="R1648" i="1"/>
  <c r="Q1648" i="1" a="1"/>
  <c r="Q1648" i="1" s="1"/>
  <c r="P1648" i="1"/>
  <c r="O1648" i="1"/>
  <c r="T1647" i="1"/>
  <c r="S1647" i="1"/>
  <c r="R1647" i="1"/>
  <c r="Q1647" i="1" a="1"/>
  <c r="Q1647" i="1" s="1"/>
  <c r="P1647" i="1"/>
  <c r="O1647" i="1"/>
  <c r="T1646" i="1"/>
  <c r="S1646" i="1"/>
  <c r="R1646" i="1"/>
  <c r="Q1646" i="1" a="1"/>
  <c r="Q1646" i="1" s="1"/>
  <c r="P1646" i="1"/>
  <c r="O1646" i="1"/>
  <c r="T1645" i="1"/>
  <c r="S1645" i="1"/>
  <c r="R1645" i="1"/>
  <c r="Q1645" i="1" a="1"/>
  <c r="Q1645" i="1" s="1"/>
  <c r="P1645" i="1"/>
  <c r="O1645" i="1"/>
  <c r="T1644" i="1"/>
  <c r="S1644" i="1"/>
  <c r="R1644" i="1"/>
  <c r="Q1644" i="1" a="1"/>
  <c r="Q1644" i="1" s="1"/>
  <c r="P1644" i="1"/>
  <c r="O1644" i="1"/>
  <c r="T1643" i="1"/>
  <c r="S1643" i="1"/>
  <c r="R1643" i="1"/>
  <c r="Q1643" i="1" a="1"/>
  <c r="Q1643" i="1" s="1"/>
  <c r="P1643" i="1"/>
  <c r="O1643" i="1"/>
  <c r="T1642" i="1"/>
  <c r="S1642" i="1"/>
  <c r="R1642" i="1"/>
  <c r="Q1642" i="1" a="1"/>
  <c r="Q1642" i="1" s="1"/>
  <c r="P1642" i="1"/>
  <c r="O1642" i="1"/>
  <c r="T1641" i="1"/>
  <c r="S1641" i="1"/>
  <c r="R1641" i="1"/>
  <c r="Q1641" i="1" a="1"/>
  <c r="Q1641" i="1" s="1"/>
  <c r="P1641" i="1"/>
  <c r="O1641" i="1"/>
  <c r="T1640" i="1"/>
  <c r="S1640" i="1"/>
  <c r="R1640" i="1"/>
  <c r="Q1640" i="1" a="1"/>
  <c r="Q1640" i="1" s="1"/>
  <c r="P1640" i="1"/>
  <c r="O1640" i="1"/>
  <c r="T1639" i="1"/>
  <c r="S1639" i="1"/>
  <c r="R1639" i="1"/>
  <c r="Q1639" i="1" a="1"/>
  <c r="Q1639" i="1" s="1"/>
  <c r="P1639" i="1"/>
  <c r="O1639" i="1"/>
  <c r="T1638" i="1"/>
  <c r="S1638" i="1"/>
  <c r="R1638" i="1"/>
  <c r="Q1638" i="1" a="1"/>
  <c r="Q1638" i="1" s="1"/>
  <c r="P1638" i="1"/>
  <c r="O1638" i="1"/>
  <c r="T1637" i="1"/>
  <c r="S1637" i="1"/>
  <c r="R1637" i="1"/>
  <c r="Q1637" i="1" a="1"/>
  <c r="Q1637" i="1" s="1"/>
  <c r="P1637" i="1"/>
  <c r="O1637" i="1"/>
  <c r="T1636" i="1"/>
  <c r="S1636" i="1"/>
  <c r="R1636" i="1"/>
  <c r="Q1636" i="1" a="1"/>
  <c r="Q1636" i="1" s="1"/>
  <c r="P1636" i="1"/>
  <c r="O1636" i="1"/>
  <c r="T1635" i="1"/>
  <c r="S1635" i="1"/>
  <c r="R1635" i="1"/>
  <c r="Q1635" i="1" a="1"/>
  <c r="Q1635" i="1" s="1"/>
  <c r="P1635" i="1"/>
  <c r="O1635" i="1"/>
  <c r="T1634" i="1"/>
  <c r="S1634" i="1"/>
  <c r="R1634" i="1"/>
  <c r="Q1634" i="1" a="1"/>
  <c r="Q1634" i="1" s="1"/>
  <c r="P1634" i="1"/>
  <c r="O1634" i="1"/>
  <c r="T1633" i="1"/>
  <c r="S1633" i="1"/>
  <c r="R1633" i="1"/>
  <c r="Q1633" i="1" a="1"/>
  <c r="Q1633" i="1" s="1"/>
  <c r="P1633" i="1"/>
  <c r="O1633" i="1"/>
  <c r="T1632" i="1"/>
  <c r="S1632" i="1"/>
  <c r="R1632" i="1"/>
  <c r="Q1632" i="1" a="1"/>
  <c r="Q1632" i="1" s="1"/>
  <c r="P1632" i="1"/>
  <c r="O1632" i="1"/>
  <c r="T1631" i="1"/>
  <c r="S1631" i="1"/>
  <c r="R1631" i="1"/>
  <c r="Q1631" i="1" a="1"/>
  <c r="Q1631" i="1" s="1"/>
  <c r="P1631" i="1"/>
  <c r="O1631" i="1"/>
  <c r="T1630" i="1"/>
  <c r="S1630" i="1"/>
  <c r="R1630" i="1"/>
  <c r="Q1630" i="1" a="1"/>
  <c r="Q1630" i="1" s="1"/>
  <c r="P1630" i="1"/>
  <c r="O1630" i="1"/>
  <c r="T1629" i="1"/>
  <c r="S1629" i="1"/>
  <c r="R1629" i="1"/>
  <c r="Q1629" i="1" a="1"/>
  <c r="Q1629" i="1" s="1"/>
  <c r="P1629" i="1"/>
  <c r="O1629" i="1"/>
  <c r="T1628" i="1"/>
  <c r="S1628" i="1"/>
  <c r="R1628" i="1"/>
  <c r="Q1628" i="1" a="1"/>
  <c r="Q1628" i="1" s="1"/>
  <c r="P1628" i="1"/>
  <c r="O1628" i="1"/>
  <c r="T1627" i="1"/>
  <c r="S1627" i="1"/>
  <c r="R1627" i="1"/>
  <c r="Q1627" i="1" a="1"/>
  <c r="Q1627" i="1" s="1"/>
  <c r="P1627" i="1"/>
  <c r="O1627" i="1"/>
  <c r="T1626" i="1"/>
  <c r="S1626" i="1"/>
  <c r="R1626" i="1"/>
  <c r="Q1626" i="1" a="1"/>
  <c r="Q1626" i="1" s="1"/>
  <c r="P1626" i="1"/>
  <c r="O1626" i="1"/>
  <c r="T1625" i="1"/>
  <c r="S1625" i="1"/>
  <c r="R1625" i="1"/>
  <c r="Q1625" i="1" a="1"/>
  <c r="Q1625" i="1" s="1"/>
  <c r="P1625" i="1"/>
  <c r="O1625" i="1"/>
  <c r="T1624" i="1"/>
  <c r="S1624" i="1"/>
  <c r="R1624" i="1"/>
  <c r="Q1624" i="1" a="1"/>
  <c r="Q1624" i="1" s="1"/>
  <c r="P1624" i="1"/>
  <c r="O1624" i="1"/>
  <c r="T1623" i="1"/>
  <c r="S1623" i="1"/>
  <c r="R1623" i="1"/>
  <c r="Q1623" i="1" a="1"/>
  <c r="Q1623" i="1" s="1"/>
  <c r="P1623" i="1"/>
  <c r="O1623" i="1"/>
  <c r="T1622" i="1"/>
  <c r="S1622" i="1"/>
  <c r="R1622" i="1"/>
  <c r="Q1622" i="1" a="1"/>
  <c r="Q1622" i="1" s="1"/>
  <c r="P1622" i="1"/>
  <c r="O1622" i="1"/>
  <c r="T1621" i="1"/>
  <c r="S1621" i="1"/>
  <c r="R1621" i="1"/>
  <c r="Q1621" i="1" a="1"/>
  <c r="Q1621" i="1" s="1"/>
  <c r="P1621" i="1"/>
  <c r="O1621" i="1"/>
  <c r="T1620" i="1"/>
  <c r="S1620" i="1"/>
  <c r="R1620" i="1"/>
  <c r="Q1620" i="1" a="1"/>
  <c r="Q1620" i="1" s="1"/>
  <c r="P1620" i="1"/>
  <c r="O1620" i="1"/>
  <c r="T1619" i="1"/>
  <c r="S1619" i="1"/>
  <c r="R1619" i="1"/>
  <c r="Q1619" i="1" a="1"/>
  <c r="Q1619" i="1" s="1"/>
  <c r="P1619" i="1"/>
  <c r="O1619" i="1"/>
  <c r="T1618" i="1"/>
  <c r="S1618" i="1"/>
  <c r="R1618" i="1"/>
  <c r="Q1618" i="1" a="1"/>
  <c r="Q1618" i="1" s="1"/>
  <c r="P1618" i="1"/>
  <c r="O1618" i="1"/>
  <c r="T1617" i="1"/>
  <c r="S1617" i="1"/>
  <c r="R1617" i="1"/>
  <c r="Q1617" i="1" a="1"/>
  <c r="Q1617" i="1" s="1"/>
  <c r="P1617" i="1"/>
  <c r="O1617" i="1"/>
  <c r="T1616" i="1"/>
  <c r="S1616" i="1"/>
  <c r="R1616" i="1"/>
  <c r="Q1616" i="1" a="1"/>
  <c r="Q1616" i="1" s="1"/>
  <c r="P1616" i="1"/>
  <c r="O1616" i="1"/>
  <c r="T1615" i="1"/>
  <c r="S1615" i="1"/>
  <c r="R1615" i="1"/>
  <c r="Q1615" i="1" a="1"/>
  <c r="Q1615" i="1" s="1"/>
  <c r="P1615" i="1"/>
  <c r="O1615" i="1"/>
  <c r="T1614" i="1"/>
  <c r="S1614" i="1"/>
  <c r="R1614" i="1"/>
  <c r="Q1614" i="1" a="1"/>
  <c r="Q1614" i="1" s="1"/>
  <c r="P1614" i="1"/>
  <c r="O1614" i="1"/>
  <c r="T1613" i="1"/>
  <c r="S1613" i="1"/>
  <c r="R1613" i="1"/>
  <c r="Q1613" i="1" a="1"/>
  <c r="Q1613" i="1" s="1"/>
  <c r="P1613" i="1"/>
  <c r="O1613" i="1"/>
  <c r="T1612" i="1"/>
  <c r="S1612" i="1"/>
  <c r="R1612" i="1"/>
  <c r="Q1612" i="1" a="1"/>
  <c r="Q1612" i="1" s="1"/>
  <c r="P1612" i="1"/>
  <c r="O1612" i="1"/>
  <c r="T1611" i="1"/>
  <c r="S1611" i="1"/>
  <c r="R1611" i="1"/>
  <c r="Q1611" i="1" a="1"/>
  <c r="Q1611" i="1" s="1"/>
  <c r="P1611" i="1"/>
  <c r="O1611" i="1"/>
  <c r="T1610" i="1"/>
  <c r="S1610" i="1"/>
  <c r="R1610" i="1"/>
  <c r="Q1610" i="1" a="1"/>
  <c r="Q1610" i="1" s="1"/>
  <c r="P1610" i="1"/>
  <c r="O1610" i="1"/>
  <c r="T1609" i="1"/>
  <c r="S1609" i="1"/>
  <c r="R1609" i="1"/>
  <c r="Q1609" i="1" a="1"/>
  <c r="Q1609" i="1" s="1"/>
  <c r="P1609" i="1"/>
  <c r="O1609" i="1"/>
  <c r="T1608" i="1"/>
  <c r="S1608" i="1"/>
  <c r="R1608" i="1"/>
  <c r="Q1608" i="1" a="1"/>
  <c r="Q1608" i="1" s="1"/>
  <c r="P1608" i="1"/>
  <c r="O1608" i="1"/>
  <c r="T1607" i="1"/>
  <c r="S1607" i="1"/>
  <c r="R1607" i="1"/>
  <c r="Q1607" i="1" a="1"/>
  <c r="Q1607" i="1" s="1"/>
  <c r="P1607" i="1"/>
  <c r="O1607" i="1"/>
  <c r="T1606" i="1"/>
  <c r="S1606" i="1"/>
  <c r="R1606" i="1"/>
  <c r="Q1606" i="1" a="1"/>
  <c r="Q1606" i="1" s="1"/>
  <c r="P1606" i="1"/>
  <c r="O1606" i="1"/>
  <c r="T1605" i="1"/>
  <c r="S1605" i="1"/>
  <c r="R1605" i="1"/>
  <c r="Q1605" i="1" a="1"/>
  <c r="Q1605" i="1" s="1"/>
  <c r="P1605" i="1"/>
  <c r="O1605" i="1"/>
  <c r="T1604" i="1"/>
  <c r="S1604" i="1"/>
  <c r="R1604" i="1"/>
  <c r="Q1604" i="1" a="1"/>
  <c r="Q1604" i="1" s="1"/>
  <c r="P1604" i="1"/>
  <c r="O1604" i="1"/>
  <c r="T1603" i="1"/>
  <c r="S1603" i="1"/>
  <c r="R1603" i="1"/>
  <c r="Q1603" i="1" a="1"/>
  <c r="Q1603" i="1" s="1"/>
  <c r="P1603" i="1"/>
  <c r="O1603" i="1"/>
  <c r="T1602" i="1"/>
  <c r="S1602" i="1"/>
  <c r="R1602" i="1"/>
  <c r="Q1602" i="1" a="1"/>
  <c r="Q1602" i="1" s="1"/>
  <c r="P1602" i="1"/>
  <c r="O1602" i="1"/>
  <c r="T1601" i="1"/>
  <c r="S1601" i="1"/>
  <c r="R1601" i="1"/>
  <c r="Q1601" i="1" a="1"/>
  <c r="Q1601" i="1" s="1"/>
  <c r="P1601" i="1"/>
  <c r="O1601" i="1"/>
  <c r="T1600" i="1"/>
  <c r="S1600" i="1"/>
  <c r="R1600" i="1"/>
  <c r="Q1600" i="1" a="1"/>
  <c r="Q1600" i="1" s="1"/>
  <c r="P1600" i="1"/>
  <c r="O1600" i="1"/>
  <c r="T1599" i="1"/>
  <c r="S1599" i="1"/>
  <c r="R1599" i="1"/>
  <c r="Q1599" i="1" a="1"/>
  <c r="Q1599" i="1" s="1"/>
  <c r="P1599" i="1"/>
  <c r="O1599" i="1"/>
  <c r="T1598" i="1"/>
  <c r="S1598" i="1"/>
  <c r="R1598" i="1"/>
  <c r="Q1598" i="1" a="1"/>
  <c r="Q1598" i="1" s="1"/>
  <c r="P1598" i="1"/>
  <c r="O1598" i="1"/>
  <c r="T1597" i="1"/>
  <c r="S1597" i="1"/>
  <c r="R1597" i="1"/>
  <c r="Q1597" i="1" a="1"/>
  <c r="Q1597" i="1" s="1"/>
  <c r="P1597" i="1"/>
  <c r="O1597" i="1"/>
  <c r="T1596" i="1"/>
  <c r="S1596" i="1"/>
  <c r="R1596" i="1"/>
  <c r="Q1596" i="1" a="1"/>
  <c r="Q1596" i="1" s="1"/>
  <c r="P1596" i="1"/>
  <c r="O1596" i="1"/>
  <c r="T1595" i="1"/>
  <c r="S1595" i="1"/>
  <c r="R1595" i="1"/>
  <c r="Q1595" i="1" a="1"/>
  <c r="Q1595" i="1" s="1"/>
  <c r="P1595" i="1"/>
  <c r="O1595" i="1"/>
  <c r="T1594" i="1"/>
  <c r="S1594" i="1"/>
  <c r="R1594" i="1"/>
  <c r="Q1594" i="1" a="1"/>
  <c r="Q1594" i="1" s="1"/>
  <c r="P1594" i="1"/>
  <c r="O1594" i="1"/>
  <c r="T1593" i="1"/>
  <c r="S1593" i="1"/>
  <c r="R1593" i="1"/>
  <c r="Q1593" i="1" a="1"/>
  <c r="Q1593" i="1" s="1"/>
  <c r="P1593" i="1"/>
  <c r="O1593" i="1"/>
  <c r="T1592" i="1"/>
  <c r="S1592" i="1"/>
  <c r="R1592" i="1"/>
  <c r="Q1592" i="1" a="1"/>
  <c r="Q1592" i="1" s="1"/>
  <c r="P1592" i="1"/>
  <c r="O1592" i="1"/>
  <c r="T1591" i="1"/>
  <c r="S1591" i="1"/>
  <c r="R1591" i="1"/>
  <c r="Q1591" i="1" a="1"/>
  <c r="Q1591" i="1" s="1"/>
  <c r="P1591" i="1"/>
  <c r="O1591" i="1"/>
  <c r="T1590" i="1"/>
  <c r="S1590" i="1"/>
  <c r="R1590" i="1"/>
  <c r="Q1590" i="1" a="1"/>
  <c r="Q1590" i="1" s="1"/>
  <c r="P1590" i="1"/>
  <c r="O1590" i="1"/>
  <c r="T1589" i="1"/>
  <c r="S1589" i="1"/>
  <c r="R1589" i="1"/>
  <c r="Q1589" i="1" a="1"/>
  <c r="Q1589" i="1" s="1"/>
  <c r="P1589" i="1"/>
  <c r="O1589" i="1"/>
  <c r="T1588" i="1"/>
  <c r="S1588" i="1"/>
  <c r="R1588" i="1"/>
  <c r="Q1588" i="1" a="1"/>
  <c r="Q1588" i="1" s="1"/>
  <c r="P1588" i="1"/>
  <c r="O1588" i="1"/>
  <c r="T1587" i="1"/>
  <c r="S1587" i="1"/>
  <c r="R1587" i="1"/>
  <c r="Q1587" i="1" a="1"/>
  <c r="Q1587" i="1" s="1"/>
  <c r="P1587" i="1"/>
  <c r="O1587" i="1"/>
  <c r="T1586" i="1"/>
  <c r="S1586" i="1"/>
  <c r="R1586" i="1"/>
  <c r="Q1586" i="1" a="1"/>
  <c r="Q1586" i="1" s="1"/>
  <c r="P1586" i="1"/>
  <c r="O1586" i="1"/>
  <c r="T1585" i="1"/>
  <c r="S1585" i="1"/>
  <c r="R1585" i="1"/>
  <c r="Q1585" i="1" a="1"/>
  <c r="Q1585" i="1" s="1"/>
  <c r="P1585" i="1"/>
  <c r="O1585" i="1"/>
  <c r="T1584" i="1"/>
  <c r="S1584" i="1"/>
  <c r="R1584" i="1"/>
  <c r="Q1584" i="1" a="1"/>
  <c r="Q1584" i="1" s="1"/>
  <c r="P1584" i="1"/>
  <c r="O1584" i="1"/>
  <c r="T1583" i="1"/>
  <c r="S1583" i="1"/>
  <c r="R1583" i="1"/>
  <c r="Q1583" i="1" a="1"/>
  <c r="Q1583" i="1" s="1"/>
  <c r="P1583" i="1"/>
  <c r="O1583" i="1"/>
  <c r="T1582" i="1"/>
  <c r="S1582" i="1"/>
  <c r="R1582" i="1"/>
  <c r="Q1582" i="1" a="1"/>
  <c r="Q1582" i="1" s="1"/>
  <c r="P1582" i="1"/>
  <c r="O1582" i="1"/>
  <c r="T1581" i="1"/>
  <c r="S1581" i="1"/>
  <c r="R1581" i="1"/>
  <c r="Q1581" i="1" a="1"/>
  <c r="Q1581" i="1" s="1"/>
  <c r="P1581" i="1"/>
  <c r="O1581" i="1"/>
  <c r="T1580" i="1"/>
  <c r="S1580" i="1"/>
  <c r="R1580" i="1"/>
  <c r="Q1580" i="1" a="1"/>
  <c r="Q1580" i="1" s="1"/>
  <c r="P1580" i="1"/>
  <c r="O1580" i="1"/>
  <c r="T1579" i="1"/>
  <c r="S1579" i="1"/>
  <c r="R1579" i="1"/>
  <c r="Q1579" i="1" a="1"/>
  <c r="Q1579" i="1" s="1"/>
  <c r="P1579" i="1"/>
  <c r="O1579" i="1"/>
  <c r="T1578" i="1"/>
  <c r="S1578" i="1"/>
  <c r="R1578" i="1"/>
  <c r="Q1578" i="1" a="1"/>
  <c r="Q1578" i="1" s="1"/>
  <c r="P1578" i="1"/>
  <c r="O1578" i="1"/>
  <c r="T1577" i="1"/>
  <c r="S1577" i="1"/>
  <c r="R1577" i="1"/>
  <c r="Q1577" i="1" a="1"/>
  <c r="Q1577" i="1" s="1"/>
  <c r="P1577" i="1"/>
  <c r="O1577" i="1"/>
  <c r="T1576" i="1"/>
  <c r="S1576" i="1"/>
  <c r="R1576" i="1"/>
  <c r="Q1576" i="1" a="1"/>
  <c r="Q1576" i="1" s="1"/>
  <c r="P1576" i="1"/>
  <c r="O1576" i="1"/>
  <c r="T1575" i="1"/>
  <c r="S1575" i="1"/>
  <c r="R1575" i="1"/>
  <c r="Q1575" i="1" a="1"/>
  <c r="Q1575" i="1" s="1"/>
  <c r="P1575" i="1"/>
  <c r="O1575" i="1"/>
  <c r="T1574" i="1"/>
  <c r="S1574" i="1"/>
  <c r="R1574" i="1"/>
  <c r="Q1574" i="1" a="1"/>
  <c r="Q1574" i="1" s="1"/>
  <c r="P1574" i="1"/>
  <c r="O1574" i="1"/>
  <c r="T1573" i="1"/>
  <c r="S1573" i="1"/>
  <c r="R1573" i="1"/>
  <c r="Q1573" i="1" a="1"/>
  <c r="Q1573" i="1" s="1"/>
  <c r="P1573" i="1"/>
  <c r="O1573" i="1"/>
  <c r="T1572" i="1"/>
  <c r="S1572" i="1"/>
  <c r="R1572" i="1"/>
  <c r="Q1572" i="1" a="1"/>
  <c r="Q1572" i="1" s="1"/>
  <c r="P1572" i="1"/>
  <c r="O1572" i="1"/>
  <c r="T1571" i="1"/>
  <c r="S1571" i="1"/>
  <c r="R1571" i="1"/>
  <c r="Q1571" i="1" a="1"/>
  <c r="Q1571" i="1" s="1"/>
  <c r="P1571" i="1"/>
  <c r="O1571" i="1"/>
  <c r="T1570" i="1"/>
  <c r="S1570" i="1"/>
  <c r="R1570" i="1"/>
  <c r="Q1570" i="1" a="1"/>
  <c r="Q1570" i="1" s="1"/>
  <c r="P1570" i="1"/>
  <c r="O1570" i="1"/>
  <c r="T1569" i="1"/>
  <c r="S1569" i="1"/>
  <c r="R1569" i="1"/>
  <c r="Q1569" i="1" a="1"/>
  <c r="Q1569" i="1" s="1"/>
  <c r="P1569" i="1"/>
  <c r="O1569" i="1"/>
  <c r="T1568" i="1"/>
  <c r="S1568" i="1"/>
  <c r="R1568" i="1"/>
  <c r="Q1568" i="1" a="1"/>
  <c r="Q1568" i="1" s="1"/>
  <c r="P1568" i="1"/>
  <c r="O1568" i="1"/>
  <c r="T1567" i="1"/>
  <c r="S1567" i="1"/>
  <c r="R1567" i="1"/>
  <c r="Q1567" i="1" a="1"/>
  <c r="Q1567" i="1" s="1"/>
  <c r="P1567" i="1"/>
  <c r="O1567" i="1"/>
  <c r="T1566" i="1"/>
  <c r="S1566" i="1"/>
  <c r="R1566" i="1"/>
  <c r="Q1566" i="1" a="1"/>
  <c r="Q1566" i="1" s="1"/>
  <c r="P1566" i="1"/>
  <c r="O1566" i="1"/>
  <c r="T1565" i="1"/>
  <c r="S1565" i="1"/>
  <c r="R1565" i="1"/>
  <c r="Q1565" i="1" a="1"/>
  <c r="Q1565" i="1" s="1"/>
  <c r="P1565" i="1"/>
  <c r="O1565" i="1"/>
  <c r="T1564" i="1"/>
  <c r="S1564" i="1"/>
  <c r="R1564" i="1"/>
  <c r="Q1564" i="1" a="1"/>
  <c r="Q1564" i="1" s="1"/>
  <c r="P1564" i="1"/>
  <c r="O1564" i="1"/>
  <c r="T1563" i="1"/>
  <c r="S1563" i="1"/>
  <c r="R1563" i="1"/>
  <c r="Q1563" i="1" a="1"/>
  <c r="Q1563" i="1" s="1"/>
  <c r="P1563" i="1"/>
  <c r="O1563" i="1"/>
  <c r="T1562" i="1"/>
  <c r="S1562" i="1"/>
  <c r="R1562" i="1"/>
  <c r="Q1562" i="1" a="1"/>
  <c r="Q1562" i="1" s="1"/>
  <c r="P1562" i="1"/>
  <c r="O1562" i="1"/>
  <c r="T1561" i="1"/>
  <c r="S1561" i="1"/>
  <c r="R1561" i="1"/>
  <c r="Q1561" i="1" a="1"/>
  <c r="Q1561" i="1" s="1"/>
  <c r="P1561" i="1"/>
  <c r="O1561" i="1"/>
  <c r="T1560" i="1"/>
  <c r="S1560" i="1"/>
  <c r="R1560" i="1"/>
  <c r="Q1560" i="1" a="1"/>
  <c r="Q1560" i="1" s="1"/>
  <c r="P1560" i="1"/>
  <c r="O1560" i="1"/>
  <c r="T1559" i="1"/>
  <c r="S1559" i="1"/>
  <c r="R1559" i="1"/>
  <c r="Q1559" i="1" a="1"/>
  <c r="Q1559" i="1" s="1"/>
  <c r="P1559" i="1"/>
  <c r="O1559" i="1"/>
  <c r="T1558" i="1"/>
  <c r="S1558" i="1"/>
  <c r="R1558" i="1"/>
  <c r="Q1558" i="1" a="1"/>
  <c r="Q1558" i="1" s="1"/>
  <c r="P1558" i="1"/>
  <c r="O1558" i="1"/>
  <c r="T1557" i="1"/>
  <c r="S1557" i="1"/>
  <c r="R1557" i="1"/>
  <c r="Q1557" i="1" a="1"/>
  <c r="Q1557" i="1" s="1"/>
  <c r="P1557" i="1"/>
  <c r="O1557" i="1"/>
  <c r="T1556" i="1"/>
  <c r="S1556" i="1"/>
  <c r="R1556" i="1"/>
  <c r="Q1556" i="1" a="1"/>
  <c r="Q1556" i="1" s="1"/>
  <c r="P1556" i="1"/>
  <c r="O1556" i="1"/>
  <c r="T1555" i="1"/>
  <c r="S1555" i="1"/>
  <c r="R1555" i="1"/>
  <c r="Q1555" i="1" a="1"/>
  <c r="Q1555" i="1" s="1"/>
  <c r="P1555" i="1"/>
  <c r="O1555" i="1"/>
  <c r="T1554" i="1"/>
  <c r="S1554" i="1"/>
  <c r="R1554" i="1"/>
  <c r="Q1554" i="1" a="1"/>
  <c r="Q1554" i="1" s="1"/>
  <c r="P1554" i="1"/>
  <c r="O1554" i="1"/>
  <c r="T1553" i="1"/>
  <c r="S1553" i="1"/>
  <c r="R1553" i="1"/>
  <c r="Q1553" i="1" a="1"/>
  <c r="Q1553" i="1" s="1"/>
  <c r="P1553" i="1"/>
  <c r="O1553" i="1"/>
  <c r="T1552" i="1"/>
  <c r="S1552" i="1"/>
  <c r="R1552" i="1"/>
  <c r="Q1552" i="1" a="1"/>
  <c r="Q1552" i="1" s="1"/>
  <c r="P1552" i="1"/>
  <c r="O1552" i="1"/>
  <c r="T1551" i="1"/>
  <c r="S1551" i="1"/>
  <c r="R1551" i="1"/>
  <c r="Q1551" i="1" a="1"/>
  <c r="Q1551" i="1" s="1"/>
  <c r="P1551" i="1"/>
  <c r="O1551" i="1"/>
  <c r="T1550" i="1"/>
  <c r="S1550" i="1"/>
  <c r="R1550" i="1"/>
  <c r="Q1550" i="1" a="1"/>
  <c r="Q1550" i="1" s="1"/>
  <c r="P1550" i="1"/>
  <c r="O1550" i="1"/>
  <c r="T1549" i="1"/>
  <c r="S1549" i="1"/>
  <c r="R1549" i="1"/>
  <c r="Q1549" i="1" a="1"/>
  <c r="Q1549" i="1" s="1"/>
  <c r="P1549" i="1"/>
  <c r="O1549" i="1"/>
  <c r="T1548" i="1"/>
  <c r="S1548" i="1"/>
  <c r="R1548" i="1"/>
  <c r="Q1548" i="1" a="1"/>
  <c r="Q1548" i="1" s="1"/>
  <c r="P1548" i="1"/>
  <c r="O1548" i="1"/>
  <c r="T1547" i="1"/>
  <c r="S1547" i="1"/>
  <c r="R1547" i="1"/>
  <c r="Q1547" i="1" a="1"/>
  <c r="Q1547" i="1" s="1"/>
  <c r="P1547" i="1"/>
  <c r="O1547" i="1"/>
  <c r="T1546" i="1"/>
  <c r="S1546" i="1"/>
  <c r="R1546" i="1"/>
  <c r="Q1546" i="1" a="1"/>
  <c r="Q1546" i="1" s="1"/>
  <c r="P1546" i="1"/>
  <c r="O1546" i="1"/>
  <c r="T1545" i="1"/>
  <c r="S1545" i="1"/>
  <c r="R1545" i="1"/>
  <c r="Q1545" i="1" a="1"/>
  <c r="Q1545" i="1" s="1"/>
  <c r="P1545" i="1"/>
  <c r="O1545" i="1"/>
  <c r="T1544" i="1"/>
  <c r="S1544" i="1"/>
  <c r="R1544" i="1"/>
  <c r="Q1544" i="1" a="1"/>
  <c r="Q1544" i="1" s="1"/>
  <c r="P1544" i="1"/>
  <c r="O1544" i="1"/>
  <c r="T1543" i="1"/>
  <c r="S1543" i="1"/>
  <c r="R1543" i="1"/>
  <c r="Q1543" i="1" a="1"/>
  <c r="Q1543" i="1" s="1"/>
  <c r="P1543" i="1"/>
  <c r="O1543" i="1"/>
  <c r="T1542" i="1"/>
  <c r="S1542" i="1"/>
  <c r="R1542" i="1"/>
  <c r="Q1542" i="1" a="1"/>
  <c r="Q1542" i="1" s="1"/>
  <c r="P1542" i="1"/>
  <c r="O1542" i="1"/>
  <c r="T1541" i="1"/>
  <c r="S1541" i="1"/>
  <c r="R1541" i="1"/>
  <c r="Q1541" i="1" a="1"/>
  <c r="Q1541" i="1" s="1"/>
  <c r="P1541" i="1"/>
  <c r="O1541" i="1"/>
  <c r="T1540" i="1"/>
  <c r="S1540" i="1"/>
  <c r="R1540" i="1"/>
  <c r="Q1540" i="1" a="1"/>
  <c r="Q1540" i="1" s="1"/>
  <c r="P1540" i="1"/>
  <c r="O1540" i="1"/>
  <c r="T1539" i="1"/>
  <c r="S1539" i="1"/>
  <c r="R1539" i="1"/>
  <c r="Q1539" i="1" a="1"/>
  <c r="Q1539" i="1" s="1"/>
  <c r="P1539" i="1"/>
  <c r="O1539" i="1"/>
  <c r="T1538" i="1"/>
  <c r="S1538" i="1"/>
  <c r="R1538" i="1"/>
  <c r="Q1538" i="1" a="1"/>
  <c r="Q1538" i="1" s="1"/>
  <c r="P1538" i="1"/>
  <c r="O1538" i="1"/>
  <c r="T1537" i="1"/>
  <c r="S1537" i="1"/>
  <c r="R1537" i="1"/>
  <c r="Q1537" i="1" a="1"/>
  <c r="Q1537" i="1" s="1"/>
  <c r="P1537" i="1"/>
  <c r="O1537" i="1"/>
  <c r="T1536" i="1"/>
  <c r="S1536" i="1"/>
  <c r="R1536" i="1"/>
  <c r="Q1536" i="1" a="1"/>
  <c r="Q1536" i="1" s="1"/>
  <c r="P1536" i="1"/>
  <c r="O1536" i="1"/>
  <c r="T1535" i="1"/>
  <c r="S1535" i="1"/>
  <c r="R1535" i="1"/>
  <c r="Q1535" i="1" a="1"/>
  <c r="Q1535" i="1" s="1"/>
  <c r="P1535" i="1"/>
  <c r="O1535" i="1"/>
  <c r="T1534" i="1"/>
  <c r="S1534" i="1"/>
  <c r="R1534" i="1"/>
  <c r="Q1534" i="1" a="1"/>
  <c r="Q1534" i="1" s="1"/>
  <c r="P1534" i="1"/>
  <c r="O1534" i="1"/>
  <c r="T1533" i="1"/>
  <c r="S1533" i="1"/>
  <c r="R1533" i="1"/>
  <c r="Q1533" i="1" a="1"/>
  <c r="Q1533" i="1" s="1"/>
  <c r="P1533" i="1"/>
  <c r="O1533" i="1"/>
  <c r="T1532" i="1"/>
  <c r="S1532" i="1"/>
  <c r="R1532" i="1"/>
  <c r="Q1532" i="1" a="1"/>
  <c r="Q1532" i="1" s="1"/>
  <c r="P1532" i="1"/>
  <c r="O1532" i="1"/>
  <c r="T1531" i="1"/>
  <c r="S1531" i="1"/>
  <c r="R1531" i="1"/>
  <c r="Q1531" i="1" a="1"/>
  <c r="Q1531" i="1" s="1"/>
  <c r="P1531" i="1"/>
  <c r="O1531" i="1"/>
  <c r="T1530" i="1"/>
  <c r="S1530" i="1"/>
  <c r="R1530" i="1"/>
  <c r="Q1530" i="1" a="1"/>
  <c r="Q1530" i="1" s="1"/>
  <c r="P1530" i="1"/>
  <c r="O1530" i="1"/>
  <c r="T1529" i="1"/>
  <c r="S1529" i="1"/>
  <c r="R1529" i="1"/>
  <c r="Q1529" i="1" a="1"/>
  <c r="Q1529" i="1" s="1"/>
  <c r="P1529" i="1"/>
  <c r="O1529" i="1"/>
  <c r="T1528" i="1"/>
  <c r="S1528" i="1"/>
  <c r="R1528" i="1"/>
  <c r="Q1528" i="1" a="1"/>
  <c r="Q1528" i="1" s="1"/>
  <c r="P1528" i="1"/>
  <c r="O1528" i="1"/>
  <c r="T1527" i="1"/>
  <c r="S1527" i="1"/>
  <c r="R1527" i="1"/>
  <c r="Q1527" i="1" a="1"/>
  <c r="Q1527" i="1" s="1"/>
  <c r="P1527" i="1"/>
  <c r="O1527" i="1"/>
  <c r="T1526" i="1"/>
  <c r="S1526" i="1"/>
  <c r="R1526" i="1"/>
  <c r="Q1526" i="1" a="1"/>
  <c r="Q1526" i="1" s="1"/>
  <c r="P1526" i="1"/>
  <c r="O1526" i="1"/>
  <c r="T1525" i="1"/>
  <c r="S1525" i="1"/>
  <c r="R1525" i="1"/>
  <c r="Q1525" i="1" a="1"/>
  <c r="Q1525" i="1" s="1"/>
  <c r="P1525" i="1"/>
  <c r="O1525" i="1"/>
  <c r="T1524" i="1"/>
  <c r="S1524" i="1"/>
  <c r="R1524" i="1"/>
  <c r="Q1524" i="1" a="1"/>
  <c r="Q1524" i="1" s="1"/>
  <c r="P1524" i="1"/>
  <c r="O1524" i="1"/>
  <c r="T1523" i="1"/>
  <c r="S1523" i="1"/>
  <c r="R1523" i="1"/>
  <c r="Q1523" i="1" a="1"/>
  <c r="Q1523" i="1" s="1"/>
  <c r="P1523" i="1"/>
  <c r="O1523" i="1"/>
  <c r="T1522" i="1"/>
  <c r="S1522" i="1"/>
  <c r="R1522" i="1"/>
  <c r="Q1522" i="1" a="1"/>
  <c r="Q1522" i="1" s="1"/>
  <c r="P1522" i="1"/>
  <c r="O1522" i="1"/>
  <c r="T1521" i="1"/>
  <c r="S1521" i="1"/>
  <c r="R1521" i="1"/>
  <c r="Q1521" i="1" a="1"/>
  <c r="Q1521" i="1" s="1"/>
  <c r="P1521" i="1"/>
  <c r="O1521" i="1"/>
  <c r="T1520" i="1"/>
  <c r="S1520" i="1"/>
  <c r="R1520" i="1"/>
  <c r="Q1520" i="1" a="1"/>
  <c r="Q1520" i="1" s="1"/>
  <c r="P1520" i="1"/>
  <c r="O1520" i="1"/>
  <c r="T1519" i="1"/>
  <c r="S1519" i="1"/>
  <c r="R1519" i="1"/>
  <c r="Q1519" i="1" a="1"/>
  <c r="Q1519" i="1" s="1"/>
  <c r="P1519" i="1"/>
  <c r="O1519" i="1"/>
  <c r="T1518" i="1"/>
  <c r="S1518" i="1"/>
  <c r="R1518" i="1"/>
  <c r="Q1518" i="1" a="1"/>
  <c r="Q1518" i="1" s="1"/>
  <c r="P1518" i="1"/>
  <c r="O1518" i="1"/>
  <c r="T1517" i="1"/>
  <c r="S1517" i="1"/>
  <c r="R1517" i="1"/>
  <c r="Q1517" i="1" a="1"/>
  <c r="Q1517" i="1" s="1"/>
  <c r="P1517" i="1"/>
  <c r="O1517" i="1"/>
  <c r="T1516" i="1"/>
  <c r="S1516" i="1"/>
  <c r="R1516" i="1"/>
  <c r="Q1516" i="1" a="1"/>
  <c r="Q1516" i="1" s="1"/>
  <c r="P1516" i="1"/>
  <c r="O1516" i="1"/>
  <c r="T1515" i="1"/>
  <c r="S1515" i="1"/>
  <c r="R1515" i="1"/>
  <c r="Q1515" i="1" a="1"/>
  <c r="Q1515" i="1" s="1"/>
  <c r="P1515" i="1"/>
  <c r="O1515" i="1"/>
  <c r="T1514" i="1"/>
  <c r="S1514" i="1"/>
  <c r="R1514" i="1"/>
  <c r="Q1514" i="1" a="1"/>
  <c r="Q1514" i="1" s="1"/>
  <c r="P1514" i="1"/>
  <c r="O1514" i="1"/>
  <c r="T1513" i="1"/>
  <c r="S1513" i="1"/>
  <c r="R1513" i="1"/>
  <c r="Q1513" i="1" a="1"/>
  <c r="Q1513" i="1" s="1"/>
  <c r="P1513" i="1"/>
  <c r="O1513" i="1"/>
  <c r="T1512" i="1"/>
  <c r="S1512" i="1"/>
  <c r="R1512" i="1"/>
  <c r="Q1512" i="1" a="1"/>
  <c r="Q1512" i="1" s="1"/>
  <c r="P1512" i="1"/>
  <c r="O1512" i="1"/>
  <c r="T1511" i="1"/>
  <c r="S1511" i="1"/>
  <c r="R1511" i="1"/>
  <c r="Q1511" i="1" a="1"/>
  <c r="Q1511" i="1" s="1"/>
  <c r="P1511" i="1"/>
  <c r="O1511" i="1"/>
  <c r="T1510" i="1"/>
  <c r="S1510" i="1"/>
  <c r="R1510" i="1"/>
  <c r="Q1510" i="1" a="1"/>
  <c r="Q1510" i="1" s="1"/>
  <c r="P1510" i="1"/>
  <c r="O1510" i="1"/>
  <c r="T1509" i="1"/>
  <c r="S1509" i="1"/>
  <c r="R1509" i="1"/>
  <c r="Q1509" i="1" a="1"/>
  <c r="Q1509" i="1" s="1"/>
  <c r="P1509" i="1"/>
  <c r="O1509" i="1"/>
  <c r="T1508" i="1"/>
  <c r="S1508" i="1"/>
  <c r="R1508" i="1"/>
  <c r="Q1508" i="1" a="1"/>
  <c r="Q1508" i="1" s="1"/>
  <c r="P1508" i="1"/>
  <c r="O1508" i="1"/>
  <c r="T1507" i="1"/>
  <c r="S1507" i="1"/>
  <c r="R1507" i="1"/>
  <c r="Q1507" i="1" a="1"/>
  <c r="Q1507" i="1" s="1"/>
  <c r="P1507" i="1"/>
  <c r="O1507" i="1"/>
  <c r="T1506" i="1"/>
  <c r="S1506" i="1"/>
  <c r="R1506" i="1"/>
  <c r="Q1506" i="1" a="1"/>
  <c r="Q1506" i="1" s="1"/>
  <c r="P1506" i="1"/>
  <c r="O1506" i="1"/>
  <c r="T1505" i="1"/>
  <c r="S1505" i="1"/>
  <c r="R1505" i="1"/>
  <c r="Q1505" i="1" a="1"/>
  <c r="Q1505" i="1" s="1"/>
  <c r="P1505" i="1"/>
  <c r="O1505" i="1"/>
  <c r="T1504" i="1"/>
  <c r="S1504" i="1"/>
  <c r="R1504" i="1"/>
  <c r="Q1504" i="1" a="1"/>
  <c r="Q1504" i="1" s="1"/>
  <c r="P1504" i="1"/>
  <c r="O1504" i="1"/>
  <c r="T1503" i="1"/>
  <c r="S1503" i="1"/>
  <c r="R1503" i="1"/>
  <c r="Q1503" i="1" a="1"/>
  <c r="Q1503" i="1" s="1"/>
  <c r="P1503" i="1"/>
  <c r="O1503" i="1"/>
  <c r="T1502" i="1"/>
  <c r="S1502" i="1"/>
  <c r="R1502" i="1"/>
  <c r="Q1502" i="1" a="1"/>
  <c r="Q1502" i="1" s="1"/>
  <c r="P1502" i="1"/>
  <c r="O1502" i="1"/>
  <c r="T1501" i="1"/>
  <c r="S1501" i="1"/>
  <c r="R1501" i="1"/>
  <c r="Q1501" i="1" a="1"/>
  <c r="Q1501" i="1" s="1"/>
  <c r="P1501" i="1"/>
  <c r="O1501" i="1"/>
  <c r="T1500" i="1"/>
  <c r="S1500" i="1"/>
  <c r="R1500" i="1"/>
  <c r="Q1500" i="1" a="1"/>
  <c r="Q1500" i="1" s="1"/>
  <c r="P1500" i="1"/>
  <c r="O1500" i="1"/>
  <c r="T1499" i="1"/>
  <c r="S1499" i="1"/>
  <c r="R1499" i="1"/>
  <c r="Q1499" i="1" a="1"/>
  <c r="Q1499" i="1" s="1"/>
  <c r="P1499" i="1"/>
  <c r="O1499" i="1"/>
  <c r="T1498" i="1"/>
  <c r="S1498" i="1"/>
  <c r="R1498" i="1"/>
  <c r="Q1498" i="1" a="1"/>
  <c r="Q1498" i="1" s="1"/>
  <c r="P1498" i="1"/>
  <c r="O1498" i="1"/>
  <c r="T1497" i="1"/>
  <c r="S1497" i="1"/>
  <c r="R1497" i="1"/>
  <c r="Q1497" i="1" a="1"/>
  <c r="Q1497" i="1" s="1"/>
  <c r="P1497" i="1"/>
  <c r="O1497" i="1"/>
  <c r="T1496" i="1"/>
  <c r="S1496" i="1"/>
  <c r="R1496" i="1"/>
  <c r="Q1496" i="1" a="1"/>
  <c r="Q1496" i="1" s="1"/>
  <c r="P1496" i="1"/>
  <c r="O1496" i="1"/>
  <c r="T1495" i="1"/>
  <c r="S1495" i="1"/>
  <c r="R1495" i="1"/>
  <c r="Q1495" i="1" a="1"/>
  <c r="Q1495" i="1" s="1"/>
  <c r="P1495" i="1"/>
  <c r="O1495" i="1"/>
  <c r="T1494" i="1"/>
  <c r="S1494" i="1"/>
  <c r="R1494" i="1"/>
  <c r="Q1494" i="1" a="1"/>
  <c r="Q1494" i="1" s="1"/>
  <c r="P1494" i="1"/>
  <c r="O1494" i="1"/>
  <c r="T1493" i="1"/>
  <c r="S1493" i="1"/>
  <c r="R1493" i="1"/>
  <c r="Q1493" i="1" a="1"/>
  <c r="Q1493" i="1" s="1"/>
  <c r="P1493" i="1"/>
  <c r="O1493" i="1"/>
  <c r="T1492" i="1"/>
  <c r="S1492" i="1"/>
  <c r="R1492" i="1"/>
  <c r="Q1492" i="1" a="1"/>
  <c r="Q1492" i="1" s="1"/>
  <c r="P1492" i="1"/>
  <c r="O1492" i="1"/>
  <c r="T1491" i="1"/>
  <c r="S1491" i="1"/>
  <c r="R1491" i="1"/>
  <c r="Q1491" i="1" a="1"/>
  <c r="Q1491" i="1" s="1"/>
  <c r="P1491" i="1"/>
  <c r="O1491" i="1"/>
  <c r="T1490" i="1"/>
  <c r="S1490" i="1"/>
  <c r="R1490" i="1"/>
  <c r="Q1490" i="1" a="1"/>
  <c r="Q1490" i="1" s="1"/>
  <c r="P1490" i="1"/>
  <c r="O1490" i="1"/>
  <c r="T1489" i="1"/>
  <c r="S1489" i="1"/>
  <c r="R1489" i="1"/>
  <c r="Q1489" i="1" a="1"/>
  <c r="Q1489" i="1" s="1"/>
  <c r="P1489" i="1"/>
  <c r="O1489" i="1"/>
  <c r="T1488" i="1"/>
  <c r="S1488" i="1"/>
  <c r="R1488" i="1"/>
  <c r="Q1488" i="1" a="1"/>
  <c r="Q1488" i="1" s="1"/>
  <c r="P1488" i="1"/>
  <c r="O1488" i="1"/>
  <c r="T1487" i="1"/>
  <c r="S1487" i="1"/>
  <c r="R1487" i="1"/>
  <c r="Q1487" i="1" a="1"/>
  <c r="Q1487" i="1" s="1"/>
  <c r="P1487" i="1"/>
  <c r="O1487" i="1"/>
  <c r="T1486" i="1"/>
  <c r="S1486" i="1"/>
  <c r="R1486" i="1"/>
  <c r="Q1486" i="1" a="1"/>
  <c r="Q1486" i="1" s="1"/>
  <c r="P1486" i="1"/>
  <c r="O1486" i="1"/>
  <c r="T1485" i="1"/>
  <c r="S1485" i="1"/>
  <c r="R1485" i="1"/>
  <c r="Q1485" i="1" a="1"/>
  <c r="Q1485" i="1" s="1"/>
  <c r="P1485" i="1"/>
  <c r="O1485" i="1"/>
  <c r="T1484" i="1"/>
  <c r="S1484" i="1"/>
  <c r="R1484" i="1"/>
  <c r="Q1484" i="1" a="1"/>
  <c r="Q1484" i="1" s="1"/>
  <c r="P1484" i="1"/>
  <c r="O1484" i="1"/>
  <c r="T1483" i="1"/>
  <c r="S1483" i="1"/>
  <c r="R1483" i="1"/>
  <c r="Q1483" i="1" a="1"/>
  <c r="Q1483" i="1" s="1"/>
  <c r="P1483" i="1"/>
  <c r="O1483" i="1"/>
  <c r="T1482" i="1"/>
  <c r="S1482" i="1"/>
  <c r="R1482" i="1"/>
  <c r="Q1482" i="1" a="1"/>
  <c r="Q1482" i="1" s="1"/>
  <c r="P1482" i="1"/>
  <c r="O1482" i="1"/>
  <c r="T1481" i="1"/>
  <c r="S1481" i="1"/>
  <c r="R1481" i="1"/>
  <c r="Q1481" i="1" a="1"/>
  <c r="Q1481" i="1" s="1"/>
  <c r="P1481" i="1"/>
  <c r="O1481" i="1"/>
  <c r="T1480" i="1"/>
  <c r="S1480" i="1"/>
  <c r="R1480" i="1"/>
  <c r="Q1480" i="1" a="1"/>
  <c r="Q1480" i="1" s="1"/>
  <c r="P1480" i="1"/>
  <c r="O1480" i="1"/>
  <c r="T1479" i="1"/>
  <c r="S1479" i="1"/>
  <c r="R1479" i="1"/>
  <c r="Q1479" i="1" a="1"/>
  <c r="Q1479" i="1" s="1"/>
  <c r="P1479" i="1"/>
  <c r="O1479" i="1"/>
  <c r="T1478" i="1"/>
  <c r="S1478" i="1"/>
  <c r="R1478" i="1"/>
  <c r="Q1478" i="1" a="1"/>
  <c r="Q1478" i="1" s="1"/>
  <c r="P1478" i="1"/>
  <c r="O1478" i="1"/>
  <c r="T1477" i="1"/>
  <c r="S1477" i="1"/>
  <c r="R1477" i="1"/>
  <c r="Q1477" i="1" a="1"/>
  <c r="Q1477" i="1" s="1"/>
  <c r="P1477" i="1"/>
  <c r="O1477" i="1"/>
  <c r="T1476" i="1"/>
  <c r="S1476" i="1"/>
  <c r="R1476" i="1"/>
  <c r="Q1476" i="1" a="1"/>
  <c r="Q1476" i="1" s="1"/>
  <c r="P1476" i="1"/>
  <c r="O1476" i="1"/>
  <c r="T1475" i="1"/>
  <c r="S1475" i="1"/>
  <c r="R1475" i="1"/>
  <c r="Q1475" i="1" a="1"/>
  <c r="Q1475" i="1" s="1"/>
  <c r="P1475" i="1"/>
  <c r="O1475" i="1"/>
  <c r="T1474" i="1"/>
  <c r="S1474" i="1"/>
  <c r="R1474" i="1"/>
  <c r="Q1474" i="1" a="1"/>
  <c r="Q1474" i="1" s="1"/>
  <c r="P1474" i="1"/>
  <c r="O1474" i="1"/>
  <c r="T1473" i="1"/>
  <c r="S1473" i="1"/>
  <c r="R1473" i="1"/>
  <c r="Q1473" i="1" a="1"/>
  <c r="Q1473" i="1" s="1"/>
  <c r="P1473" i="1"/>
  <c r="O1473" i="1"/>
  <c r="T1472" i="1"/>
  <c r="S1472" i="1"/>
  <c r="R1472" i="1"/>
  <c r="Q1472" i="1" a="1"/>
  <c r="Q1472" i="1" s="1"/>
  <c r="P1472" i="1"/>
  <c r="O1472" i="1"/>
  <c r="T1471" i="1"/>
  <c r="S1471" i="1"/>
  <c r="R1471" i="1"/>
  <c r="Q1471" i="1" a="1"/>
  <c r="Q1471" i="1" s="1"/>
  <c r="P1471" i="1"/>
  <c r="O1471" i="1"/>
  <c r="T1470" i="1"/>
  <c r="S1470" i="1"/>
  <c r="R1470" i="1"/>
  <c r="Q1470" i="1" a="1"/>
  <c r="Q1470" i="1" s="1"/>
  <c r="P1470" i="1"/>
  <c r="O1470" i="1"/>
  <c r="T1469" i="1"/>
  <c r="S1469" i="1"/>
  <c r="R1469" i="1"/>
  <c r="Q1469" i="1" a="1"/>
  <c r="Q1469" i="1" s="1"/>
  <c r="P1469" i="1"/>
  <c r="O1469" i="1"/>
  <c r="T1468" i="1"/>
  <c r="S1468" i="1"/>
  <c r="R1468" i="1"/>
  <c r="Q1468" i="1" a="1"/>
  <c r="Q1468" i="1" s="1"/>
  <c r="P1468" i="1"/>
  <c r="O1468" i="1"/>
  <c r="T1467" i="1"/>
  <c r="S1467" i="1"/>
  <c r="R1467" i="1"/>
  <c r="Q1467" i="1" a="1"/>
  <c r="Q1467" i="1" s="1"/>
  <c r="P1467" i="1"/>
  <c r="O1467" i="1"/>
  <c r="T1466" i="1"/>
  <c r="S1466" i="1"/>
  <c r="R1466" i="1"/>
  <c r="Q1466" i="1" a="1"/>
  <c r="Q1466" i="1" s="1"/>
  <c r="P1466" i="1"/>
  <c r="O1466" i="1"/>
  <c r="T1465" i="1"/>
  <c r="S1465" i="1"/>
  <c r="R1465" i="1"/>
  <c r="Q1465" i="1" a="1"/>
  <c r="Q1465" i="1" s="1"/>
  <c r="P1465" i="1"/>
  <c r="O1465" i="1"/>
  <c r="T1464" i="1"/>
  <c r="S1464" i="1"/>
  <c r="R1464" i="1"/>
  <c r="Q1464" i="1" a="1"/>
  <c r="Q1464" i="1" s="1"/>
  <c r="P1464" i="1"/>
  <c r="O1464" i="1"/>
  <c r="T1463" i="1"/>
  <c r="S1463" i="1"/>
  <c r="R1463" i="1"/>
  <c r="Q1463" i="1" a="1"/>
  <c r="Q1463" i="1" s="1"/>
  <c r="P1463" i="1"/>
  <c r="O1463" i="1"/>
  <c r="T1462" i="1"/>
  <c r="S1462" i="1"/>
  <c r="R1462" i="1"/>
  <c r="Q1462" i="1" a="1"/>
  <c r="Q1462" i="1" s="1"/>
  <c r="P1462" i="1"/>
  <c r="O1462" i="1"/>
  <c r="T1461" i="1"/>
  <c r="S1461" i="1"/>
  <c r="R1461" i="1"/>
  <c r="Q1461" i="1" a="1"/>
  <c r="Q1461" i="1" s="1"/>
  <c r="P1461" i="1"/>
  <c r="O1461" i="1"/>
  <c r="T1460" i="1"/>
  <c r="S1460" i="1"/>
  <c r="R1460" i="1"/>
  <c r="Q1460" i="1" a="1"/>
  <c r="Q1460" i="1" s="1"/>
  <c r="P1460" i="1"/>
  <c r="O1460" i="1"/>
  <c r="T1459" i="1"/>
  <c r="S1459" i="1"/>
  <c r="R1459" i="1"/>
  <c r="Q1459" i="1" a="1"/>
  <c r="Q1459" i="1" s="1"/>
  <c r="P1459" i="1"/>
  <c r="O1459" i="1"/>
  <c r="T1458" i="1"/>
  <c r="S1458" i="1"/>
  <c r="R1458" i="1"/>
  <c r="Q1458" i="1" a="1"/>
  <c r="Q1458" i="1" s="1"/>
  <c r="P1458" i="1"/>
  <c r="O1458" i="1"/>
  <c r="T1457" i="1"/>
  <c r="S1457" i="1"/>
  <c r="R1457" i="1"/>
  <c r="Q1457" i="1" a="1"/>
  <c r="Q1457" i="1" s="1"/>
  <c r="P1457" i="1"/>
  <c r="O1457" i="1"/>
  <c r="T1456" i="1"/>
  <c r="S1456" i="1"/>
  <c r="R1456" i="1"/>
  <c r="Q1456" i="1" a="1"/>
  <c r="Q1456" i="1" s="1"/>
  <c r="P1456" i="1"/>
  <c r="O1456" i="1"/>
  <c r="T1455" i="1"/>
  <c r="S1455" i="1"/>
  <c r="R1455" i="1"/>
  <c r="Q1455" i="1" a="1"/>
  <c r="Q1455" i="1" s="1"/>
  <c r="P1455" i="1"/>
  <c r="O1455" i="1"/>
  <c r="T1454" i="1"/>
  <c r="S1454" i="1"/>
  <c r="R1454" i="1"/>
  <c r="Q1454" i="1" a="1"/>
  <c r="Q1454" i="1" s="1"/>
  <c r="P1454" i="1"/>
  <c r="O1454" i="1"/>
  <c r="T1453" i="1"/>
  <c r="S1453" i="1"/>
  <c r="R1453" i="1"/>
  <c r="Q1453" i="1" a="1"/>
  <c r="Q1453" i="1" s="1"/>
  <c r="P1453" i="1"/>
  <c r="O1453" i="1"/>
  <c r="T1452" i="1"/>
  <c r="S1452" i="1"/>
  <c r="R1452" i="1"/>
  <c r="Q1452" i="1" a="1"/>
  <c r="Q1452" i="1" s="1"/>
  <c r="P1452" i="1"/>
  <c r="O1452" i="1"/>
  <c r="T1451" i="1"/>
  <c r="S1451" i="1"/>
  <c r="R1451" i="1"/>
  <c r="Q1451" i="1" a="1"/>
  <c r="Q1451" i="1" s="1"/>
  <c r="P1451" i="1"/>
  <c r="O1451" i="1"/>
  <c r="T1450" i="1"/>
  <c r="S1450" i="1"/>
  <c r="R1450" i="1"/>
  <c r="Q1450" i="1" a="1"/>
  <c r="Q1450" i="1" s="1"/>
  <c r="P1450" i="1"/>
  <c r="O1450" i="1"/>
  <c r="T1449" i="1"/>
  <c r="S1449" i="1"/>
  <c r="R1449" i="1"/>
  <c r="Q1449" i="1" a="1"/>
  <c r="Q1449" i="1" s="1"/>
  <c r="P1449" i="1"/>
  <c r="O1449" i="1"/>
  <c r="T1448" i="1"/>
  <c r="S1448" i="1"/>
  <c r="R1448" i="1"/>
  <c r="Q1448" i="1" a="1"/>
  <c r="Q1448" i="1" s="1"/>
  <c r="P1448" i="1"/>
  <c r="O1448" i="1"/>
  <c r="T1447" i="1"/>
  <c r="S1447" i="1"/>
  <c r="R1447" i="1"/>
  <c r="Q1447" i="1" a="1"/>
  <c r="Q1447" i="1" s="1"/>
  <c r="P1447" i="1"/>
  <c r="O1447" i="1"/>
  <c r="T1446" i="1"/>
  <c r="S1446" i="1"/>
  <c r="R1446" i="1"/>
  <c r="Q1446" i="1" a="1"/>
  <c r="Q1446" i="1" s="1"/>
  <c r="P1446" i="1"/>
  <c r="O1446" i="1"/>
  <c r="T1445" i="1"/>
  <c r="S1445" i="1"/>
  <c r="R1445" i="1"/>
  <c r="Q1445" i="1" a="1"/>
  <c r="Q1445" i="1" s="1"/>
  <c r="P1445" i="1"/>
  <c r="O1445" i="1"/>
  <c r="T1444" i="1"/>
  <c r="S1444" i="1"/>
  <c r="R1444" i="1"/>
  <c r="Q1444" i="1" a="1"/>
  <c r="Q1444" i="1" s="1"/>
  <c r="P1444" i="1"/>
  <c r="O1444" i="1"/>
  <c r="T1443" i="1"/>
  <c r="S1443" i="1"/>
  <c r="R1443" i="1"/>
  <c r="Q1443" i="1" a="1"/>
  <c r="Q1443" i="1" s="1"/>
  <c r="P1443" i="1"/>
  <c r="O1443" i="1"/>
  <c r="T1442" i="1"/>
  <c r="S1442" i="1"/>
  <c r="R1442" i="1"/>
  <c r="Q1442" i="1" a="1"/>
  <c r="Q1442" i="1" s="1"/>
  <c r="P1442" i="1"/>
  <c r="O1442" i="1"/>
  <c r="T1441" i="1"/>
  <c r="S1441" i="1"/>
  <c r="R1441" i="1"/>
  <c r="Q1441" i="1" a="1"/>
  <c r="Q1441" i="1" s="1"/>
  <c r="P1441" i="1"/>
  <c r="O1441" i="1"/>
  <c r="T1440" i="1"/>
  <c r="S1440" i="1"/>
  <c r="R1440" i="1"/>
  <c r="Q1440" i="1" a="1"/>
  <c r="Q1440" i="1" s="1"/>
  <c r="P1440" i="1"/>
  <c r="O1440" i="1"/>
  <c r="T1439" i="1"/>
  <c r="S1439" i="1"/>
  <c r="R1439" i="1"/>
  <c r="Q1439" i="1" a="1"/>
  <c r="Q1439" i="1" s="1"/>
  <c r="P1439" i="1"/>
  <c r="O1439" i="1"/>
  <c r="T1438" i="1"/>
  <c r="S1438" i="1"/>
  <c r="R1438" i="1"/>
  <c r="Q1438" i="1" a="1"/>
  <c r="Q1438" i="1" s="1"/>
  <c r="P1438" i="1"/>
  <c r="O1438" i="1"/>
  <c r="T1437" i="1"/>
  <c r="S1437" i="1"/>
  <c r="R1437" i="1"/>
  <c r="Q1437" i="1" a="1"/>
  <c r="Q1437" i="1" s="1"/>
  <c r="P1437" i="1"/>
  <c r="O1437" i="1"/>
  <c r="T1436" i="1"/>
  <c r="S1436" i="1"/>
  <c r="R1436" i="1"/>
  <c r="Q1436" i="1" a="1"/>
  <c r="Q1436" i="1" s="1"/>
  <c r="P1436" i="1"/>
  <c r="O1436" i="1"/>
  <c r="T1435" i="1"/>
  <c r="S1435" i="1"/>
  <c r="R1435" i="1"/>
  <c r="Q1435" i="1" a="1"/>
  <c r="Q1435" i="1" s="1"/>
  <c r="P1435" i="1"/>
  <c r="O1435" i="1"/>
  <c r="T1434" i="1"/>
  <c r="S1434" i="1"/>
  <c r="R1434" i="1"/>
  <c r="Q1434" i="1" a="1"/>
  <c r="Q1434" i="1" s="1"/>
  <c r="P1434" i="1"/>
  <c r="O1434" i="1"/>
  <c r="T1433" i="1"/>
  <c r="S1433" i="1"/>
  <c r="R1433" i="1"/>
  <c r="Q1433" i="1" a="1"/>
  <c r="Q1433" i="1" s="1"/>
  <c r="P1433" i="1"/>
  <c r="O1433" i="1"/>
  <c r="T1432" i="1"/>
  <c r="S1432" i="1"/>
  <c r="R1432" i="1"/>
  <c r="Q1432" i="1" a="1"/>
  <c r="Q1432" i="1" s="1"/>
  <c r="P1432" i="1"/>
  <c r="O1432" i="1"/>
  <c r="T1431" i="1"/>
  <c r="S1431" i="1"/>
  <c r="R1431" i="1"/>
  <c r="Q1431" i="1" a="1"/>
  <c r="Q1431" i="1" s="1"/>
  <c r="P1431" i="1"/>
  <c r="O1431" i="1"/>
  <c r="T1430" i="1"/>
  <c r="S1430" i="1"/>
  <c r="R1430" i="1"/>
  <c r="Q1430" i="1" a="1"/>
  <c r="Q1430" i="1" s="1"/>
  <c r="P1430" i="1"/>
  <c r="O1430" i="1"/>
  <c r="T1429" i="1"/>
  <c r="S1429" i="1"/>
  <c r="R1429" i="1"/>
  <c r="Q1429" i="1" a="1"/>
  <c r="Q1429" i="1" s="1"/>
  <c r="P1429" i="1"/>
  <c r="O1429" i="1"/>
  <c r="T1428" i="1"/>
  <c r="S1428" i="1"/>
  <c r="R1428" i="1"/>
  <c r="Q1428" i="1" a="1"/>
  <c r="Q1428" i="1" s="1"/>
  <c r="P1428" i="1"/>
  <c r="O1428" i="1"/>
  <c r="T1427" i="1"/>
  <c r="S1427" i="1"/>
  <c r="R1427" i="1"/>
  <c r="Q1427" i="1" a="1"/>
  <c r="Q1427" i="1" s="1"/>
  <c r="P1427" i="1"/>
  <c r="O1427" i="1"/>
  <c r="T1426" i="1"/>
  <c r="S1426" i="1"/>
  <c r="R1426" i="1"/>
  <c r="Q1426" i="1" a="1"/>
  <c r="Q1426" i="1" s="1"/>
  <c r="P1426" i="1"/>
  <c r="O1426" i="1"/>
  <c r="T1425" i="1"/>
  <c r="S1425" i="1"/>
  <c r="R1425" i="1"/>
  <c r="Q1425" i="1" a="1"/>
  <c r="Q1425" i="1" s="1"/>
  <c r="P1425" i="1"/>
  <c r="O1425" i="1"/>
  <c r="T1424" i="1"/>
  <c r="S1424" i="1"/>
  <c r="R1424" i="1"/>
  <c r="Q1424" i="1" a="1"/>
  <c r="Q1424" i="1" s="1"/>
  <c r="P1424" i="1"/>
  <c r="O1424" i="1"/>
  <c r="T1423" i="1"/>
  <c r="S1423" i="1"/>
  <c r="R1423" i="1"/>
  <c r="Q1423" i="1" a="1"/>
  <c r="Q1423" i="1" s="1"/>
  <c r="P1423" i="1"/>
  <c r="O1423" i="1"/>
  <c r="T1422" i="1"/>
  <c r="S1422" i="1"/>
  <c r="R1422" i="1"/>
  <c r="Q1422" i="1" a="1"/>
  <c r="Q1422" i="1" s="1"/>
  <c r="P1422" i="1"/>
  <c r="O1422" i="1"/>
  <c r="T1421" i="1"/>
  <c r="S1421" i="1"/>
  <c r="R1421" i="1"/>
  <c r="Q1421" i="1" a="1"/>
  <c r="Q1421" i="1" s="1"/>
  <c r="P1421" i="1"/>
  <c r="O1421" i="1"/>
  <c r="T1420" i="1"/>
  <c r="S1420" i="1"/>
  <c r="R1420" i="1"/>
  <c r="Q1420" i="1" a="1"/>
  <c r="Q1420" i="1" s="1"/>
  <c r="P1420" i="1"/>
  <c r="O1420" i="1"/>
  <c r="T1419" i="1"/>
  <c r="S1419" i="1"/>
  <c r="R1419" i="1"/>
  <c r="Q1419" i="1" a="1"/>
  <c r="Q1419" i="1" s="1"/>
  <c r="P1419" i="1"/>
  <c r="O1419" i="1"/>
  <c r="T1418" i="1"/>
  <c r="S1418" i="1"/>
  <c r="R1418" i="1"/>
  <c r="Q1418" i="1" a="1"/>
  <c r="Q1418" i="1" s="1"/>
  <c r="P1418" i="1"/>
  <c r="O1418" i="1"/>
  <c r="T1417" i="1"/>
  <c r="S1417" i="1"/>
  <c r="R1417" i="1"/>
  <c r="Q1417" i="1" a="1"/>
  <c r="Q1417" i="1" s="1"/>
  <c r="P1417" i="1"/>
  <c r="O1417" i="1"/>
  <c r="T1416" i="1"/>
  <c r="S1416" i="1"/>
  <c r="R1416" i="1"/>
  <c r="Q1416" i="1" a="1"/>
  <c r="Q1416" i="1" s="1"/>
  <c r="P1416" i="1"/>
  <c r="O1416" i="1"/>
  <c r="T1415" i="1"/>
  <c r="S1415" i="1"/>
  <c r="R1415" i="1"/>
  <c r="Q1415" i="1" a="1"/>
  <c r="Q1415" i="1" s="1"/>
  <c r="P1415" i="1"/>
  <c r="O1415" i="1"/>
  <c r="T1414" i="1"/>
  <c r="S1414" i="1"/>
  <c r="R1414" i="1"/>
  <c r="Q1414" i="1" a="1"/>
  <c r="Q1414" i="1" s="1"/>
  <c r="P1414" i="1"/>
  <c r="O1414" i="1"/>
  <c r="T1413" i="1"/>
  <c r="S1413" i="1"/>
  <c r="R1413" i="1"/>
  <c r="Q1413" i="1" a="1"/>
  <c r="Q1413" i="1" s="1"/>
  <c r="P1413" i="1"/>
  <c r="O1413" i="1"/>
  <c r="T1412" i="1"/>
  <c r="S1412" i="1"/>
  <c r="R1412" i="1"/>
  <c r="Q1412" i="1" a="1"/>
  <c r="Q1412" i="1" s="1"/>
  <c r="P1412" i="1"/>
  <c r="O1412" i="1"/>
  <c r="T1411" i="1"/>
  <c r="S1411" i="1"/>
  <c r="R1411" i="1"/>
  <c r="Q1411" i="1" a="1"/>
  <c r="Q1411" i="1" s="1"/>
  <c r="P1411" i="1"/>
  <c r="O1411" i="1"/>
  <c r="T1410" i="1"/>
  <c r="S1410" i="1"/>
  <c r="R1410" i="1"/>
  <c r="Q1410" i="1" a="1"/>
  <c r="Q1410" i="1" s="1"/>
  <c r="P1410" i="1"/>
  <c r="O1410" i="1"/>
  <c r="T1409" i="1"/>
  <c r="S1409" i="1"/>
  <c r="R1409" i="1"/>
  <c r="Q1409" i="1" a="1"/>
  <c r="Q1409" i="1" s="1"/>
  <c r="P1409" i="1"/>
  <c r="O1409" i="1"/>
  <c r="T1408" i="1"/>
  <c r="S1408" i="1"/>
  <c r="R1408" i="1"/>
  <c r="Q1408" i="1" a="1"/>
  <c r="Q1408" i="1" s="1"/>
  <c r="P1408" i="1"/>
  <c r="O1408" i="1"/>
  <c r="T1407" i="1"/>
  <c r="S1407" i="1"/>
  <c r="R1407" i="1"/>
  <c r="Q1407" i="1" a="1"/>
  <c r="Q1407" i="1" s="1"/>
  <c r="P1407" i="1"/>
  <c r="O1407" i="1"/>
  <c r="T1406" i="1"/>
  <c r="S1406" i="1"/>
  <c r="R1406" i="1"/>
  <c r="Q1406" i="1" a="1"/>
  <c r="Q1406" i="1" s="1"/>
  <c r="P1406" i="1"/>
  <c r="O1406" i="1"/>
  <c r="T1405" i="1"/>
  <c r="S1405" i="1"/>
  <c r="R1405" i="1"/>
  <c r="Q1405" i="1" a="1"/>
  <c r="Q1405" i="1" s="1"/>
  <c r="P1405" i="1"/>
  <c r="O1405" i="1"/>
  <c r="T1404" i="1"/>
  <c r="S1404" i="1"/>
  <c r="R1404" i="1"/>
  <c r="Q1404" i="1" a="1"/>
  <c r="Q1404" i="1" s="1"/>
  <c r="P1404" i="1"/>
  <c r="O1404" i="1"/>
  <c r="T1403" i="1"/>
  <c r="S1403" i="1"/>
  <c r="R1403" i="1"/>
  <c r="Q1403" i="1" a="1"/>
  <c r="Q1403" i="1" s="1"/>
  <c r="P1403" i="1"/>
  <c r="O1403" i="1"/>
  <c r="T1402" i="1"/>
  <c r="S1402" i="1"/>
  <c r="R1402" i="1"/>
  <c r="Q1402" i="1" a="1"/>
  <c r="Q1402" i="1" s="1"/>
  <c r="P1402" i="1"/>
  <c r="O1402" i="1"/>
  <c r="T1401" i="1"/>
  <c r="S1401" i="1"/>
  <c r="R1401" i="1"/>
  <c r="Q1401" i="1" a="1"/>
  <c r="Q1401" i="1" s="1"/>
  <c r="P1401" i="1"/>
  <c r="O1401" i="1"/>
  <c r="T1400" i="1"/>
  <c r="S1400" i="1"/>
  <c r="R1400" i="1"/>
  <c r="Q1400" i="1" a="1"/>
  <c r="Q1400" i="1" s="1"/>
  <c r="P1400" i="1"/>
  <c r="O1400" i="1"/>
  <c r="T1399" i="1"/>
  <c r="S1399" i="1"/>
  <c r="R1399" i="1"/>
  <c r="Q1399" i="1" a="1"/>
  <c r="Q1399" i="1" s="1"/>
  <c r="P1399" i="1"/>
  <c r="O1399" i="1"/>
  <c r="T1398" i="1"/>
  <c r="S1398" i="1"/>
  <c r="R1398" i="1"/>
  <c r="Q1398" i="1" a="1"/>
  <c r="Q1398" i="1" s="1"/>
  <c r="P1398" i="1"/>
  <c r="O1398" i="1"/>
  <c r="T1397" i="1"/>
  <c r="S1397" i="1"/>
  <c r="R1397" i="1"/>
  <c r="Q1397" i="1" a="1"/>
  <c r="Q1397" i="1" s="1"/>
  <c r="P1397" i="1"/>
  <c r="O1397" i="1"/>
  <c r="T1396" i="1"/>
  <c r="S1396" i="1"/>
  <c r="R1396" i="1"/>
  <c r="Q1396" i="1" a="1"/>
  <c r="Q1396" i="1" s="1"/>
  <c r="P1396" i="1"/>
  <c r="O1396" i="1"/>
  <c r="T1395" i="1"/>
  <c r="S1395" i="1"/>
  <c r="R1395" i="1"/>
  <c r="Q1395" i="1" a="1"/>
  <c r="Q1395" i="1" s="1"/>
  <c r="P1395" i="1"/>
  <c r="O1395" i="1"/>
  <c r="T1394" i="1"/>
  <c r="S1394" i="1"/>
  <c r="R1394" i="1"/>
  <c r="Q1394" i="1" a="1"/>
  <c r="Q1394" i="1" s="1"/>
  <c r="P1394" i="1"/>
  <c r="O1394" i="1"/>
  <c r="T1393" i="1"/>
  <c r="S1393" i="1"/>
  <c r="R1393" i="1"/>
  <c r="Q1393" i="1" a="1"/>
  <c r="Q1393" i="1" s="1"/>
  <c r="P1393" i="1"/>
  <c r="O1393" i="1"/>
  <c r="T1392" i="1"/>
  <c r="S1392" i="1"/>
  <c r="R1392" i="1"/>
  <c r="Q1392" i="1" a="1"/>
  <c r="Q1392" i="1" s="1"/>
  <c r="P1392" i="1"/>
  <c r="O1392" i="1"/>
  <c r="T1391" i="1"/>
  <c r="S1391" i="1"/>
  <c r="R1391" i="1"/>
  <c r="Q1391" i="1" a="1"/>
  <c r="Q1391" i="1" s="1"/>
  <c r="P1391" i="1"/>
  <c r="O1391" i="1"/>
  <c r="T1390" i="1"/>
  <c r="S1390" i="1"/>
  <c r="R1390" i="1"/>
  <c r="Q1390" i="1" a="1"/>
  <c r="Q1390" i="1" s="1"/>
  <c r="P1390" i="1"/>
  <c r="O1390" i="1"/>
  <c r="T1389" i="1"/>
  <c r="S1389" i="1"/>
  <c r="R1389" i="1"/>
  <c r="Q1389" i="1" a="1"/>
  <c r="Q1389" i="1" s="1"/>
  <c r="P1389" i="1"/>
  <c r="O1389" i="1"/>
  <c r="T1388" i="1"/>
  <c r="S1388" i="1"/>
  <c r="R1388" i="1"/>
  <c r="Q1388" i="1" a="1"/>
  <c r="Q1388" i="1" s="1"/>
  <c r="P1388" i="1"/>
  <c r="O1388" i="1"/>
  <c r="T1387" i="1"/>
  <c r="S1387" i="1"/>
  <c r="R1387" i="1"/>
  <c r="Q1387" i="1" a="1"/>
  <c r="Q1387" i="1" s="1"/>
  <c r="P1387" i="1"/>
  <c r="O1387" i="1"/>
  <c r="T1386" i="1"/>
  <c r="S1386" i="1"/>
  <c r="R1386" i="1"/>
  <c r="Q1386" i="1" a="1"/>
  <c r="Q1386" i="1" s="1"/>
  <c r="P1386" i="1"/>
  <c r="O1386" i="1"/>
  <c r="T1385" i="1"/>
  <c r="S1385" i="1"/>
  <c r="R1385" i="1"/>
  <c r="Q1385" i="1" a="1"/>
  <c r="Q1385" i="1" s="1"/>
  <c r="P1385" i="1"/>
  <c r="O1385" i="1"/>
  <c r="T1384" i="1"/>
  <c r="S1384" i="1"/>
  <c r="R1384" i="1"/>
  <c r="Q1384" i="1" a="1"/>
  <c r="Q1384" i="1" s="1"/>
  <c r="P1384" i="1"/>
  <c r="O1384" i="1"/>
  <c r="T1383" i="1"/>
  <c r="S1383" i="1"/>
  <c r="R1383" i="1"/>
  <c r="Q1383" i="1" a="1"/>
  <c r="Q1383" i="1" s="1"/>
  <c r="P1383" i="1"/>
  <c r="O1383" i="1"/>
  <c r="T1382" i="1"/>
  <c r="S1382" i="1"/>
  <c r="R1382" i="1"/>
  <c r="Q1382" i="1" a="1"/>
  <c r="Q1382" i="1" s="1"/>
  <c r="P1382" i="1"/>
  <c r="O1382" i="1"/>
  <c r="T1381" i="1"/>
  <c r="S1381" i="1"/>
  <c r="R1381" i="1"/>
  <c r="Q1381" i="1" a="1"/>
  <c r="Q1381" i="1" s="1"/>
  <c r="P1381" i="1"/>
  <c r="O1381" i="1"/>
  <c r="T1380" i="1"/>
  <c r="S1380" i="1"/>
  <c r="R1380" i="1"/>
  <c r="Q1380" i="1" a="1"/>
  <c r="Q1380" i="1" s="1"/>
  <c r="P1380" i="1"/>
  <c r="O1380" i="1"/>
  <c r="T1379" i="1"/>
  <c r="S1379" i="1"/>
  <c r="R1379" i="1"/>
  <c r="Q1379" i="1" a="1"/>
  <c r="Q1379" i="1" s="1"/>
  <c r="P1379" i="1"/>
  <c r="O1379" i="1"/>
  <c r="T1378" i="1"/>
  <c r="S1378" i="1"/>
  <c r="R1378" i="1"/>
  <c r="Q1378" i="1" a="1"/>
  <c r="Q1378" i="1" s="1"/>
  <c r="P1378" i="1"/>
  <c r="O1378" i="1"/>
  <c r="T1377" i="1"/>
  <c r="S1377" i="1"/>
  <c r="R1377" i="1"/>
  <c r="Q1377" i="1" a="1"/>
  <c r="Q1377" i="1" s="1"/>
  <c r="P1377" i="1"/>
  <c r="O1377" i="1"/>
  <c r="T1376" i="1"/>
  <c r="S1376" i="1"/>
  <c r="R1376" i="1"/>
  <c r="Q1376" i="1" a="1"/>
  <c r="Q1376" i="1" s="1"/>
  <c r="P1376" i="1"/>
  <c r="O1376" i="1"/>
  <c r="T1375" i="1"/>
  <c r="S1375" i="1"/>
  <c r="R1375" i="1"/>
  <c r="Q1375" i="1" a="1"/>
  <c r="Q1375" i="1" s="1"/>
  <c r="P1375" i="1"/>
  <c r="O1375" i="1"/>
  <c r="T1374" i="1"/>
  <c r="S1374" i="1"/>
  <c r="R1374" i="1"/>
  <c r="Q1374" i="1" a="1"/>
  <c r="Q1374" i="1" s="1"/>
  <c r="P1374" i="1"/>
  <c r="O1374" i="1"/>
  <c r="T1373" i="1"/>
  <c r="S1373" i="1"/>
  <c r="R1373" i="1"/>
  <c r="Q1373" i="1" a="1"/>
  <c r="Q1373" i="1" s="1"/>
  <c r="P1373" i="1"/>
  <c r="O1373" i="1"/>
  <c r="T1372" i="1"/>
  <c r="S1372" i="1"/>
  <c r="R1372" i="1"/>
  <c r="Q1372" i="1" a="1"/>
  <c r="Q1372" i="1" s="1"/>
  <c r="P1372" i="1"/>
  <c r="O1372" i="1"/>
  <c r="T1371" i="1"/>
  <c r="S1371" i="1"/>
  <c r="R1371" i="1"/>
  <c r="Q1371" i="1" a="1"/>
  <c r="Q1371" i="1" s="1"/>
  <c r="P1371" i="1"/>
  <c r="O1371" i="1"/>
  <c r="T1370" i="1"/>
  <c r="S1370" i="1"/>
  <c r="R1370" i="1"/>
  <c r="Q1370" i="1" a="1"/>
  <c r="Q1370" i="1" s="1"/>
  <c r="P1370" i="1"/>
  <c r="O1370" i="1"/>
  <c r="T1369" i="1"/>
  <c r="S1369" i="1"/>
  <c r="R1369" i="1"/>
  <c r="Q1369" i="1" a="1"/>
  <c r="Q1369" i="1" s="1"/>
  <c r="P1369" i="1"/>
  <c r="O1369" i="1"/>
  <c r="T1368" i="1"/>
  <c r="S1368" i="1"/>
  <c r="R1368" i="1"/>
  <c r="Q1368" i="1" a="1"/>
  <c r="Q1368" i="1" s="1"/>
  <c r="P1368" i="1"/>
  <c r="O1368" i="1"/>
  <c r="T1367" i="1"/>
  <c r="S1367" i="1"/>
  <c r="R1367" i="1"/>
  <c r="Q1367" i="1" a="1"/>
  <c r="Q1367" i="1" s="1"/>
  <c r="P1367" i="1"/>
  <c r="O1367" i="1"/>
  <c r="T1366" i="1"/>
  <c r="S1366" i="1"/>
  <c r="R1366" i="1"/>
  <c r="Q1366" i="1" a="1"/>
  <c r="Q1366" i="1" s="1"/>
  <c r="P1366" i="1"/>
  <c r="O1366" i="1"/>
  <c r="T1365" i="1"/>
  <c r="S1365" i="1"/>
  <c r="R1365" i="1"/>
  <c r="Q1365" i="1" a="1"/>
  <c r="Q1365" i="1" s="1"/>
  <c r="P1365" i="1"/>
  <c r="O1365" i="1"/>
  <c r="T1364" i="1"/>
  <c r="S1364" i="1"/>
  <c r="R1364" i="1"/>
  <c r="Q1364" i="1" a="1"/>
  <c r="Q1364" i="1" s="1"/>
  <c r="P1364" i="1"/>
  <c r="O1364" i="1"/>
  <c r="T1363" i="1"/>
  <c r="S1363" i="1"/>
  <c r="R1363" i="1"/>
  <c r="Q1363" i="1" a="1"/>
  <c r="Q1363" i="1" s="1"/>
  <c r="P1363" i="1"/>
  <c r="O1363" i="1"/>
  <c r="T1362" i="1"/>
  <c r="S1362" i="1"/>
  <c r="R1362" i="1"/>
  <c r="Q1362" i="1" a="1"/>
  <c r="Q1362" i="1" s="1"/>
  <c r="P1362" i="1"/>
  <c r="O1362" i="1"/>
  <c r="T1361" i="1"/>
  <c r="S1361" i="1"/>
  <c r="R1361" i="1"/>
  <c r="Q1361" i="1" a="1"/>
  <c r="Q1361" i="1" s="1"/>
  <c r="P1361" i="1"/>
  <c r="O1361" i="1"/>
  <c r="T1360" i="1"/>
  <c r="S1360" i="1"/>
  <c r="R1360" i="1"/>
  <c r="Q1360" i="1" a="1"/>
  <c r="Q1360" i="1" s="1"/>
  <c r="P1360" i="1"/>
  <c r="O1360" i="1"/>
  <c r="T1359" i="1"/>
  <c r="S1359" i="1"/>
  <c r="R1359" i="1"/>
  <c r="Q1359" i="1" a="1"/>
  <c r="Q1359" i="1" s="1"/>
  <c r="P1359" i="1"/>
  <c r="O1359" i="1"/>
  <c r="T1358" i="1"/>
  <c r="S1358" i="1"/>
  <c r="R1358" i="1"/>
  <c r="Q1358" i="1"/>
  <c r="Q1358" i="1" a="1"/>
  <c r="P1358" i="1"/>
  <c r="O1358" i="1"/>
  <c r="T1357" i="1"/>
  <c r="S1357" i="1"/>
  <c r="R1357" i="1"/>
  <c r="Q1357" i="1" a="1"/>
  <c r="Q1357" i="1" s="1"/>
  <c r="P1357" i="1"/>
  <c r="O1357" i="1"/>
  <c r="T1356" i="1"/>
  <c r="S1356" i="1"/>
  <c r="R1356" i="1"/>
  <c r="Q1356" i="1" a="1"/>
  <c r="Q1356" i="1" s="1"/>
  <c r="P1356" i="1"/>
  <c r="O1356" i="1"/>
  <c r="T1355" i="1"/>
  <c r="S1355" i="1"/>
  <c r="R1355" i="1"/>
  <c r="Q1355" i="1" a="1"/>
  <c r="Q1355" i="1" s="1"/>
  <c r="P1355" i="1"/>
  <c r="O1355" i="1"/>
  <c r="T1354" i="1"/>
  <c r="S1354" i="1"/>
  <c r="R1354" i="1"/>
  <c r="Q1354" i="1" a="1"/>
  <c r="Q1354" i="1" s="1"/>
  <c r="P1354" i="1"/>
  <c r="O1354" i="1"/>
  <c r="T1353" i="1"/>
  <c r="S1353" i="1"/>
  <c r="R1353" i="1"/>
  <c r="Q1353" i="1" a="1"/>
  <c r="Q1353" i="1" s="1"/>
  <c r="P1353" i="1"/>
  <c r="O1353" i="1"/>
  <c r="T1352" i="1"/>
  <c r="S1352" i="1"/>
  <c r="R1352" i="1"/>
  <c r="Q1352" i="1" a="1"/>
  <c r="Q1352" i="1" s="1"/>
  <c r="P1352" i="1"/>
  <c r="O1352" i="1"/>
  <c r="T1351" i="1"/>
  <c r="S1351" i="1"/>
  <c r="R1351" i="1"/>
  <c r="Q1351" i="1" a="1"/>
  <c r="Q1351" i="1" s="1"/>
  <c r="P1351" i="1"/>
  <c r="O1351" i="1"/>
  <c r="T1350" i="1"/>
  <c r="S1350" i="1"/>
  <c r="R1350" i="1"/>
  <c r="Q1350" i="1" a="1"/>
  <c r="Q1350" i="1" s="1"/>
  <c r="P1350" i="1"/>
  <c r="O1350" i="1"/>
  <c r="T1349" i="1"/>
  <c r="S1349" i="1"/>
  <c r="R1349" i="1"/>
  <c r="Q1349" i="1" a="1"/>
  <c r="Q1349" i="1" s="1"/>
  <c r="P1349" i="1"/>
  <c r="O1349" i="1"/>
  <c r="T1348" i="1"/>
  <c r="S1348" i="1"/>
  <c r="R1348" i="1"/>
  <c r="Q1348" i="1" a="1"/>
  <c r="Q1348" i="1" s="1"/>
  <c r="P1348" i="1"/>
  <c r="O1348" i="1"/>
  <c r="T1347" i="1"/>
  <c r="S1347" i="1"/>
  <c r="R1347" i="1"/>
  <c r="Q1347" i="1" a="1"/>
  <c r="Q1347" i="1" s="1"/>
  <c r="P1347" i="1"/>
  <c r="O1347" i="1"/>
  <c r="T1346" i="1"/>
  <c r="S1346" i="1"/>
  <c r="R1346" i="1"/>
  <c r="Q1346" i="1" a="1"/>
  <c r="Q1346" i="1" s="1"/>
  <c r="P1346" i="1"/>
  <c r="O1346" i="1"/>
  <c r="T1345" i="1"/>
  <c r="S1345" i="1"/>
  <c r="R1345" i="1"/>
  <c r="Q1345" i="1" a="1"/>
  <c r="Q1345" i="1" s="1"/>
  <c r="P1345" i="1"/>
  <c r="O1345" i="1"/>
  <c r="T1344" i="1"/>
  <c r="S1344" i="1"/>
  <c r="R1344" i="1"/>
  <c r="Q1344" i="1" a="1"/>
  <c r="Q1344" i="1" s="1"/>
  <c r="P1344" i="1"/>
  <c r="O1344" i="1"/>
  <c r="T1343" i="1"/>
  <c r="S1343" i="1"/>
  <c r="R1343" i="1"/>
  <c r="Q1343" i="1" a="1"/>
  <c r="Q1343" i="1" s="1"/>
  <c r="P1343" i="1"/>
  <c r="O1343" i="1"/>
  <c r="T1342" i="1"/>
  <c r="S1342" i="1"/>
  <c r="R1342" i="1"/>
  <c r="Q1342" i="1" a="1"/>
  <c r="Q1342" i="1" s="1"/>
  <c r="P1342" i="1"/>
  <c r="O1342" i="1"/>
  <c r="T1341" i="1"/>
  <c r="S1341" i="1"/>
  <c r="R1341" i="1"/>
  <c r="Q1341" i="1" a="1"/>
  <c r="Q1341" i="1" s="1"/>
  <c r="P1341" i="1"/>
  <c r="O1341" i="1"/>
  <c r="T1340" i="1"/>
  <c r="S1340" i="1"/>
  <c r="R1340" i="1"/>
  <c r="Q1340" i="1" a="1"/>
  <c r="Q1340" i="1" s="1"/>
  <c r="P1340" i="1"/>
  <c r="O1340" i="1"/>
  <c r="T1339" i="1"/>
  <c r="S1339" i="1"/>
  <c r="R1339" i="1"/>
  <c r="Q1339" i="1" a="1"/>
  <c r="Q1339" i="1" s="1"/>
  <c r="P1339" i="1"/>
  <c r="O1339" i="1"/>
  <c r="T1338" i="1"/>
  <c r="S1338" i="1"/>
  <c r="R1338" i="1"/>
  <c r="Q1338" i="1" a="1"/>
  <c r="Q1338" i="1" s="1"/>
  <c r="P1338" i="1"/>
  <c r="O1338" i="1"/>
  <c r="T1337" i="1"/>
  <c r="S1337" i="1"/>
  <c r="R1337" i="1"/>
  <c r="Q1337" i="1" a="1"/>
  <c r="Q1337" i="1" s="1"/>
  <c r="P1337" i="1"/>
  <c r="O1337" i="1"/>
  <c r="T1336" i="1"/>
  <c r="S1336" i="1"/>
  <c r="R1336" i="1"/>
  <c r="Q1336" i="1" a="1"/>
  <c r="Q1336" i="1" s="1"/>
  <c r="P1336" i="1"/>
  <c r="O1336" i="1"/>
  <c r="T1335" i="1"/>
  <c r="S1335" i="1"/>
  <c r="R1335" i="1"/>
  <c r="Q1335" i="1" a="1"/>
  <c r="Q1335" i="1" s="1"/>
  <c r="P1335" i="1"/>
  <c r="O1335" i="1"/>
  <c r="T1334" i="1"/>
  <c r="S1334" i="1"/>
  <c r="R1334" i="1"/>
  <c r="Q1334" i="1" a="1"/>
  <c r="Q1334" i="1" s="1"/>
  <c r="P1334" i="1"/>
  <c r="O1334" i="1"/>
  <c r="T1333" i="1"/>
  <c r="S1333" i="1"/>
  <c r="R1333" i="1"/>
  <c r="Q1333" i="1" a="1"/>
  <c r="Q1333" i="1" s="1"/>
  <c r="P1333" i="1"/>
  <c r="O1333" i="1"/>
  <c r="T1332" i="1"/>
  <c r="S1332" i="1"/>
  <c r="R1332" i="1"/>
  <c r="Q1332" i="1" a="1"/>
  <c r="Q1332" i="1" s="1"/>
  <c r="P1332" i="1"/>
  <c r="O1332" i="1"/>
  <c r="T1331" i="1"/>
  <c r="S1331" i="1"/>
  <c r="R1331" i="1"/>
  <c r="Q1331" i="1" a="1"/>
  <c r="Q1331" i="1" s="1"/>
  <c r="P1331" i="1"/>
  <c r="O1331" i="1"/>
  <c r="T1330" i="1"/>
  <c r="S1330" i="1"/>
  <c r="R1330" i="1"/>
  <c r="Q1330" i="1" a="1"/>
  <c r="Q1330" i="1" s="1"/>
  <c r="P1330" i="1"/>
  <c r="O1330" i="1"/>
  <c r="T1329" i="1"/>
  <c r="S1329" i="1"/>
  <c r="R1329" i="1"/>
  <c r="Q1329" i="1" a="1"/>
  <c r="Q1329" i="1" s="1"/>
  <c r="P1329" i="1"/>
  <c r="O1329" i="1"/>
  <c r="T1328" i="1"/>
  <c r="S1328" i="1"/>
  <c r="R1328" i="1"/>
  <c r="Q1328" i="1" a="1"/>
  <c r="Q1328" i="1" s="1"/>
  <c r="P1328" i="1"/>
  <c r="O1328" i="1"/>
  <c r="T1327" i="1"/>
  <c r="S1327" i="1"/>
  <c r="R1327" i="1"/>
  <c r="Q1327" i="1" a="1"/>
  <c r="Q1327" i="1" s="1"/>
  <c r="P1327" i="1"/>
  <c r="O1327" i="1"/>
  <c r="T1326" i="1"/>
  <c r="S1326" i="1"/>
  <c r="R1326" i="1"/>
  <c r="Q1326" i="1" a="1"/>
  <c r="Q1326" i="1" s="1"/>
  <c r="P1326" i="1"/>
  <c r="O1326" i="1"/>
  <c r="T1325" i="1"/>
  <c r="S1325" i="1"/>
  <c r="R1325" i="1"/>
  <c r="Q1325" i="1" a="1"/>
  <c r="Q1325" i="1" s="1"/>
  <c r="P1325" i="1"/>
  <c r="O1325" i="1"/>
  <c r="T1324" i="1"/>
  <c r="S1324" i="1"/>
  <c r="R1324" i="1"/>
  <c r="Q1324" i="1" a="1"/>
  <c r="Q1324" i="1" s="1"/>
  <c r="P1324" i="1"/>
  <c r="O1324" i="1"/>
  <c r="T1323" i="1"/>
  <c r="S1323" i="1"/>
  <c r="R1323" i="1"/>
  <c r="Q1323" i="1" a="1"/>
  <c r="Q1323" i="1" s="1"/>
  <c r="P1323" i="1"/>
  <c r="O1323" i="1"/>
  <c r="T1322" i="1"/>
  <c r="S1322" i="1"/>
  <c r="R1322" i="1"/>
  <c r="Q1322" i="1" a="1"/>
  <c r="Q1322" i="1" s="1"/>
  <c r="P1322" i="1"/>
  <c r="O1322" i="1"/>
  <c r="T1321" i="1"/>
  <c r="S1321" i="1"/>
  <c r="R1321" i="1"/>
  <c r="Q1321" i="1" a="1"/>
  <c r="Q1321" i="1" s="1"/>
  <c r="P1321" i="1"/>
  <c r="O1321" i="1"/>
  <c r="T1320" i="1"/>
  <c r="S1320" i="1"/>
  <c r="R1320" i="1"/>
  <c r="Q1320" i="1" a="1"/>
  <c r="Q1320" i="1" s="1"/>
  <c r="P1320" i="1"/>
  <c r="O1320" i="1"/>
  <c r="T1319" i="1"/>
  <c r="S1319" i="1"/>
  <c r="R1319" i="1"/>
  <c r="Q1319" i="1" a="1"/>
  <c r="Q1319" i="1" s="1"/>
  <c r="P1319" i="1"/>
  <c r="O1319" i="1"/>
  <c r="T1318" i="1"/>
  <c r="S1318" i="1"/>
  <c r="R1318" i="1"/>
  <c r="Q1318" i="1" a="1"/>
  <c r="Q1318" i="1" s="1"/>
  <c r="P1318" i="1"/>
  <c r="O1318" i="1"/>
  <c r="T1317" i="1"/>
  <c r="S1317" i="1"/>
  <c r="R1317" i="1"/>
  <c r="Q1317" i="1" a="1"/>
  <c r="Q1317" i="1" s="1"/>
  <c r="P1317" i="1"/>
  <c r="O1317" i="1"/>
  <c r="T1316" i="1"/>
  <c r="S1316" i="1"/>
  <c r="R1316" i="1"/>
  <c r="Q1316" i="1" a="1"/>
  <c r="Q1316" i="1" s="1"/>
  <c r="P1316" i="1"/>
  <c r="O1316" i="1"/>
  <c r="T1315" i="1"/>
  <c r="S1315" i="1"/>
  <c r="R1315" i="1"/>
  <c r="Q1315" i="1" a="1"/>
  <c r="Q1315" i="1" s="1"/>
  <c r="P1315" i="1"/>
  <c r="O1315" i="1"/>
  <c r="T1314" i="1"/>
  <c r="S1314" i="1"/>
  <c r="R1314" i="1"/>
  <c r="Q1314" i="1" a="1"/>
  <c r="Q1314" i="1" s="1"/>
  <c r="P1314" i="1"/>
  <c r="O1314" i="1"/>
  <c r="T1313" i="1"/>
  <c r="S1313" i="1"/>
  <c r="R1313" i="1"/>
  <c r="Q1313" i="1" a="1"/>
  <c r="Q1313" i="1" s="1"/>
  <c r="P1313" i="1"/>
  <c r="O1313" i="1"/>
  <c r="T1312" i="1"/>
  <c r="S1312" i="1"/>
  <c r="R1312" i="1"/>
  <c r="Q1312" i="1" a="1"/>
  <c r="Q1312" i="1" s="1"/>
  <c r="P1312" i="1"/>
  <c r="O1312" i="1"/>
  <c r="T1311" i="1"/>
  <c r="S1311" i="1"/>
  <c r="R1311" i="1"/>
  <c r="Q1311" i="1" a="1"/>
  <c r="Q1311" i="1" s="1"/>
  <c r="P1311" i="1"/>
  <c r="O1311" i="1"/>
  <c r="T1310" i="1"/>
  <c r="S1310" i="1"/>
  <c r="R1310" i="1"/>
  <c r="Q1310" i="1" a="1"/>
  <c r="Q1310" i="1" s="1"/>
  <c r="P1310" i="1"/>
  <c r="O1310" i="1"/>
  <c r="T1309" i="1"/>
  <c r="S1309" i="1"/>
  <c r="R1309" i="1"/>
  <c r="Q1309" i="1" a="1"/>
  <c r="Q1309" i="1" s="1"/>
  <c r="P1309" i="1"/>
  <c r="O1309" i="1"/>
  <c r="T1308" i="1"/>
  <c r="S1308" i="1"/>
  <c r="R1308" i="1"/>
  <c r="Q1308" i="1" a="1"/>
  <c r="Q1308" i="1" s="1"/>
  <c r="P1308" i="1"/>
  <c r="O1308" i="1"/>
  <c r="T1307" i="1"/>
  <c r="S1307" i="1"/>
  <c r="R1307" i="1"/>
  <c r="Q1307" i="1" a="1"/>
  <c r="Q1307" i="1" s="1"/>
  <c r="P1307" i="1"/>
  <c r="O1307" i="1"/>
  <c r="T1306" i="1"/>
  <c r="S1306" i="1"/>
  <c r="R1306" i="1"/>
  <c r="Q1306" i="1" a="1"/>
  <c r="Q1306" i="1" s="1"/>
  <c r="P1306" i="1"/>
  <c r="O1306" i="1"/>
  <c r="T1305" i="1"/>
  <c r="S1305" i="1"/>
  <c r="R1305" i="1"/>
  <c r="Q1305" i="1" a="1"/>
  <c r="Q1305" i="1" s="1"/>
  <c r="P1305" i="1"/>
  <c r="O1305" i="1"/>
  <c r="T1304" i="1"/>
  <c r="S1304" i="1"/>
  <c r="R1304" i="1"/>
  <c r="Q1304" i="1" a="1"/>
  <c r="Q1304" i="1" s="1"/>
  <c r="P1304" i="1"/>
  <c r="O1304" i="1"/>
  <c r="T1303" i="1"/>
  <c r="S1303" i="1"/>
  <c r="R1303" i="1"/>
  <c r="Q1303" i="1" a="1"/>
  <c r="Q1303" i="1" s="1"/>
  <c r="P1303" i="1"/>
  <c r="O1303" i="1"/>
  <c r="T1302" i="1"/>
  <c r="S1302" i="1"/>
  <c r="R1302" i="1"/>
  <c r="Q1302" i="1" a="1"/>
  <c r="Q1302" i="1" s="1"/>
  <c r="P1302" i="1"/>
  <c r="O1302" i="1"/>
  <c r="T1301" i="1"/>
  <c r="S1301" i="1"/>
  <c r="R1301" i="1"/>
  <c r="Q1301" i="1" a="1"/>
  <c r="Q1301" i="1" s="1"/>
  <c r="P1301" i="1"/>
  <c r="O1301" i="1"/>
  <c r="T1300" i="1"/>
  <c r="S1300" i="1"/>
  <c r="R1300" i="1"/>
  <c r="Q1300" i="1" a="1"/>
  <c r="Q1300" i="1" s="1"/>
  <c r="P1300" i="1"/>
  <c r="O1300" i="1"/>
  <c r="T1299" i="1"/>
  <c r="S1299" i="1"/>
  <c r="R1299" i="1"/>
  <c r="Q1299" i="1" a="1"/>
  <c r="Q1299" i="1" s="1"/>
  <c r="P1299" i="1"/>
  <c r="O1299" i="1"/>
  <c r="T1298" i="1"/>
  <c r="S1298" i="1"/>
  <c r="R1298" i="1"/>
  <c r="Q1298" i="1" a="1"/>
  <c r="Q1298" i="1" s="1"/>
  <c r="P1298" i="1"/>
  <c r="O1298" i="1"/>
  <c r="T1297" i="1"/>
  <c r="S1297" i="1"/>
  <c r="R1297" i="1"/>
  <c r="Q1297" i="1" a="1"/>
  <c r="Q1297" i="1" s="1"/>
  <c r="P1297" i="1"/>
  <c r="O1297" i="1"/>
  <c r="T1296" i="1"/>
  <c r="S1296" i="1"/>
  <c r="R1296" i="1"/>
  <c r="Q1296" i="1" a="1"/>
  <c r="Q1296" i="1" s="1"/>
  <c r="P1296" i="1"/>
  <c r="O1296" i="1"/>
  <c r="T1295" i="1"/>
  <c r="S1295" i="1"/>
  <c r="R1295" i="1"/>
  <c r="Q1295" i="1" a="1"/>
  <c r="Q1295" i="1" s="1"/>
  <c r="P1295" i="1"/>
  <c r="O1295" i="1"/>
  <c r="T1294" i="1"/>
  <c r="S1294" i="1"/>
  <c r="R1294" i="1"/>
  <c r="Q1294" i="1" a="1"/>
  <c r="Q1294" i="1" s="1"/>
  <c r="P1294" i="1"/>
  <c r="O1294" i="1"/>
  <c r="T1293" i="1"/>
  <c r="S1293" i="1"/>
  <c r="R1293" i="1"/>
  <c r="Q1293" i="1" a="1"/>
  <c r="Q1293" i="1" s="1"/>
  <c r="P1293" i="1"/>
  <c r="O1293" i="1"/>
  <c r="T1292" i="1"/>
  <c r="S1292" i="1"/>
  <c r="R1292" i="1"/>
  <c r="Q1292" i="1" a="1"/>
  <c r="Q1292" i="1" s="1"/>
  <c r="P1292" i="1"/>
  <c r="O1292" i="1"/>
  <c r="T1291" i="1"/>
  <c r="S1291" i="1"/>
  <c r="R1291" i="1"/>
  <c r="Q1291" i="1" a="1"/>
  <c r="Q1291" i="1" s="1"/>
  <c r="P1291" i="1"/>
  <c r="O1291" i="1"/>
  <c r="T1290" i="1"/>
  <c r="S1290" i="1"/>
  <c r="R1290" i="1"/>
  <c r="Q1290" i="1" a="1"/>
  <c r="Q1290" i="1" s="1"/>
  <c r="P1290" i="1"/>
  <c r="O1290" i="1"/>
  <c r="T1289" i="1"/>
  <c r="S1289" i="1"/>
  <c r="R1289" i="1"/>
  <c r="Q1289" i="1" a="1"/>
  <c r="Q1289" i="1" s="1"/>
  <c r="P1289" i="1"/>
  <c r="O1289" i="1"/>
  <c r="T1288" i="1"/>
  <c r="S1288" i="1"/>
  <c r="R1288" i="1"/>
  <c r="Q1288" i="1" a="1"/>
  <c r="Q1288" i="1" s="1"/>
  <c r="P1288" i="1"/>
  <c r="O1288" i="1"/>
  <c r="T1287" i="1"/>
  <c r="S1287" i="1"/>
  <c r="R1287" i="1"/>
  <c r="Q1287" i="1" a="1"/>
  <c r="Q1287" i="1" s="1"/>
  <c r="P1287" i="1"/>
  <c r="O1287" i="1"/>
  <c r="T1286" i="1"/>
  <c r="S1286" i="1"/>
  <c r="R1286" i="1"/>
  <c r="Q1286" i="1" a="1"/>
  <c r="Q1286" i="1" s="1"/>
  <c r="P1286" i="1"/>
  <c r="O1286" i="1"/>
  <c r="T1285" i="1"/>
  <c r="S1285" i="1"/>
  <c r="R1285" i="1"/>
  <c r="Q1285" i="1" a="1"/>
  <c r="Q1285" i="1" s="1"/>
  <c r="P1285" i="1"/>
  <c r="O1285" i="1"/>
  <c r="T1284" i="1"/>
  <c r="S1284" i="1"/>
  <c r="R1284" i="1"/>
  <c r="Q1284" i="1" a="1"/>
  <c r="Q1284" i="1" s="1"/>
  <c r="P1284" i="1"/>
  <c r="O1284" i="1"/>
  <c r="T1283" i="1"/>
  <c r="S1283" i="1"/>
  <c r="R1283" i="1"/>
  <c r="Q1283" i="1" a="1"/>
  <c r="Q1283" i="1" s="1"/>
  <c r="P1283" i="1"/>
  <c r="O1283" i="1"/>
  <c r="T1282" i="1"/>
  <c r="S1282" i="1"/>
  <c r="R1282" i="1"/>
  <c r="Q1282" i="1" a="1"/>
  <c r="Q1282" i="1" s="1"/>
  <c r="P1282" i="1"/>
  <c r="O1282" i="1"/>
  <c r="T1281" i="1"/>
  <c r="S1281" i="1"/>
  <c r="R1281" i="1"/>
  <c r="Q1281" i="1" a="1"/>
  <c r="Q1281" i="1" s="1"/>
  <c r="P1281" i="1"/>
  <c r="O1281" i="1"/>
  <c r="T1280" i="1"/>
  <c r="S1280" i="1"/>
  <c r="R1280" i="1"/>
  <c r="Q1280" i="1" a="1"/>
  <c r="Q1280" i="1" s="1"/>
  <c r="P1280" i="1"/>
  <c r="O1280" i="1"/>
  <c r="T1279" i="1"/>
  <c r="S1279" i="1"/>
  <c r="R1279" i="1"/>
  <c r="Q1279" i="1" a="1"/>
  <c r="Q1279" i="1" s="1"/>
  <c r="P1279" i="1"/>
  <c r="O1279" i="1"/>
  <c r="T1278" i="1"/>
  <c r="S1278" i="1"/>
  <c r="R1278" i="1"/>
  <c r="Q1278" i="1" a="1"/>
  <c r="Q1278" i="1" s="1"/>
  <c r="P1278" i="1"/>
  <c r="O1278" i="1"/>
  <c r="T1277" i="1"/>
  <c r="S1277" i="1"/>
  <c r="R1277" i="1"/>
  <c r="Q1277" i="1" a="1"/>
  <c r="Q1277" i="1" s="1"/>
  <c r="P1277" i="1"/>
  <c r="O1277" i="1"/>
  <c r="T1276" i="1"/>
  <c r="S1276" i="1"/>
  <c r="R1276" i="1"/>
  <c r="Q1276" i="1" a="1"/>
  <c r="Q1276" i="1" s="1"/>
  <c r="P1276" i="1"/>
  <c r="O1276" i="1"/>
  <c r="T1275" i="1"/>
  <c r="S1275" i="1"/>
  <c r="R1275" i="1"/>
  <c r="Q1275" i="1" a="1"/>
  <c r="Q1275" i="1" s="1"/>
  <c r="P1275" i="1"/>
  <c r="O1275" i="1"/>
  <c r="T1274" i="1"/>
  <c r="S1274" i="1"/>
  <c r="R1274" i="1"/>
  <c r="Q1274" i="1" a="1"/>
  <c r="Q1274" i="1" s="1"/>
  <c r="P1274" i="1"/>
  <c r="O1274" i="1"/>
  <c r="T1273" i="1"/>
  <c r="S1273" i="1"/>
  <c r="R1273" i="1"/>
  <c r="Q1273" i="1" a="1"/>
  <c r="Q1273" i="1" s="1"/>
  <c r="P1273" i="1"/>
  <c r="O1273" i="1"/>
  <c r="T1272" i="1"/>
  <c r="S1272" i="1"/>
  <c r="R1272" i="1"/>
  <c r="Q1272" i="1" a="1"/>
  <c r="Q1272" i="1" s="1"/>
  <c r="P1272" i="1"/>
  <c r="O1272" i="1"/>
  <c r="T1271" i="1"/>
  <c r="S1271" i="1"/>
  <c r="R1271" i="1"/>
  <c r="Q1271" i="1" a="1"/>
  <c r="Q1271" i="1" s="1"/>
  <c r="P1271" i="1"/>
  <c r="O1271" i="1"/>
  <c r="T1270" i="1"/>
  <c r="S1270" i="1"/>
  <c r="R1270" i="1"/>
  <c r="Q1270" i="1" a="1"/>
  <c r="Q1270" i="1" s="1"/>
  <c r="P1270" i="1"/>
  <c r="O1270" i="1"/>
  <c r="T1269" i="1"/>
  <c r="S1269" i="1"/>
  <c r="R1269" i="1"/>
  <c r="Q1269" i="1" a="1"/>
  <c r="Q1269" i="1" s="1"/>
  <c r="P1269" i="1"/>
  <c r="O1269" i="1"/>
  <c r="T1268" i="1"/>
  <c r="S1268" i="1"/>
  <c r="R1268" i="1"/>
  <c r="Q1268" i="1" a="1"/>
  <c r="Q1268" i="1" s="1"/>
  <c r="P1268" i="1"/>
  <c r="O1268" i="1"/>
  <c r="T1267" i="1"/>
  <c r="S1267" i="1"/>
  <c r="R1267" i="1"/>
  <c r="Q1267" i="1" a="1"/>
  <c r="Q1267" i="1" s="1"/>
  <c r="P1267" i="1"/>
  <c r="O1267" i="1"/>
  <c r="T1266" i="1"/>
  <c r="S1266" i="1"/>
  <c r="R1266" i="1"/>
  <c r="Q1266" i="1" a="1"/>
  <c r="Q1266" i="1" s="1"/>
  <c r="P1266" i="1"/>
  <c r="O1266" i="1"/>
  <c r="T1265" i="1"/>
  <c r="S1265" i="1"/>
  <c r="R1265" i="1"/>
  <c r="Q1265" i="1" a="1"/>
  <c r="Q1265" i="1" s="1"/>
  <c r="P1265" i="1"/>
  <c r="O1265" i="1"/>
  <c r="T1264" i="1"/>
  <c r="S1264" i="1"/>
  <c r="R1264" i="1"/>
  <c r="Q1264" i="1" a="1"/>
  <c r="Q1264" i="1" s="1"/>
  <c r="P1264" i="1"/>
  <c r="O1264" i="1"/>
  <c r="T1263" i="1"/>
  <c r="S1263" i="1"/>
  <c r="R1263" i="1"/>
  <c r="Q1263" i="1" a="1"/>
  <c r="Q1263" i="1" s="1"/>
  <c r="P1263" i="1"/>
  <c r="O1263" i="1"/>
  <c r="T1262" i="1"/>
  <c r="S1262" i="1"/>
  <c r="R1262" i="1"/>
  <c r="Q1262" i="1" a="1"/>
  <c r="Q1262" i="1" s="1"/>
  <c r="P1262" i="1"/>
  <c r="O1262" i="1"/>
  <c r="T1261" i="1"/>
  <c r="S1261" i="1"/>
  <c r="R1261" i="1"/>
  <c r="Q1261" i="1" a="1"/>
  <c r="Q1261" i="1" s="1"/>
  <c r="P1261" i="1"/>
  <c r="O1261" i="1"/>
  <c r="T1260" i="1"/>
  <c r="S1260" i="1"/>
  <c r="R1260" i="1"/>
  <c r="Q1260" i="1" a="1"/>
  <c r="Q1260" i="1" s="1"/>
  <c r="P1260" i="1"/>
  <c r="O1260" i="1"/>
  <c r="T1259" i="1"/>
  <c r="S1259" i="1"/>
  <c r="R1259" i="1"/>
  <c r="Q1259" i="1" a="1"/>
  <c r="Q1259" i="1" s="1"/>
  <c r="P1259" i="1"/>
  <c r="O1259" i="1"/>
  <c r="T1258" i="1"/>
  <c r="S1258" i="1"/>
  <c r="R1258" i="1"/>
  <c r="Q1258" i="1" a="1"/>
  <c r="Q1258" i="1" s="1"/>
  <c r="P1258" i="1"/>
  <c r="O1258" i="1"/>
  <c r="T1257" i="1"/>
  <c r="S1257" i="1"/>
  <c r="R1257" i="1"/>
  <c r="Q1257" i="1" a="1"/>
  <c r="Q1257" i="1" s="1"/>
  <c r="P1257" i="1"/>
  <c r="O1257" i="1"/>
  <c r="T1256" i="1"/>
  <c r="S1256" i="1"/>
  <c r="R1256" i="1"/>
  <c r="Q1256" i="1" a="1"/>
  <c r="Q1256" i="1" s="1"/>
  <c r="P1256" i="1"/>
  <c r="O1256" i="1"/>
  <c r="T1255" i="1"/>
  <c r="S1255" i="1"/>
  <c r="R1255" i="1"/>
  <c r="Q1255" i="1" a="1"/>
  <c r="Q1255" i="1" s="1"/>
  <c r="P1255" i="1"/>
  <c r="O1255" i="1"/>
  <c r="T1254" i="1"/>
  <c r="S1254" i="1"/>
  <c r="R1254" i="1"/>
  <c r="Q1254" i="1" a="1"/>
  <c r="Q1254" i="1" s="1"/>
  <c r="P1254" i="1"/>
  <c r="O1254" i="1"/>
  <c r="T1253" i="1"/>
  <c r="S1253" i="1"/>
  <c r="R1253" i="1"/>
  <c r="Q1253" i="1" a="1"/>
  <c r="Q1253" i="1" s="1"/>
  <c r="P1253" i="1"/>
  <c r="O1253" i="1"/>
  <c r="T1252" i="1"/>
  <c r="S1252" i="1"/>
  <c r="R1252" i="1"/>
  <c r="Q1252" i="1" a="1"/>
  <c r="Q1252" i="1" s="1"/>
  <c r="P1252" i="1"/>
  <c r="O1252" i="1"/>
  <c r="T1251" i="1"/>
  <c r="S1251" i="1"/>
  <c r="R1251" i="1"/>
  <c r="Q1251" i="1" a="1"/>
  <c r="Q1251" i="1" s="1"/>
  <c r="P1251" i="1"/>
  <c r="O1251" i="1"/>
  <c r="T1250" i="1"/>
  <c r="S1250" i="1"/>
  <c r="R1250" i="1"/>
  <c r="Q1250" i="1" a="1"/>
  <c r="Q1250" i="1" s="1"/>
  <c r="P1250" i="1"/>
  <c r="O1250" i="1"/>
  <c r="T1249" i="1"/>
  <c r="S1249" i="1"/>
  <c r="R1249" i="1"/>
  <c r="Q1249" i="1" a="1"/>
  <c r="Q1249" i="1" s="1"/>
  <c r="P1249" i="1"/>
  <c r="O1249" i="1"/>
  <c r="T1248" i="1"/>
  <c r="S1248" i="1"/>
  <c r="R1248" i="1"/>
  <c r="Q1248" i="1" a="1"/>
  <c r="Q1248" i="1" s="1"/>
  <c r="P1248" i="1"/>
  <c r="O1248" i="1"/>
  <c r="T1247" i="1"/>
  <c r="S1247" i="1"/>
  <c r="R1247" i="1"/>
  <c r="Q1247" i="1" a="1"/>
  <c r="Q1247" i="1" s="1"/>
  <c r="P1247" i="1"/>
  <c r="O1247" i="1"/>
  <c r="T1246" i="1"/>
  <c r="S1246" i="1"/>
  <c r="R1246" i="1"/>
  <c r="Q1246" i="1" a="1"/>
  <c r="Q1246" i="1" s="1"/>
  <c r="P1246" i="1"/>
  <c r="O1246" i="1"/>
  <c r="T1245" i="1"/>
  <c r="S1245" i="1"/>
  <c r="R1245" i="1"/>
  <c r="Q1245" i="1" a="1"/>
  <c r="Q1245" i="1" s="1"/>
  <c r="P1245" i="1"/>
  <c r="O1245" i="1"/>
  <c r="T1244" i="1"/>
  <c r="S1244" i="1"/>
  <c r="R1244" i="1"/>
  <c r="Q1244" i="1" a="1"/>
  <c r="Q1244" i="1" s="1"/>
  <c r="P1244" i="1"/>
  <c r="O1244" i="1"/>
  <c r="T1243" i="1"/>
  <c r="S1243" i="1"/>
  <c r="R1243" i="1"/>
  <c r="Q1243" i="1" a="1"/>
  <c r="Q1243" i="1" s="1"/>
  <c r="P1243" i="1"/>
  <c r="O1243" i="1"/>
  <c r="T1242" i="1"/>
  <c r="S1242" i="1"/>
  <c r="R1242" i="1"/>
  <c r="Q1242" i="1" a="1"/>
  <c r="Q1242" i="1" s="1"/>
  <c r="P1242" i="1"/>
  <c r="O1242" i="1"/>
  <c r="T1241" i="1"/>
  <c r="S1241" i="1"/>
  <c r="R1241" i="1"/>
  <c r="Q1241" i="1" a="1"/>
  <c r="Q1241" i="1" s="1"/>
  <c r="P1241" i="1"/>
  <c r="O1241" i="1"/>
  <c r="T1240" i="1"/>
  <c r="S1240" i="1"/>
  <c r="R1240" i="1"/>
  <c r="Q1240" i="1" a="1"/>
  <c r="Q1240" i="1" s="1"/>
  <c r="P1240" i="1"/>
  <c r="O1240" i="1"/>
  <c r="T1239" i="1"/>
  <c r="S1239" i="1"/>
  <c r="R1239" i="1"/>
  <c r="Q1239" i="1" a="1"/>
  <c r="Q1239" i="1" s="1"/>
  <c r="P1239" i="1"/>
  <c r="O1239" i="1"/>
  <c r="T1238" i="1"/>
  <c r="S1238" i="1"/>
  <c r="R1238" i="1"/>
  <c r="Q1238" i="1" a="1"/>
  <c r="Q1238" i="1" s="1"/>
  <c r="P1238" i="1"/>
  <c r="O1238" i="1"/>
  <c r="T1237" i="1"/>
  <c r="S1237" i="1"/>
  <c r="R1237" i="1"/>
  <c r="Q1237" i="1" a="1"/>
  <c r="Q1237" i="1" s="1"/>
  <c r="P1237" i="1"/>
  <c r="O1237" i="1"/>
  <c r="T1236" i="1"/>
  <c r="S1236" i="1"/>
  <c r="R1236" i="1"/>
  <c r="Q1236" i="1" a="1"/>
  <c r="Q1236" i="1" s="1"/>
  <c r="P1236" i="1"/>
  <c r="O1236" i="1"/>
  <c r="T1235" i="1"/>
  <c r="S1235" i="1"/>
  <c r="R1235" i="1"/>
  <c r="Q1235" i="1" a="1"/>
  <c r="Q1235" i="1" s="1"/>
  <c r="P1235" i="1"/>
  <c r="O1235" i="1"/>
  <c r="T1234" i="1"/>
  <c r="S1234" i="1"/>
  <c r="R1234" i="1"/>
  <c r="Q1234" i="1" a="1"/>
  <c r="Q1234" i="1" s="1"/>
  <c r="P1234" i="1"/>
  <c r="O1234" i="1"/>
  <c r="T1233" i="1"/>
  <c r="S1233" i="1"/>
  <c r="R1233" i="1"/>
  <c r="Q1233" i="1" a="1"/>
  <c r="Q1233" i="1" s="1"/>
  <c r="P1233" i="1"/>
  <c r="O1233" i="1"/>
  <c r="T1232" i="1"/>
  <c r="S1232" i="1"/>
  <c r="R1232" i="1"/>
  <c r="Q1232" i="1" a="1"/>
  <c r="Q1232" i="1" s="1"/>
  <c r="P1232" i="1"/>
  <c r="O1232" i="1"/>
  <c r="T1231" i="1"/>
  <c r="S1231" i="1"/>
  <c r="R1231" i="1"/>
  <c r="Q1231" i="1" a="1"/>
  <c r="Q1231" i="1" s="1"/>
  <c r="P1231" i="1"/>
  <c r="O1231" i="1"/>
  <c r="T1230" i="1"/>
  <c r="S1230" i="1"/>
  <c r="R1230" i="1"/>
  <c r="Q1230" i="1" a="1"/>
  <c r="Q1230" i="1" s="1"/>
  <c r="P1230" i="1"/>
  <c r="O1230" i="1"/>
  <c r="T1229" i="1"/>
  <c r="S1229" i="1"/>
  <c r="R1229" i="1"/>
  <c r="Q1229" i="1" a="1"/>
  <c r="Q1229" i="1" s="1"/>
  <c r="P1229" i="1"/>
  <c r="O1229" i="1"/>
  <c r="T1228" i="1"/>
  <c r="S1228" i="1"/>
  <c r="R1228" i="1"/>
  <c r="Q1228" i="1" a="1"/>
  <c r="Q1228" i="1" s="1"/>
  <c r="P1228" i="1"/>
  <c r="O1228" i="1"/>
  <c r="T1227" i="1"/>
  <c r="S1227" i="1"/>
  <c r="R1227" i="1"/>
  <c r="Q1227" i="1" a="1"/>
  <c r="Q1227" i="1" s="1"/>
  <c r="P1227" i="1"/>
  <c r="O1227" i="1"/>
  <c r="T1226" i="1"/>
  <c r="S1226" i="1"/>
  <c r="R1226" i="1"/>
  <c r="Q1226" i="1" a="1"/>
  <c r="Q1226" i="1" s="1"/>
  <c r="P1226" i="1"/>
  <c r="O1226" i="1"/>
  <c r="T1225" i="1"/>
  <c r="S1225" i="1"/>
  <c r="R1225" i="1"/>
  <c r="Q1225" i="1" a="1"/>
  <c r="Q1225" i="1" s="1"/>
  <c r="P1225" i="1"/>
  <c r="O1225" i="1"/>
  <c r="T1224" i="1"/>
  <c r="S1224" i="1"/>
  <c r="R1224" i="1"/>
  <c r="Q1224" i="1" a="1"/>
  <c r="Q1224" i="1" s="1"/>
  <c r="P1224" i="1"/>
  <c r="O1224" i="1"/>
  <c r="T1223" i="1"/>
  <c r="S1223" i="1"/>
  <c r="R1223" i="1"/>
  <c r="Q1223" i="1" a="1"/>
  <c r="Q1223" i="1" s="1"/>
  <c r="P1223" i="1"/>
  <c r="O1223" i="1"/>
  <c r="T1222" i="1"/>
  <c r="S1222" i="1"/>
  <c r="R1222" i="1"/>
  <c r="Q1222" i="1" a="1"/>
  <c r="Q1222" i="1" s="1"/>
  <c r="P1222" i="1"/>
  <c r="O1222" i="1"/>
  <c r="T1221" i="1"/>
  <c r="S1221" i="1"/>
  <c r="R1221" i="1"/>
  <c r="Q1221" i="1" a="1"/>
  <c r="Q1221" i="1" s="1"/>
  <c r="P1221" i="1"/>
  <c r="O1221" i="1"/>
  <c r="T1220" i="1"/>
  <c r="S1220" i="1"/>
  <c r="R1220" i="1"/>
  <c r="Q1220" i="1" a="1"/>
  <c r="Q1220" i="1" s="1"/>
  <c r="P1220" i="1"/>
  <c r="O1220" i="1"/>
  <c r="T1219" i="1"/>
  <c r="S1219" i="1"/>
  <c r="R1219" i="1"/>
  <c r="Q1219" i="1" a="1"/>
  <c r="Q1219" i="1" s="1"/>
  <c r="P1219" i="1"/>
  <c r="O1219" i="1"/>
  <c r="T1218" i="1"/>
  <c r="S1218" i="1"/>
  <c r="R1218" i="1"/>
  <c r="Q1218" i="1" a="1"/>
  <c r="Q1218" i="1" s="1"/>
  <c r="P1218" i="1"/>
  <c r="O1218" i="1"/>
  <c r="T1217" i="1"/>
  <c r="S1217" i="1"/>
  <c r="R1217" i="1"/>
  <c r="Q1217" i="1" a="1"/>
  <c r="Q1217" i="1" s="1"/>
  <c r="P1217" i="1"/>
  <c r="O1217" i="1"/>
  <c r="T1216" i="1"/>
  <c r="S1216" i="1"/>
  <c r="R1216" i="1"/>
  <c r="Q1216" i="1" a="1"/>
  <c r="Q1216" i="1" s="1"/>
  <c r="P1216" i="1"/>
  <c r="O1216" i="1"/>
  <c r="T1215" i="1"/>
  <c r="S1215" i="1"/>
  <c r="R1215" i="1"/>
  <c r="Q1215" i="1" a="1"/>
  <c r="Q1215" i="1" s="1"/>
  <c r="P1215" i="1"/>
  <c r="O1215" i="1"/>
  <c r="T1214" i="1"/>
  <c r="S1214" i="1"/>
  <c r="R1214" i="1"/>
  <c r="Q1214" i="1" a="1"/>
  <c r="Q1214" i="1" s="1"/>
  <c r="P1214" i="1"/>
  <c r="O1214" i="1"/>
  <c r="T1213" i="1"/>
  <c r="S1213" i="1"/>
  <c r="R1213" i="1"/>
  <c r="Q1213" i="1" a="1"/>
  <c r="Q1213" i="1" s="1"/>
  <c r="P1213" i="1"/>
  <c r="O1213" i="1"/>
  <c r="T1212" i="1"/>
  <c r="S1212" i="1"/>
  <c r="R1212" i="1"/>
  <c r="Q1212" i="1" a="1"/>
  <c r="Q1212" i="1" s="1"/>
  <c r="P1212" i="1"/>
  <c r="O1212" i="1"/>
  <c r="T1211" i="1"/>
  <c r="S1211" i="1"/>
  <c r="R1211" i="1"/>
  <c r="Q1211" i="1" a="1"/>
  <c r="Q1211" i="1" s="1"/>
  <c r="P1211" i="1"/>
  <c r="O1211" i="1"/>
  <c r="T1210" i="1"/>
  <c r="S1210" i="1"/>
  <c r="R1210" i="1"/>
  <c r="Q1210" i="1" a="1"/>
  <c r="Q1210" i="1" s="1"/>
  <c r="P1210" i="1"/>
  <c r="O1210" i="1"/>
  <c r="T1209" i="1"/>
  <c r="S1209" i="1"/>
  <c r="R1209" i="1"/>
  <c r="Q1209" i="1" a="1"/>
  <c r="Q1209" i="1" s="1"/>
  <c r="P1209" i="1"/>
  <c r="O1209" i="1"/>
  <c r="T1208" i="1"/>
  <c r="S1208" i="1"/>
  <c r="R1208" i="1"/>
  <c r="Q1208" i="1" a="1"/>
  <c r="Q1208" i="1" s="1"/>
  <c r="P1208" i="1"/>
  <c r="O1208" i="1"/>
  <c r="T1207" i="1"/>
  <c r="S1207" i="1"/>
  <c r="R1207" i="1"/>
  <c r="Q1207" i="1" a="1"/>
  <c r="Q1207" i="1" s="1"/>
  <c r="P1207" i="1"/>
  <c r="O1207" i="1"/>
  <c r="T1206" i="1"/>
  <c r="S1206" i="1"/>
  <c r="R1206" i="1"/>
  <c r="Q1206" i="1" a="1"/>
  <c r="Q1206" i="1" s="1"/>
  <c r="P1206" i="1"/>
  <c r="O1206" i="1"/>
  <c r="T1205" i="1"/>
  <c r="S1205" i="1"/>
  <c r="R1205" i="1"/>
  <c r="Q1205" i="1" a="1"/>
  <c r="Q1205" i="1" s="1"/>
  <c r="P1205" i="1"/>
  <c r="O1205" i="1"/>
  <c r="T1204" i="1"/>
  <c r="S1204" i="1"/>
  <c r="R1204" i="1"/>
  <c r="Q1204" i="1" a="1"/>
  <c r="Q1204" i="1" s="1"/>
  <c r="P1204" i="1"/>
  <c r="O1204" i="1"/>
  <c r="T1203" i="1"/>
  <c r="S1203" i="1"/>
  <c r="R1203" i="1"/>
  <c r="Q1203" i="1" a="1"/>
  <c r="Q1203" i="1" s="1"/>
  <c r="P1203" i="1"/>
  <c r="O1203" i="1"/>
  <c r="T1202" i="1"/>
  <c r="S1202" i="1"/>
  <c r="R1202" i="1"/>
  <c r="Q1202" i="1" a="1"/>
  <c r="Q1202" i="1" s="1"/>
  <c r="P1202" i="1"/>
  <c r="O1202" i="1"/>
  <c r="T1201" i="1"/>
  <c r="S1201" i="1"/>
  <c r="R1201" i="1"/>
  <c r="Q1201" i="1" a="1"/>
  <c r="Q1201" i="1" s="1"/>
  <c r="P1201" i="1"/>
  <c r="O1201" i="1"/>
  <c r="T1200" i="1"/>
  <c r="S1200" i="1"/>
  <c r="R1200" i="1"/>
  <c r="Q1200" i="1" a="1"/>
  <c r="Q1200" i="1" s="1"/>
  <c r="P1200" i="1"/>
  <c r="O1200" i="1"/>
  <c r="T1199" i="1"/>
  <c r="S1199" i="1"/>
  <c r="R1199" i="1"/>
  <c r="Q1199" i="1" a="1"/>
  <c r="Q1199" i="1" s="1"/>
  <c r="P1199" i="1"/>
  <c r="O1199" i="1"/>
  <c r="T1198" i="1"/>
  <c r="S1198" i="1"/>
  <c r="R1198" i="1"/>
  <c r="Q1198" i="1" a="1"/>
  <c r="Q1198" i="1" s="1"/>
  <c r="P1198" i="1"/>
  <c r="O1198" i="1"/>
  <c r="T1197" i="1"/>
  <c r="S1197" i="1"/>
  <c r="R1197" i="1"/>
  <c r="Q1197" i="1" a="1"/>
  <c r="Q1197" i="1" s="1"/>
  <c r="P1197" i="1"/>
  <c r="O1197" i="1"/>
  <c r="T1196" i="1"/>
  <c r="S1196" i="1"/>
  <c r="R1196" i="1"/>
  <c r="Q1196" i="1" a="1"/>
  <c r="Q1196" i="1" s="1"/>
  <c r="P1196" i="1"/>
  <c r="O1196" i="1"/>
  <c r="T1195" i="1"/>
  <c r="S1195" i="1"/>
  <c r="R1195" i="1"/>
  <c r="Q1195" i="1" a="1"/>
  <c r="Q1195" i="1" s="1"/>
  <c r="P1195" i="1"/>
  <c r="O1195" i="1"/>
  <c r="T1194" i="1"/>
  <c r="S1194" i="1"/>
  <c r="R1194" i="1"/>
  <c r="Q1194" i="1" a="1"/>
  <c r="Q1194" i="1" s="1"/>
  <c r="P1194" i="1"/>
  <c r="O1194" i="1"/>
  <c r="T1193" i="1"/>
  <c r="S1193" i="1"/>
  <c r="R1193" i="1"/>
  <c r="Q1193" i="1" a="1"/>
  <c r="Q1193" i="1" s="1"/>
  <c r="P1193" i="1"/>
  <c r="O1193" i="1"/>
  <c r="T1192" i="1"/>
  <c r="S1192" i="1"/>
  <c r="R1192" i="1"/>
  <c r="Q1192" i="1" a="1"/>
  <c r="Q1192" i="1" s="1"/>
  <c r="P1192" i="1"/>
  <c r="O1192" i="1"/>
  <c r="T1191" i="1"/>
  <c r="S1191" i="1"/>
  <c r="R1191" i="1"/>
  <c r="Q1191" i="1" a="1"/>
  <c r="Q1191" i="1" s="1"/>
  <c r="P1191" i="1"/>
  <c r="O1191" i="1"/>
  <c r="T1190" i="1"/>
  <c r="S1190" i="1"/>
  <c r="R1190" i="1"/>
  <c r="Q1190" i="1" a="1"/>
  <c r="Q1190" i="1" s="1"/>
  <c r="P1190" i="1"/>
  <c r="O1190" i="1"/>
  <c r="T1189" i="1"/>
  <c r="S1189" i="1"/>
  <c r="R1189" i="1"/>
  <c r="Q1189" i="1" a="1"/>
  <c r="Q1189" i="1" s="1"/>
  <c r="P1189" i="1"/>
  <c r="O1189" i="1"/>
  <c r="T1188" i="1"/>
  <c r="S1188" i="1"/>
  <c r="R1188" i="1"/>
  <c r="Q1188" i="1" a="1"/>
  <c r="Q1188" i="1" s="1"/>
  <c r="P1188" i="1"/>
  <c r="O1188" i="1"/>
  <c r="T1187" i="1"/>
  <c r="S1187" i="1"/>
  <c r="R1187" i="1"/>
  <c r="Q1187" i="1" a="1"/>
  <c r="Q1187" i="1" s="1"/>
  <c r="P1187" i="1"/>
  <c r="O1187" i="1"/>
  <c r="T1186" i="1"/>
  <c r="S1186" i="1"/>
  <c r="R1186" i="1"/>
  <c r="Q1186" i="1" a="1"/>
  <c r="Q1186" i="1" s="1"/>
  <c r="P1186" i="1"/>
  <c r="O1186" i="1"/>
  <c r="T1185" i="1"/>
  <c r="S1185" i="1"/>
  <c r="R1185" i="1"/>
  <c r="Q1185" i="1" a="1"/>
  <c r="Q1185" i="1" s="1"/>
  <c r="P1185" i="1"/>
  <c r="O1185" i="1"/>
  <c r="T1184" i="1"/>
  <c r="S1184" i="1"/>
  <c r="R1184" i="1"/>
  <c r="Q1184" i="1" a="1"/>
  <c r="Q1184" i="1" s="1"/>
  <c r="P1184" i="1"/>
  <c r="O1184" i="1"/>
  <c r="T1183" i="1"/>
  <c r="S1183" i="1"/>
  <c r="R1183" i="1"/>
  <c r="Q1183" i="1" a="1"/>
  <c r="Q1183" i="1" s="1"/>
  <c r="P1183" i="1"/>
  <c r="O1183" i="1"/>
  <c r="T1182" i="1"/>
  <c r="S1182" i="1"/>
  <c r="R1182" i="1"/>
  <c r="Q1182" i="1" a="1"/>
  <c r="Q1182" i="1" s="1"/>
  <c r="P1182" i="1"/>
  <c r="O1182" i="1"/>
  <c r="T1181" i="1"/>
  <c r="S1181" i="1"/>
  <c r="R1181" i="1"/>
  <c r="Q1181" i="1" a="1"/>
  <c r="Q1181" i="1" s="1"/>
  <c r="P1181" i="1"/>
  <c r="O1181" i="1"/>
  <c r="T1180" i="1"/>
  <c r="S1180" i="1"/>
  <c r="R1180" i="1"/>
  <c r="Q1180" i="1" a="1"/>
  <c r="Q1180" i="1" s="1"/>
  <c r="P1180" i="1"/>
  <c r="O1180" i="1"/>
  <c r="T1179" i="1"/>
  <c r="S1179" i="1"/>
  <c r="R1179" i="1"/>
  <c r="Q1179" i="1" a="1"/>
  <c r="Q1179" i="1" s="1"/>
  <c r="P1179" i="1"/>
  <c r="O1179" i="1"/>
  <c r="T1178" i="1"/>
  <c r="S1178" i="1"/>
  <c r="R1178" i="1"/>
  <c r="Q1178" i="1" a="1"/>
  <c r="Q1178" i="1" s="1"/>
  <c r="P1178" i="1"/>
  <c r="O1178" i="1"/>
  <c r="T1177" i="1"/>
  <c r="S1177" i="1"/>
  <c r="R1177" i="1"/>
  <c r="Q1177" i="1" a="1"/>
  <c r="Q1177" i="1" s="1"/>
  <c r="P1177" i="1"/>
  <c r="O1177" i="1"/>
  <c r="T1176" i="1"/>
  <c r="S1176" i="1"/>
  <c r="R1176" i="1"/>
  <c r="Q1176" i="1" a="1"/>
  <c r="Q1176" i="1" s="1"/>
  <c r="P1176" i="1"/>
  <c r="O1176" i="1"/>
  <c r="T1175" i="1"/>
  <c r="S1175" i="1"/>
  <c r="R1175" i="1"/>
  <c r="Q1175" i="1" a="1"/>
  <c r="Q1175" i="1" s="1"/>
  <c r="P1175" i="1"/>
  <c r="O1175" i="1"/>
  <c r="T1174" i="1"/>
  <c r="S1174" i="1"/>
  <c r="R1174" i="1"/>
  <c r="Q1174" i="1" a="1"/>
  <c r="Q1174" i="1" s="1"/>
  <c r="P1174" i="1"/>
  <c r="O1174" i="1"/>
  <c r="T1173" i="1"/>
  <c r="S1173" i="1"/>
  <c r="R1173" i="1"/>
  <c r="Q1173" i="1" a="1"/>
  <c r="Q1173" i="1" s="1"/>
  <c r="P1173" i="1"/>
  <c r="O1173" i="1"/>
  <c r="T1172" i="1"/>
  <c r="S1172" i="1"/>
  <c r="R1172" i="1"/>
  <c r="Q1172" i="1" a="1"/>
  <c r="Q1172" i="1" s="1"/>
  <c r="P1172" i="1"/>
  <c r="O1172" i="1"/>
  <c r="T1171" i="1"/>
  <c r="S1171" i="1"/>
  <c r="R1171" i="1"/>
  <c r="Q1171" i="1" a="1"/>
  <c r="Q1171" i="1" s="1"/>
  <c r="P1171" i="1"/>
  <c r="O1171" i="1"/>
  <c r="T1170" i="1"/>
  <c r="S1170" i="1"/>
  <c r="R1170" i="1"/>
  <c r="Q1170" i="1" a="1"/>
  <c r="Q1170" i="1" s="1"/>
  <c r="P1170" i="1"/>
  <c r="O1170" i="1"/>
  <c r="T1169" i="1"/>
  <c r="S1169" i="1"/>
  <c r="R1169" i="1"/>
  <c r="Q1169" i="1" a="1"/>
  <c r="Q1169" i="1" s="1"/>
  <c r="P1169" i="1"/>
  <c r="O1169" i="1"/>
  <c r="T1168" i="1"/>
  <c r="S1168" i="1"/>
  <c r="R1168" i="1"/>
  <c r="Q1168" i="1" a="1"/>
  <c r="Q1168" i="1" s="1"/>
  <c r="P1168" i="1"/>
  <c r="O1168" i="1"/>
  <c r="T1167" i="1"/>
  <c r="S1167" i="1"/>
  <c r="R1167" i="1"/>
  <c r="Q1167" i="1" a="1"/>
  <c r="Q1167" i="1" s="1"/>
  <c r="P1167" i="1"/>
  <c r="O1167" i="1"/>
  <c r="T1166" i="1"/>
  <c r="S1166" i="1"/>
  <c r="R1166" i="1"/>
  <c r="Q1166" i="1" a="1"/>
  <c r="Q1166" i="1" s="1"/>
  <c r="P1166" i="1"/>
  <c r="O1166" i="1"/>
  <c r="T1165" i="1"/>
  <c r="S1165" i="1"/>
  <c r="R1165" i="1"/>
  <c r="Q1165" i="1" a="1"/>
  <c r="Q1165" i="1" s="1"/>
  <c r="P1165" i="1"/>
  <c r="O1165" i="1"/>
  <c r="T1164" i="1"/>
  <c r="S1164" i="1"/>
  <c r="R1164" i="1"/>
  <c r="Q1164" i="1" a="1"/>
  <c r="Q1164" i="1" s="1"/>
  <c r="P1164" i="1"/>
  <c r="O1164" i="1"/>
  <c r="T1163" i="1"/>
  <c r="S1163" i="1"/>
  <c r="R1163" i="1"/>
  <c r="Q1163" i="1" a="1"/>
  <c r="Q1163" i="1" s="1"/>
  <c r="P1163" i="1"/>
  <c r="O1163" i="1"/>
  <c r="T1162" i="1"/>
  <c r="S1162" i="1"/>
  <c r="R1162" i="1"/>
  <c r="Q1162" i="1" a="1"/>
  <c r="Q1162" i="1" s="1"/>
  <c r="P1162" i="1"/>
  <c r="O1162" i="1"/>
  <c r="T1161" i="1"/>
  <c r="S1161" i="1"/>
  <c r="R1161" i="1"/>
  <c r="Q1161" i="1" a="1"/>
  <c r="Q1161" i="1" s="1"/>
  <c r="P1161" i="1"/>
  <c r="O1161" i="1"/>
  <c r="T1160" i="1"/>
  <c r="S1160" i="1"/>
  <c r="R1160" i="1"/>
  <c r="Q1160" i="1" a="1"/>
  <c r="Q1160" i="1" s="1"/>
  <c r="P1160" i="1"/>
  <c r="O1160" i="1"/>
  <c r="T1159" i="1"/>
  <c r="S1159" i="1"/>
  <c r="R1159" i="1"/>
  <c r="Q1159" i="1" a="1"/>
  <c r="Q1159" i="1" s="1"/>
  <c r="P1159" i="1"/>
  <c r="O1159" i="1"/>
  <c r="T1158" i="1"/>
  <c r="S1158" i="1"/>
  <c r="R1158" i="1"/>
  <c r="Q1158" i="1" a="1"/>
  <c r="Q1158" i="1" s="1"/>
  <c r="P1158" i="1"/>
  <c r="O1158" i="1"/>
  <c r="T1157" i="1"/>
  <c r="S1157" i="1"/>
  <c r="R1157" i="1"/>
  <c r="Q1157" i="1" a="1"/>
  <c r="Q1157" i="1" s="1"/>
  <c r="P1157" i="1"/>
  <c r="O1157" i="1"/>
  <c r="T1156" i="1"/>
  <c r="S1156" i="1"/>
  <c r="R1156" i="1"/>
  <c r="Q1156" i="1" a="1"/>
  <c r="Q1156" i="1" s="1"/>
  <c r="P1156" i="1"/>
  <c r="O1156" i="1"/>
  <c r="T1155" i="1"/>
  <c r="S1155" i="1"/>
  <c r="R1155" i="1"/>
  <c r="Q1155" i="1" a="1"/>
  <c r="Q1155" i="1" s="1"/>
  <c r="P1155" i="1"/>
  <c r="O1155" i="1"/>
  <c r="T1154" i="1"/>
  <c r="S1154" i="1"/>
  <c r="R1154" i="1"/>
  <c r="Q1154" i="1" a="1"/>
  <c r="Q1154" i="1" s="1"/>
  <c r="P1154" i="1"/>
  <c r="O1154" i="1"/>
  <c r="T1153" i="1"/>
  <c r="S1153" i="1"/>
  <c r="R1153" i="1"/>
  <c r="Q1153" i="1" a="1"/>
  <c r="Q1153" i="1" s="1"/>
  <c r="P1153" i="1"/>
  <c r="O1153" i="1"/>
  <c r="T1152" i="1"/>
  <c r="S1152" i="1"/>
  <c r="R1152" i="1"/>
  <c r="Q1152" i="1" a="1"/>
  <c r="Q1152" i="1" s="1"/>
  <c r="P1152" i="1"/>
  <c r="O1152" i="1"/>
  <c r="T1151" i="1"/>
  <c r="S1151" i="1"/>
  <c r="R1151" i="1"/>
  <c r="Q1151" i="1" a="1"/>
  <c r="Q1151" i="1" s="1"/>
  <c r="P1151" i="1"/>
  <c r="O1151" i="1"/>
  <c r="T1150" i="1"/>
  <c r="S1150" i="1"/>
  <c r="R1150" i="1"/>
  <c r="Q1150" i="1" a="1"/>
  <c r="Q1150" i="1" s="1"/>
  <c r="P1150" i="1"/>
  <c r="O1150" i="1"/>
  <c r="T1149" i="1"/>
  <c r="S1149" i="1"/>
  <c r="R1149" i="1"/>
  <c r="Q1149" i="1" a="1"/>
  <c r="Q1149" i="1" s="1"/>
  <c r="P1149" i="1"/>
  <c r="O1149" i="1"/>
  <c r="T1148" i="1"/>
  <c r="S1148" i="1"/>
  <c r="R1148" i="1"/>
  <c r="Q1148" i="1" a="1"/>
  <c r="Q1148" i="1" s="1"/>
  <c r="P1148" i="1"/>
  <c r="O1148" i="1"/>
  <c r="T1147" i="1"/>
  <c r="S1147" i="1"/>
  <c r="R1147" i="1"/>
  <c r="Q1147" i="1" a="1"/>
  <c r="Q1147" i="1" s="1"/>
  <c r="P1147" i="1"/>
  <c r="O1147" i="1"/>
  <c r="T1146" i="1"/>
  <c r="S1146" i="1"/>
  <c r="R1146" i="1"/>
  <c r="Q1146" i="1" a="1"/>
  <c r="Q1146" i="1" s="1"/>
  <c r="P1146" i="1"/>
  <c r="O1146" i="1"/>
  <c r="T1145" i="1"/>
  <c r="S1145" i="1"/>
  <c r="R1145" i="1"/>
  <c r="Q1145" i="1" a="1"/>
  <c r="Q1145" i="1" s="1"/>
  <c r="P1145" i="1"/>
  <c r="O1145" i="1"/>
  <c r="T1144" i="1"/>
  <c r="S1144" i="1"/>
  <c r="R1144" i="1"/>
  <c r="Q1144" i="1" a="1"/>
  <c r="Q1144" i="1" s="1"/>
  <c r="P1144" i="1"/>
  <c r="O1144" i="1"/>
  <c r="T1143" i="1"/>
  <c r="S1143" i="1"/>
  <c r="R1143" i="1"/>
  <c r="Q1143" i="1" a="1"/>
  <c r="Q1143" i="1" s="1"/>
  <c r="P1143" i="1"/>
  <c r="O1143" i="1"/>
  <c r="T1142" i="1"/>
  <c r="S1142" i="1"/>
  <c r="R1142" i="1"/>
  <c r="Q1142" i="1" a="1"/>
  <c r="Q1142" i="1" s="1"/>
  <c r="P1142" i="1"/>
  <c r="O1142" i="1"/>
  <c r="T1141" i="1"/>
  <c r="S1141" i="1"/>
  <c r="R1141" i="1"/>
  <c r="Q1141" i="1" a="1"/>
  <c r="Q1141" i="1" s="1"/>
  <c r="P1141" i="1"/>
  <c r="O1141" i="1"/>
  <c r="T1140" i="1"/>
  <c r="S1140" i="1"/>
  <c r="R1140" i="1"/>
  <c r="Q1140" i="1" a="1"/>
  <c r="Q1140" i="1" s="1"/>
  <c r="P1140" i="1"/>
  <c r="O1140" i="1"/>
  <c r="T1139" i="1"/>
  <c r="S1139" i="1"/>
  <c r="R1139" i="1"/>
  <c r="Q1139" i="1" a="1"/>
  <c r="Q1139" i="1" s="1"/>
  <c r="P1139" i="1"/>
  <c r="O1139" i="1"/>
  <c r="T1138" i="1"/>
  <c r="S1138" i="1"/>
  <c r="R1138" i="1"/>
  <c r="Q1138" i="1" a="1"/>
  <c r="Q1138" i="1" s="1"/>
  <c r="P1138" i="1"/>
  <c r="O1138" i="1"/>
  <c r="T1137" i="1"/>
  <c r="S1137" i="1"/>
  <c r="R1137" i="1"/>
  <c r="Q1137" i="1" a="1"/>
  <c r="Q1137" i="1" s="1"/>
  <c r="P1137" i="1"/>
  <c r="O1137" i="1"/>
  <c r="T1136" i="1"/>
  <c r="S1136" i="1"/>
  <c r="R1136" i="1"/>
  <c r="Q1136" i="1" a="1"/>
  <c r="Q1136" i="1" s="1"/>
  <c r="P1136" i="1"/>
  <c r="O1136" i="1"/>
  <c r="T1135" i="1"/>
  <c r="S1135" i="1"/>
  <c r="R1135" i="1"/>
  <c r="Q1135" i="1" a="1"/>
  <c r="Q1135" i="1" s="1"/>
  <c r="P1135" i="1"/>
  <c r="O1135" i="1"/>
  <c r="T1134" i="1"/>
  <c r="S1134" i="1"/>
  <c r="R1134" i="1"/>
  <c r="Q1134" i="1" a="1"/>
  <c r="Q1134" i="1" s="1"/>
  <c r="P1134" i="1"/>
  <c r="O1134" i="1"/>
  <c r="T1133" i="1"/>
  <c r="S1133" i="1"/>
  <c r="R1133" i="1"/>
  <c r="Q1133" i="1" a="1"/>
  <c r="Q1133" i="1" s="1"/>
  <c r="P1133" i="1"/>
  <c r="O1133" i="1"/>
  <c r="T1132" i="1"/>
  <c r="S1132" i="1"/>
  <c r="R1132" i="1"/>
  <c r="Q1132" i="1" a="1"/>
  <c r="Q1132" i="1" s="1"/>
  <c r="P1132" i="1"/>
  <c r="O1132" i="1"/>
  <c r="T1131" i="1"/>
  <c r="S1131" i="1"/>
  <c r="R1131" i="1"/>
  <c r="Q1131" i="1" a="1"/>
  <c r="Q1131" i="1" s="1"/>
  <c r="P1131" i="1"/>
  <c r="O1131" i="1"/>
  <c r="T1130" i="1"/>
  <c r="S1130" i="1"/>
  <c r="R1130" i="1"/>
  <c r="Q1130" i="1" a="1"/>
  <c r="Q1130" i="1" s="1"/>
  <c r="P1130" i="1"/>
  <c r="O1130" i="1"/>
  <c r="T1129" i="1"/>
  <c r="S1129" i="1"/>
  <c r="R1129" i="1"/>
  <c r="Q1129" i="1" a="1"/>
  <c r="Q1129" i="1" s="1"/>
  <c r="P1129" i="1"/>
  <c r="O1129" i="1"/>
  <c r="T1128" i="1"/>
  <c r="S1128" i="1"/>
  <c r="R1128" i="1"/>
  <c r="Q1128" i="1" a="1"/>
  <c r="Q1128" i="1" s="1"/>
  <c r="P1128" i="1"/>
  <c r="O1128" i="1"/>
  <c r="T1127" i="1"/>
  <c r="S1127" i="1"/>
  <c r="R1127" i="1"/>
  <c r="Q1127" i="1" a="1"/>
  <c r="Q1127" i="1" s="1"/>
  <c r="P1127" i="1"/>
  <c r="O1127" i="1"/>
  <c r="T1126" i="1"/>
  <c r="S1126" i="1"/>
  <c r="R1126" i="1"/>
  <c r="Q1126" i="1" a="1"/>
  <c r="Q1126" i="1" s="1"/>
  <c r="P1126" i="1"/>
  <c r="O1126" i="1"/>
  <c r="T1125" i="1"/>
  <c r="S1125" i="1"/>
  <c r="R1125" i="1"/>
  <c r="Q1125" i="1" a="1"/>
  <c r="Q1125" i="1" s="1"/>
  <c r="P1125" i="1"/>
  <c r="O1125" i="1"/>
  <c r="T1124" i="1"/>
  <c r="S1124" i="1"/>
  <c r="R1124" i="1"/>
  <c r="Q1124" i="1" a="1"/>
  <c r="Q1124" i="1" s="1"/>
  <c r="P1124" i="1"/>
  <c r="O1124" i="1"/>
  <c r="T1123" i="1"/>
  <c r="S1123" i="1"/>
  <c r="R1123" i="1"/>
  <c r="Q1123" i="1" a="1"/>
  <c r="Q1123" i="1" s="1"/>
  <c r="P1123" i="1"/>
  <c r="O1123" i="1"/>
  <c r="T1122" i="1"/>
  <c r="S1122" i="1"/>
  <c r="R1122" i="1"/>
  <c r="Q1122" i="1" a="1"/>
  <c r="Q1122" i="1" s="1"/>
  <c r="P1122" i="1"/>
  <c r="O1122" i="1"/>
  <c r="T1121" i="1"/>
  <c r="S1121" i="1"/>
  <c r="R1121" i="1"/>
  <c r="Q1121" i="1" a="1"/>
  <c r="Q1121" i="1" s="1"/>
  <c r="P1121" i="1"/>
  <c r="O1121" i="1"/>
  <c r="T1120" i="1"/>
  <c r="S1120" i="1"/>
  <c r="R1120" i="1"/>
  <c r="Q1120" i="1" a="1"/>
  <c r="Q1120" i="1" s="1"/>
  <c r="P1120" i="1"/>
  <c r="O1120" i="1"/>
  <c r="T1119" i="1"/>
  <c r="S1119" i="1"/>
  <c r="R1119" i="1"/>
  <c r="Q1119" i="1" a="1"/>
  <c r="Q1119" i="1" s="1"/>
  <c r="P1119" i="1"/>
  <c r="O1119" i="1"/>
  <c r="T1118" i="1"/>
  <c r="S1118" i="1"/>
  <c r="R1118" i="1"/>
  <c r="Q1118" i="1" a="1"/>
  <c r="Q1118" i="1" s="1"/>
  <c r="P1118" i="1"/>
  <c r="O1118" i="1"/>
  <c r="T1117" i="1"/>
  <c r="S1117" i="1"/>
  <c r="R1117" i="1"/>
  <c r="Q1117" i="1" a="1"/>
  <c r="Q1117" i="1" s="1"/>
  <c r="P1117" i="1"/>
  <c r="O1117" i="1"/>
  <c r="T1116" i="1"/>
  <c r="S1116" i="1"/>
  <c r="R1116" i="1"/>
  <c r="Q1116" i="1" a="1"/>
  <c r="Q1116" i="1" s="1"/>
  <c r="P1116" i="1"/>
  <c r="O1116" i="1"/>
  <c r="T1115" i="1"/>
  <c r="S1115" i="1"/>
  <c r="R1115" i="1"/>
  <c r="Q1115" i="1" a="1"/>
  <c r="Q1115" i="1" s="1"/>
  <c r="P1115" i="1"/>
  <c r="O1115" i="1"/>
  <c r="T1114" i="1"/>
  <c r="S1114" i="1"/>
  <c r="R1114" i="1"/>
  <c r="Q1114" i="1" a="1"/>
  <c r="Q1114" i="1" s="1"/>
  <c r="P1114" i="1"/>
  <c r="O1114" i="1"/>
  <c r="T1113" i="1"/>
  <c r="S1113" i="1"/>
  <c r="R1113" i="1"/>
  <c r="Q1113" i="1" a="1"/>
  <c r="Q1113" i="1" s="1"/>
  <c r="P1113" i="1"/>
  <c r="O1113" i="1"/>
  <c r="T1112" i="1"/>
  <c r="S1112" i="1"/>
  <c r="R1112" i="1"/>
  <c r="Q1112" i="1" a="1"/>
  <c r="Q1112" i="1" s="1"/>
  <c r="P1112" i="1"/>
  <c r="O1112" i="1"/>
  <c r="T1111" i="1"/>
  <c r="S1111" i="1"/>
  <c r="R1111" i="1"/>
  <c r="Q1111" i="1" a="1"/>
  <c r="Q1111" i="1" s="1"/>
  <c r="P1111" i="1"/>
  <c r="O1111" i="1"/>
  <c r="T1110" i="1"/>
  <c r="S1110" i="1"/>
  <c r="R1110" i="1"/>
  <c r="Q1110" i="1" a="1"/>
  <c r="Q1110" i="1" s="1"/>
  <c r="P1110" i="1"/>
  <c r="O1110" i="1"/>
  <c r="T1109" i="1"/>
  <c r="S1109" i="1"/>
  <c r="R1109" i="1"/>
  <c r="Q1109" i="1" a="1"/>
  <c r="Q1109" i="1" s="1"/>
  <c r="P1109" i="1"/>
  <c r="O1109" i="1"/>
  <c r="T1108" i="1"/>
  <c r="S1108" i="1"/>
  <c r="R1108" i="1"/>
  <c r="Q1108" i="1" a="1"/>
  <c r="Q1108" i="1" s="1"/>
  <c r="P1108" i="1"/>
  <c r="O1108" i="1"/>
  <c r="T1107" i="1"/>
  <c r="S1107" i="1"/>
  <c r="R1107" i="1"/>
  <c r="Q1107" i="1" a="1"/>
  <c r="Q1107" i="1" s="1"/>
  <c r="P1107" i="1"/>
  <c r="O1107" i="1"/>
  <c r="T1106" i="1"/>
  <c r="S1106" i="1"/>
  <c r="R1106" i="1"/>
  <c r="Q1106" i="1" a="1"/>
  <c r="Q1106" i="1" s="1"/>
  <c r="P1106" i="1"/>
  <c r="O1106" i="1"/>
  <c r="T1105" i="1"/>
  <c r="S1105" i="1"/>
  <c r="R1105" i="1"/>
  <c r="Q1105" i="1" a="1"/>
  <c r="Q1105" i="1" s="1"/>
  <c r="P1105" i="1"/>
  <c r="O1105" i="1"/>
  <c r="T1104" i="1"/>
  <c r="S1104" i="1"/>
  <c r="R1104" i="1"/>
  <c r="Q1104" i="1" a="1"/>
  <c r="Q1104" i="1" s="1"/>
  <c r="P1104" i="1"/>
  <c r="O1104" i="1"/>
  <c r="T1103" i="1"/>
  <c r="S1103" i="1"/>
  <c r="R1103" i="1"/>
  <c r="Q1103" i="1" a="1"/>
  <c r="Q1103" i="1" s="1"/>
  <c r="P1103" i="1"/>
  <c r="O1103" i="1"/>
  <c r="T1102" i="1"/>
  <c r="S1102" i="1"/>
  <c r="R1102" i="1"/>
  <c r="Q1102" i="1" a="1"/>
  <c r="Q1102" i="1" s="1"/>
  <c r="P1102" i="1"/>
  <c r="O1102" i="1"/>
  <c r="T1101" i="1"/>
  <c r="S1101" i="1"/>
  <c r="R1101" i="1"/>
  <c r="Q1101" i="1" a="1"/>
  <c r="Q1101" i="1" s="1"/>
  <c r="P1101" i="1"/>
  <c r="O1101" i="1"/>
  <c r="T1100" i="1"/>
  <c r="S1100" i="1"/>
  <c r="R1100" i="1"/>
  <c r="Q1100" i="1" a="1"/>
  <c r="Q1100" i="1" s="1"/>
  <c r="P1100" i="1"/>
  <c r="O1100" i="1"/>
  <c r="T1099" i="1"/>
  <c r="S1099" i="1"/>
  <c r="R1099" i="1"/>
  <c r="Q1099" i="1" a="1"/>
  <c r="Q1099" i="1" s="1"/>
  <c r="P1099" i="1"/>
  <c r="O1099" i="1"/>
  <c r="T1098" i="1"/>
  <c r="S1098" i="1"/>
  <c r="R1098" i="1"/>
  <c r="Q1098" i="1" a="1"/>
  <c r="Q1098" i="1" s="1"/>
  <c r="P1098" i="1"/>
  <c r="O1098" i="1"/>
  <c r="T1097" i="1"/>
  <c r="S1097" i="1"/>
  <c r="R1097" i="1"/>
  <c r="Q1097" i="1" a="1"/>
  <c r="Q1097" i="1" s="1"/>
  <c r="P1097" i="1"/>
  <c r="O1097" i="1"/>
  <c r="T1096" i="1"/>
  <c r="S1096" i="1"/>
  <c r="R1096" i="1"/>
  <c r="Q1096" i="1" a="1"/>
  <c r="Q1096" i="1" s="1"/>
  <c r="P1096" i="1"/>
  <c r="O1096" i="1"/>
  <c r="T1095" i="1"/>
  <c r="S1095" i="1"/>
  <c r="R1095" i="1"/>
  <c r="Q1095" i="1" a="1"/>
  <c r="Q1095" i="1" s="1"/>
  <c r="P1095" i="1"/>
  <c r="O1095" i="1"/>
  <c r="T1094" i="1"/>
  <c r="S1094" i="1"/>
  <c r="R1094" i="1"/>
  <c r="Q1094" i="1" a="1"/>
  <c r="Q1094" i="1" s="1"/>
  <c r="P1094" i="1"/>
  <c r="O1094" i="1"/>
  <c r="T1093" i="1"/>
  <c r="S1093" i="1"/>
  <c r="R1093" i="1"/>
  <c r="Q1093" i="1" a="1"/>
  <c r="Q1093" i="1" s="1"/>
  <c r="P1093" i="1"/>
  <c r="O1093" i="1"/>
  <c r="T1092" i="1"/>
  <c r="S1092" i="1"/>
  <c r="R1092" i="1"/>
  <c r="Q1092" i="1" a="1"/>
  <c r="Q1092" i="1" s="1"/>
  <c r="P1092" i="1"/>
  <c r="O1092" i="1"/>
  <c r="T1091" i="1"/>
  <c r="S1091" i="1"/>
  <c r="R1091" i="1"/>
  <c r="Q1091" i="1" a="1"/>
  <c r="Q1091" i="1" s="1"/>
  <c r="P1091" i="1"/>
  <c r="O1091" i="1"/>
  <c r="T1090" i="1"/>
  <c r="S1090" i="1"/>
  <c r="R1090" i="1"/>
  <c r="Q1090" i="1" a="1"/>
  <c r="Q1090" i="1" s="1"/>
  <c r="P1090" i="1"/>
  <c r="O1090" i="1"/>
  <c r="T1089" i="1"/>
  <c r="S1089" i="1"/>
  <c r="R1089" i="1"/>
  <c r="Q1089" i="1" a="1"/>
  <c r="Q1089" i="1" s="1"/>
  <c r="P1089" i="1"/>
  <c r="O1089" i="1"/>
  <c r="T1088" i="1"/>
  <c r="S1088" i="1"/>
  <c r="R1088" i="1"/>
  <c r="Q1088" i="1" a="1"/>
  <c r="Q1088" i="1" s="1"/>
  <c r="P1088" i="1"/>
  <c r="O1088" i="1"/>
  <c r="T1087" i="1"/>
  <c r="S1087" i="1"/>
  <c r="R1087" i="1"/>
  <c r="Q1087" i="1" a="1"/>
  <c r="Q1087" i="1" s="1"/>
  <c r="P1087" i="1"/>
  <c r="O1087" i="1"/>
  <c r="T1086" i="1"/>
  <c r="S1086" i="1"/>
  <c r="R1086" i="1"/>
  <c r="Q1086" i="1" a="1"/>
  <c r="Q1086" i="1" s="1"/>
  <c r="P1086" i="1"/>
  <c r="O1086" i="1"/>
  <c r="T1085" i="1"/>
  <c r="S1085" i="1"/>
  <c r="R1085" i="1"/>
  <c r="Q1085" i="1" a="1"/>
  <c r="Q1085" i="1" s="1"/>
  <c r="P1085" i="1"/>
  <c r="O1085" i="1"/>
  <c r="T1084" i="1"/>
  <c r="S1084" i="1"/>
  <c r="R1084" i="1"/>
  <c r="Q1084" i="1" a="1"/>
  <c r="Q1084" i="1" s="1"/>
  <c r="P1084" i="1"/>
  <c r="O1084" i="1"/>
  <c r="T1083" i="1"/>
  <c r="S1083" i="1"/>
  <c r="R1083" i="1"/>
  <c r="Q1083" i="1" a="1"/>
  <c r="Q1083" i="1" s="1"/>
  <c r="P1083" i="1"/>
  <c r="O1083" i="1"/>
  <c r="T1082" i="1"/>
  <c r="S1082" i="1"/>
  <c r="R1082" i="1"/>
  <c r="Q1082" i="1" a="1"/>
  <c r="Q1082" i="1" s="1"/>
  <c r="P1082" i="1"/>
  <c r="O1082" i="1"/>
  <c r="T1081" i="1"/>
  <c r="S1081" i="1"/>
  <c r="R1081" i="1"/>
  <c r="Q1081" i="1" a="1"/>
  <c r="Q1081" i="1" s="1"/>
  <c r="P1081" i="1"/>
  <c r="O1081" i="1"/>
  <c r="T1080" i="1"/>
  <c r="S1080" i="1"/>
  <c r="R1080" i="1"/>
  <c r="Q1080" i="1" a="1"/>
  <c r="Q1080" i="1" s="1"/>
  <c r="P1080" i="1"/>
  <c r="O1080" i="1"/>
  <c r="T1079" i="1"/>
  <c r="S1079" i="1"/>
  <c r="R1079" i="1"/>
  <c r="Q1079" i="1" a="1"/>
  <c r="Q1079" i="1" s="1"/>
  <c r="P1079" i="1"/>
  <c r="O1079" i="1"/>
  <c r="T1078" i="1"/>
  <c r="S1078" i="1"/>
  <c r="R1078" i="1"/>
  <c r="Q1078" i="1" a="1"/>
  <c r="Q1078" i="1" s="1"/>
  <c r="P1078" i="1"/>
  <c r="O1078" i="1"/>
  <c r="T1077" i="1"/>
  <c r="S1077" i="1"/>
  <c r="R1077" i="1"/>
  <c r="Q1077" i="1" a="1"/>
  <c r="Q1077" i="1" s="1"/>
  <c r="P1077" i="1"/>
  <c r="O1077" i="1"/>
  <c r="T1076" i="1"/>
  <c r="S1076" i="1"/>
  <c r="R1076" i="1"/>
  <c r="Q1076" i="1" a="1"/>
  <c r="Q1076" i="1" s="1"/>
  <c r="P1076" i="1"/>
  <c r="O1076" i="1"/>
  <c r="T1075" i="1"/>
  <c r="S1075" i="1"/>
  <c r="R1075" i="1"/>
  <c r="Q1075" i="1" a="1"/>
  <c r="Q1075" i="1" s="1"/>
  <c r="P1075" i="1"/>
  <c r="O1075" i="1"/>
  <c r="T1074" i="1"/>
  <c r="S1074" i="1"/>
  <c r="R1074" i="1"/>
  <c r="Q1074" i="1" a="1"/>
  <c r="Q1074" i="1" s="1"/>
  <c r="P1074" i="1"/>
  <c r="O1074" i="1"/>
  <c r="T1073" i="1"/>
  <c r="S1073" i="1"/>
  <c r="R1073" i="1"/>
  <c r="Q1073" i="1" a="1"/>
  <c r="Q1073" i="1" s="1"/>
  <c r="P1073" i="1"/>
  <c r="O1073" i="1"/>
  <c r="T1072" i="1"/>
  <c r="S1072" i="1"/>
  <c r="R1072" i="1"/>
  <c r="Q1072" i="1" a="1"/>
  <c r="Q1072" i="1" s="1"/>
  <c r="P1072" i="1"/>
  <c r="O1072" i="1"/>
  <c r="T1071" i="1"/>
  <c r="S1071" i="1"/>
  <c r="R1071" i="1"/>
  <c r="Q1071" i="1" a="1"/>
  <c r="Q1071" i="1" s="1"/>
  <c r="P1071" i="1"/>
  <c r="O1071" i="1"/>
  <c r="T1070" i="1"/>
  <c r="S1070" i="1"/>
  <c r="R1070" i="1"/>
  <c r="Q1070" i="1" a="1"/>
  <c r="Q1070" i="1" s="1"/>
  <c r="P1070" i="1"/>
  <c r="O1070" i="1"/>
  <c r="T1069" i="1"/>
  <c r="S1069" i="1"/>
  <c r="R1069" i="1"/>
  <c r="Q1069" i="1" a="1"/>
  <c r="Q1069" i="1" s="1"/>
  <c r="P1069" i="1"/>
  <c r="O1069" i="1"/>
  <c r="T1068" i="1"/>
  <c r="S1068" i="1"/>
  <c r="R1068" i="1"/>
  <c r="Q1068" i="1" a="1"/>
  <c r="Q1068" i="1" s="1"/>
  <c r="P1068" i="1"/>
  <c r="O1068" i="1"/>
  <c r="T1067" i="1"/>
  <c r="S1067" i="1"/>
  <c r="R1067" i="1"/>
  <c r="Q1067" i="1" a="1"/>
  <c r="Q1067" i="1" s="1"/>
  <c r="P1067" i="1"/>
  <c r="O1067" i="1"/>
  <c r="T1066" i="1"/>
  <c r="S1066" i="1"/>
  <c r="R1066" i="1"/>
  <c r="Q1066" i="1" a="1"/>
  <c r="Q1066" i="1" s="1"/>
  <c r="P1066" i="1"/>
  <c r="O1066" i="1"/>
  <c r="T1065" i="1"/>
  <c r="S1065" i="1"/>
  <c r="R1065" i="1"/>
  <c r="Q1065" i="1" a="1"/>
  <c r="Q1065" i="1" s="1"/>
  <c r="P1065" i="1"/>
  <c r="O1065" i="1"/>
  <c r="T1064" i="1"/>
  <c r="S1064" i="1"/>
  <c r="R1064" i="1"/>
  <c r="Q1064" i="1" a="1"/>
  <c r="Q1064" i="1" s="1"/>
  <c r="P1064" i="1"/>
  <c r="O1064" i="1"/>
  <c r="T1063" i="1"/>
  <c r="S1063" i="1"/>
  <c r="R1063" i="1"/>
  <c r="Q1063" i="1" a="1"/>
  <c r="Q1063" i="1" s="1"/>
  <c r="P1063" i="1"/>
  <c r="O1063" i="1"/>
  <c r="T1062" i="1"/>
  <c r="S1062" i="1"/>
  <c r="R1062" i="1"/>
  <c r="Q1062" i="1" a="1"/>
  <c r="Q1062" i="1" s="1"/>
  <c r="P1062" i="1"/>
  <c r="O1062" i="1"/>
  <c r="T1061" i="1"/>
  <c r="S1061" i="1"/>
  <c r="R1061" i="1"/>
  <c r="Q1061" i="1" a="1"/>
  <c r="Q1061" i="1" s="1"/>
  <c r="P1061" i="1"/>
  <c r="O1061" i="1"/>
  <c r="T1060" i="1"/>
  <c r="S1060" i="1"/>
  <c r="R1060" i="1"/>
  <c r="Q1060" i="1" a="1"/>
  <c r="Q1060" i="1" s="1"/>
  <c r="P1060" i="1"/>
  <c r="O1060" i="1"/>
  <c r="T1059" i="1"/>
  <c r="S1059" i="1"/>
  <c r="R1059" i="1"/>
  <c r="Q1059" i="1" a="1"/>
  <c r="Q1059" i="1" s="1"/>
  <c r="P1059" i="1"/>
  <c r="O1059" i="1"/>
  <c r="T1058" i="1"/>
  <c r="S1058" i="1"/>
  <c r="R1058" i="1"/>
  <c r="Q1058" i="1" a="1"/>
  <c r="Q1058" i="1" s="1"/>
  <c r="P1058" i="1"/>
  <c r="O1058" i="1"/>
  <c r="T1057" i="1"/>
  <c r="S1057" i="1"/>
  <c r="R1057" i="1"/>
  <c r="Q1057" i="1" a="1"/>
  <c r="Q1057" i="1" s="1"/>
  <c r="P1057" i="1"/>
  <c r="O1057" i="1"/>
  <c r="T1056" i="1"/>
  <c r="S1056" i="1"/>
  <c r="R1056" i="1"/>
  <c r="Q1056" i="1" a="1"/>
  <c r="Q1056" i="1" s="1"/>
  <c r="P1056" i="1"/>
  <c r="O1056" i="1"/>
  <c r="T1055" i="1"/>
  <c r="S1055" i="1"/>
  <c r="R1055" i="1"/>
  <c r="Q1055" i="1" a="1"/>
  <c r="Q1055" i="1" s="1"/>
  <c r="P1055" i="1"/>
  <c r="O1055" i="1"/>
  <c r="T1054" i="1"/>
  <c r="S1054" i="1"/>
  <c r="R1054" i="1"/>
  <c r="Q1054" i="1" a="1"/>
  <c r="Q1054" i="1" s="1"/>
  <c r="P1054" i="1"/>
  <c r="O1054" i="1"/>
  <c r="T1053" i="1"/>
  <c r="S1053" i="1"/>
  <c r="R1053" i="1"/>
  <c r="Q1053" i="1" a="1"/>
  <c r="Q1053" i="1" s="1"/>
  <c r="P1053" i="1"/>
  <c r="O1053" i="1"/>
  <c r="T1052" i="1"/>
  <c r="S1052" i="1"/>
  <c r="R1052" i="1"/>
  <c r="Q1052" i="1" a="1"/>
  <c r="Q1052" i="1" s="1"/>
  <c r="P1052" i="1"/>
  <c r="O1052" i="1"/>
  <c r="T1051" i="1"/>
  <c r="S1051" i="1"/>
  <c r="R1051" i="1"/>
  <c r="Q1051" i="1" a="1"/>
  <c r="Q1051" i="1" s="1"/>
  <c r="P1051" i="1"/>
  <c r="O1051" i="1"/>
  <c r="T1050" i="1"/>
  <c r="S1050" i="1"/>
  <c r="R1050" i="1"/>
  <c r="Q1050" i="1" a="1"/>
  <c r="Q1050" i="1" s="1"/>
  <c r="P1050" i="1"/>
  <c r="O1050" i="1"/>
  <c r="T1049" i="1"/>
  <c r="S1049" i="1"/>
  <c r="R1049" i="1"/>
  <c r="Q1049" i="1" a="1"/>
  <c r="Q1049" i="1" s="1"/>
  <c r="P1049" i="1"/>
  <c r="O1049" i="1"/>
  <c r="T1048" i="1"/>
  <c r="S1048" i="1"/>
  <c r="R1048" i="1"/>
  <c r="Q1048" i="1" a="1"/>
  <c r="Q1048" i="1" s="1"/>
  <c r="P1048" i="1"/>
  <c r="O1048" i="1"/>
  <c r="T1047" i="1"/>
  <c r="S1047" i="1"/>
  <c r="R1047" i="1"/>
  <c r="Q1047" i="1" a="1"/>
  <c r="Q1047" i="1" s="1"/>
  <c r="P1047" i="1"/>
  <c r="O1047" i="1"/>
  <c r="T1046" i="1"/>
  <c r="S1046" i="1"/>
  <c r="R1046" i="1"/>
  <c r="Q1046" i="1" a="1"/>
  <c r="Q1046" i="1" s="1"/>
  <c r="P1046" i="1"/>
  <c r="O1046" i="1"/>
  <c r="T1045" i="1"/>
  <c r="S1045" i="1"/>
  <c r="R1045" i="1"/>
  <c r="Q1045" i="1" a="1"/>
  <c r="Q1045" i="1" s="1"/>
  <c r="P1045" i="1"/>
  <c r="O1045" i="1"/>
  <c r="T1044" i="1"/>
  <c r="S1044" i="1"/>
  <c r="R1044" i="1"/>
  <c r="Q1044" i="1" a="1"/>
  <c r="Q1044" i="1" s="1"/>
  <c r="P1044" i="1"/>
  <c r="O1044" i="1"/>
  <c r="T1043" i="1"/>
  <c r="S1043" i="1"/>
  <c r="R1043" i="1"/>
  <c r="Q1043" i="1" a="1"/>
  <c r="Q1043" i="1" s="1"/>
  <c r="P1043" i="1"/>
  <c r="O1043" i="1"/>
  <c r="T1042" i="1"/>
  <c r="S1042" i="1"/>
  <c r="R1042" i="1"/>
  <c r="Q1042" i="1" a="1"/>
  <c r="Q1042" i="1" s="1"/>
  <c r="P1042" i="1"/>
  <c r="O1042" i="1"/>
  <c r="T1041" i="1"/>
  <c r="S1041" i="1"/>
  <c r="R1041" i="1"/>
  <c r="Q1041" i="1" a="1"/>
  <c r="Q1041" i="1" s="1"/>
  <c r="P1041" i="1"/>
  <c r="O1041" i="1"/>
  <c r="T1040" i="1"/>
  <c r="S1040" i="1"/>
  <c r="R1040" i="1"/>
  <c r="Q1040" i="1" a="1"/>
  <c r="Q1040" i="1" s="1"/>
  <c r="P1040" i="1"/>
  <c r="O1040" i="1"/>
  <c r="T1039" i="1"/>
  <c r="S1039" i="1"/>
  <c r="R1039" i="1"/>
  <c r="Q1039" i="1" a="1"/>
  <c r="Q1039" i="1" s="1"/>
  <c r="P1039" i="1"/>
  <c r="O1039" i="1"/>
  <c r="T1038" i="1"/>
  <c r="S1038" i="1"/>
  <c r="R1038" i="1"/>
  <c r="Q1038" i="1" a="1"/>
  <c r="Q1038" i="1" s="1"/>
  <c r="P1038" i="1"/>
  <c r="O1038" i="1"/>
  <c r="T1037" i="1"/>
  <c r="S1037" i="1"/>
  <c r="R1037" i="1"/>
  <c r="Q1037" i="1" a="1"/>
  <c r="Q1037" i="1" s="1"/>
  <c r="P1037" i="1"/>
  <c r="O1037" i="1"/>
  <c r="T1036" i="1"/>
  <c r="S1036" i="1"/>
  <c r="R1036" i="1"/>
  <c r="Q1036" i="1" a="1"/>
  <c r="Q1036" i="1" s="1"/>
  <c r="P1036" i="1"/>
  <c r="O1036" i="1"/>
  <c r="T1035" i="1"/>
  <c r="S1035" i="1"/>
  <c r="R1035" i="1"/>
  <c r="Q1035" i="1" a="1"/>
  <c r="Q1035" i="1" s="1"/>
  <c r="P1035" i="1"/>
  <c r="O1035" i="1"/>
  <c r="T1034" i="1"/>
  <c r="S1034" i="1"/>
  <c r="R1034" i="1"/>
  <c r="Q1034" i="1" a="1"/>
  <c r="Q1034" i="1" s="1"/>
  <c r="P1034" i="1"/>
  <c r="O1034" i="1"/>
  <c r="T1033" i="1"/>
  <c r="S1033" i="1"/>
  <c r="R1033" i="1"/>
  <c r="Q1033" i="1" a="1"/>
  <c r="Q1033" i="1" s="1"/>
  <c r="P1033" i="1"/>
  <c r="O1033" i="1"/>
  <c r="T1032" i="1"/>
  <c r="S1032" i="1"/>
  <c r="R1032" i="1"/>
  <c r="Q1032" i="1" a="1"/>
  <c r="Q1032" i="1" s="1"/>
  <c r="P1032" i="1"/>
  <c r="O1032" i="1"/>
  <c r="T1031" i="1"/>
  <c r="S1031" i="1"/>
  <c r="R1031" i="1"/>
  <c r="Q1031" i="1" a="1"/>
  <c r="Q1031" i="1" s="1"/>
  <c r="P1031" i="1"/>
  <c r="O1031" i="1"/>
  <c r="T1030" i="1"/>
  <c r="S1030" i="1"/>
  <c r="R1030" i="1"/>
  <c r="Q1030" i="1" a="1"/>
  <c r="Q1030" i="1" s="1"/>
  <c r="P1030" i="1"/>
  <c r="O1030" i="1"/>
  <c r="T1029" i="1"/>
  <c r="S1029" i="1"/>
  <c r="R1029" i="1"/>
  <c r="Q1029" i="1" a="1"/>
  <c r="Q1029" i="1" s="1"/>
  <c r="P1029" i="1"/>
  <c r="O1029" i="1"/>
  <c r="T1028" i="1"/>
  <c r="S1028" i="1"/>
  <c r="R1028" i="1"/>
  <c r="Q1028" i="1" a="1"/>
  <c r="Q1028" i="1" s="1"/>
  <c r="P1028" i="1"/>
  <c r="O1028" i="1"/>
  <c r="T1027" i="1"/>
  <c r="S1027" i="1"/>
  <c r="R1027" i="1"/>
  <c r="Q1027" i="1" a="1"/>
  <c r="Q1027" i="1" s="1"/>
  <c r="P1027" i="1"/>
  <c r="O1027" i="1"/>
  <c r="T1026" i="1"/>
  <c r="S1026" i="1"/>
  <c r="R1026" i="1"/>
  <c r="Q1026" i="1" a="1"/>
  <c r="Q1026" i="1" s="1"/>
  <c r="P1026" i="1"/>
  <c r="O1026" i="1"/>
  <c r="T1025" i="1"/>
  <c r="S1025" i="1"/>
  <c r="R1025" i="1"/>
  <c r="Q1025" i="1" a="1"/>
  <c r="Q1025" i="1" s="1"/>
  <c r="P1025" i="1"/>
  <c r="O1025" i="1"/>
  <c r="T1024" i="1"/>
  <c r="S1024" i="1"/>
  <c r="R1024" i="1"/>
  <c r="Q1024" i="1" a="1"/>
  <c r="Q1024" i="1" s="1"/>
  <c r="P1024" i="1"/>
  <c r="O1024" i="1"/>
  <c r="T1023" i="1"/>
  <c r="S1023" i="1"/>
  <c r="R1023" i="1"/>
  <c r="Q1023" i="1" a="1"/>
  <c r="Q1023" i="1" s="1"/>
  <c r="P1023" i="1"/>
  <c r="O1023" i="1"/>
  <c r="T1022" i="1"/>
  <c r="S1022" i="1"/>
  <c r="R1022" i="1"/>
  <c r="Q1022" i="1" a="1"/>
  <c r="Q1022" i="1" s="1"/>
  <c r="P1022" i="1"/>
  <c r="O1022" i="1"/>
  <c r="T1021" i="1"/>
  <c r="S1021" i="1"/>
  <c r="R1021" i="1"/>
  <c r="Q1021" i="1" a="1"/>
  <c r="Q1021" i="1" s="1"/>
  <c r="P1021" i="1"/>
  <c r="O1021" i="1"/>
  <c r="T1020" i="1"/>
  <c r="S1020" i="1"/>
  <c r="R1020" i="1"/>
  <c r="Q1020" i="1" a="1"/>
  <c r="Q1020" i="1" s="1"/>
  <c r="P1020" i="1"/>
  <c r="O1020" i="1"/>
  <c r="T1019" i="1"/>
  <c r="S1019" i="1"/>
  <c r="R1019" i="1"/>
  <c r="Q1019" i="1" a="1"/>
  <c r="Q1019" i="1" s="1"/>
  <c r="P1019" i="1"/>
  <c r="O1019" i="1"/>
  <c r="T1018" i="1"/>
  <c r="S1018" i="1"/>
  <c r="R1018" i="1"/>
  <c r="Q1018" i="1" a="1"/>
  <c r="Q1018" i="1" s="1"/>
  <c r="P1018" i="1"/>
  <c r="O1018" i="1"/>
  <c r="T1017" i="1"/>
  <c r="S1017" i="1"/>
  <c r="R1017" i="1"/>
  <c r="Q1017" i="1" a="1"/>
  <c r="Q1017" i="1" s="1"/>
  <c r="P1017" i="1"/>
  <c r="O1017" i="1"/>
  <c r="T1016" i="1"/>
  <c r="S1016" i="1"/>
  <c r="R1016" i="1"/>
  <c r="Q1016" i="1" a="1"/>
  <c r="Q1016" i="1" s="1"/>
  <c r="P1016" i="1"/>
  <c r="O1016" i="1"/>
  <c r="T1015" i="1"/>
  <c r="S1015" i="1"/>
  <c r="R1015" i="1"/>
  <c r="Q1015" i="1" a="1"/>
  <c r="Q1015" i="1" s="1"/>
  <c r="P1015" i="1"/>
  <c r="O1015" i="1"/>
  <c r="T1014" i="1"/>
  <c r="S1014" i="1"/>
  <c r="R1014" i="1"/>
  <c r="Q1014" i="1" a="1"/>
  <c r="Q1014" i="1" s="1"/>
  <c r="P1014" i="1"/>
  <c r="O1014" i="1"/>
  <c r="T1013" i="1"/>
  <c r="S1013" i="1"/>
  <c r="R1013" i="1"/>
  <c r="Q1013" i="1" a="1"/>
  <c r="Q1013" i="1" s="1"/>
  <c r="P1013" i="1"/>
  <c r="O1013" i="1"/>
  <c r="T1012" i="1"/>
  <c r="S1012" i="1"/>
  <c r="R1012" i="1"/>
  <c r="Q1012" i="1" a="1"/>
  <c r="Q1012" i="1" s="1"/>
  <c r="P1012" i="1"/>
  <c r="O1012" i="1"/>
  <c r="T1011" i="1"/>
  <c r="S1011" i="1"/>
  <c r="R1011" i="1"/>
  <c r="Q1011" i="1" a="1"/>
  <c r="Q1011" i="1" s="1"/>
  <c r="P1011" i="1"/>
  <c r="O1011" i="1"/>
  <c r="T1010" i="1"/>
  <c r="S1010" i="1"/>
  <c r="R1010" i="1"/>
  <c r="Q1010" i="1" a="1"/>
  <c r="Q1010" i="1" s="1"/>
  <c r="P1010" i="1"/>
  <c r="O1010" i="1"/>
  <c r="T1009" i="1"/>
  <c r="S1009" i="1"/>
  <c r="R1009" i="1"/>
  <c r="Q1009" i="1" a="1"/>
  <c r="Q1009" i="1" s="1"/>
  <c r="P1009" i="1"/>
  <c r="O1009" i="1"/>
  <c r="T1008" i="1"/>
  <c r="S1008" i="1"/>
  <c r="R1008" i="1"/>
  <c r="Q1008" i="1" a="1"/>
  <c r="Q1008" i="1" s="1"/>
  <c r="P1008" i="1"/>
  <c r="O1008" i="1"/>
  <c r="T1007" i="1"/>
  <c r="S1007" i="1"/>
  <c r="R1007" i="1"/>
  <c r="Q1007" i="1" a="1"/>
  <c r="Q1007" i="1" s="1"/>
  <c r="P1007" i="1"/>
  <c r="O1007" i="1"/>
  <c r="T1006" i="1"/>
  <c r="S1006" i="1"/>
  <c r="R1006" i="1"/>
  <c r="Q1006" i="1" a="1"/>
  <c r="Q1006" i="1" s="1"/>
  <c r="P1006" i="1"/>
  <c r="O1006" i="1"/>
  <c r="T1005" i="1"/>
  <c r="S1005" i="1"/>
  <c r="R1005" i="1"/>
  <c r="Q1005" i="1" a="1"/>
  <c r="Q1005" i="1" s="1"/>
  <c r="P1005" i="1"/>
  <c r="O1005" i="1"/>
  <c r="T1004" i="1"/>
  <c r="S1004" i="1"/>
  <c r="R1004" i="1"/>
  <c r="Q1004" i="1" a="1"/>
  <c r="Q1004" i="1" s="1"/>
  <c r="P1004" i="1"/>
  <c r="O1004" i="1"/>
  <c r="T1003" i="1"/>
  <c r="S1003" i="1"/>
  <c r="R1003" i="1"/>
  <c r="Q1003" i="1" a="1"/>
  <c r="Q1003" i="1" s="1"/>
  <c r="P1003" i="1"/>
  <c r="O1003" i="1"/>
  <c r="T1002" i="1"/>
  <c r="S1002" i="1"/>
  <c r="R1002" i="1"/>
  <c r="Q1002" i="1" a="1"/>
  <c r="Q1002" i="1" s="1"/>
  <c r="P1002" i="1"/>
  <c r="O1002" i="1"/>
  <c r="T1001" i="1"/>
  <c r="S1001" i="1"/>
  <c r="R1001" i="1"/>
  <c r="Q1001" i="1" a="1"/>
  <c r="Q1001" i="1" s="1"/>
  <c r="P1001" i="1"/>
  <c r="O1001" i="1"/>
  <c r="T1000" i="1"/>
  <c r="S1000" i="1"/>
  <c r="R1000" i="1"/>
  <c r="Q1000" i="1" a="1"/>
  <c r="Q1000" i="1" s="1"/>
  <c r="P1000" i="1"/>
  <c r="O1000" i="1"/>
  <c r="T999" i="1"/>
  <c r="S999" i="1"/>
  <c r="R999" i="1"/>
  <c r="Q999" i="1" a="1"/>
  <c r="Q999" i="1" s="1"/>
  <c r="P999" i="1"/>
  <c r="O999" i="1"/>
  <c r="T998" i="1"/>
  <c r="S998" i="1"/>
  <c r="R998" i="1"/>
  <c r="Q998" i="1" a="1"/>
  <c r="Q998" i="1" s="1"/>
  <c r="P998" i="1"/>
  <c r="O998" i="1"/>
  <c r="T997" i="1"/>
  <c r="S997" i="1"/>
  <c r="R997" i="1"/>
  <c r="Q997" i="1" a="1"/>
  <c r="Q997" i="1" s="1"/>
  <c r="P997" i="1"/>
  <c r="O997" i="1"/>
  <c r="T996" i="1"/>
  <c r="S996" i="1"/>
  <c r="R996" i="1"/>
  <c r="Q996" i="1" a="1"/>
  <c r="Q996" i="1" s="1"/>
  <c r="P996" i="1"/>
  <c r="O996" i="1"/>
  <c r="T995" i="1"/>
  <c r="S995" i="1"/>
  <c r="R995" i="1"/>
  <c r="Q995" i="1" a="1"/>
  <c r="Q995" i="1" s="1"/>
  <c r="P995" i="1"/>
  <c r="O995" i="1"/>
  <c r="T994" i="1"/>
  <c r="S994" i="1"/>
  <c r="R994" i="1"/>
  <c r="Q994" i="1" a="1"/>
  <c r="Q994" i="1" s="1"/>
  <c r="P994" i="1"/>
  <c r="O994" i="1"/>
  <c r="T993" i="1"/>
  <c r="S993" i="1"/>
  <c r="R993" i="1"/>
  <c r="Q993" i="1" a="1"/>
  <c r="Q993" i="1" s="1"/>
  <c r="P993" i="1"/>
  <c r="O993" i="1"/>
  <c r="T992" i="1"/>
  <c r="S992" i="1"/>
  <c r="R992" i="1"/>
  <c r="Q992" i="1" a="1"/>
  <c r="Q992" i="1" s="1"/>
  <c r="P992" i="1"/>
  <c r="O992" i="1"/>
  <c r="T991" i="1"/>
  <c r="S991" i="1"/>
  <c r="R991" i="1"/>
  <c r="Q991" i="1" a="1"/>
  <c r="Q991" i="1" s="1"/>
  <c r="P991" i="1"/>
  <c r="O991" i="1"/>
  <c r="T990" i="1"/>
  <c r="S990" i="1"/>
  <c r="R990" i="1"/>
  <c r="Q990" i="1" a="1"/>
  <c r="Q990" i="1" s="1"/>
  <c r="P990" i="1"/>
  <c r="O990" i="1"/>
  <c r="T989" i="1"/>
  <c r="S989" i="1"/>
  <c r="R989" i="1"/>
  <c r="Q989" i="1" a="1"/>
  <c r="Q989" i="1" s="1"/>
  <c r="P989" i="1"/>
  <c r="O989" i="1"/>
  <c r="T988" i="1"/>
  <c r="S988" i="1"/>
  <c r="R988" i="1"/>
  <c r="Q988" i="1" a="1"/>
  <c r="Q988" i="1" s="1"/>
  <c r="P988" i="1"/>
  <c r="O988" i="1"/>
  <c r="T987" i="1"/>
  <c r="S987" i="1"/>
  <c r="R987" i="1"/>
  <c r="Q987" i="1" a="1"/>
  <c r="Q987" i="1" s="1"/>
  <c r="P987" i="1"/>
  <c r="O987" i="1"/>
  <c r="T986" i="1"/>
  <c r="S986" i="1"/>
  <c r="R986" i="1"/>
  <c r="Q986" i="1" a="1"/>
  <c r="Q986" i="1" s="1"/>
  <c r="P986" i="1"/>
  <c r="O986" i="1"/>
  <c r="T985" i="1"/>
  <c r="S985" i="1"/>
  <c r="R985" i="1"/>
  <c r="Q985" i="1" a="1"/>
  <c r="Q985" i="1" s="1"/>
  <c r="P985" i="1"/>
  <c r="O985" i="1"/>
  <c r="T984" i="1"/>
  <c r="S984" i="1"/>
  <c r="R984" i="1"/>
  <c r="Q984" i="1" a="1"/>
  <c r="Q984" i="1" s="1"/>
  <c r="P984" i="1"/>
  <c r="O984" i="1"/>
  <c r="T983" i="1"/>
  <c r="S983" i="1"/>
  <c r="R983" i="1"/>
  <c r="Q983" i="1" a="1"/>
  <c r="Q983" i="1" s="1"/>
  <c r="P983" i="1"/>
  <c r="O983" i="1"/>
  <c r="T982" i="1"/>
  <c r="S982" i="1"/>
  <c r="R982" i="1"/>
  <c r="Q982" i="1" a="1"/>
  <c r="Q982" i="1" s="1"/>
  <c r="P982" i="1"/>
  <c r="O982" i="1"/>
  <c r="T981" i="1"/>
  <c r="S981" i="1"/>
  <c r="R981" i="1"/>
  <c r="Q981" i="1" a="1"/>
  <c r="Q981" i="1" s="1"/>
  <c r="P981" i="1"/>
  <c r="O981" i="1"/>
  <c r="T980" i="1"/>
  <c r="S980" i="1"/>
  <c r="R980" i="1"/>
  <c r="Q980" i="1" a="1"/>
  <c r="Q980" i="1" s="1"/>
  <c r="P980" i="1"/>
  <c r="O980" i="1"/>
  <c r="T979" i="1"/>
  <c r="S979" i="1"/>
  <c r="R979" i="1"/>
  <c r="Q979" i="1" a="1"/>
  <c r="Q979" i="1" s="1"/>
  <c r="P979" i="1"/>
  <c r="O979" i="1"/>
  <c r="T978" i="1"/>
  <c r="S978" i="1"/>
  <c r="R978" i="1"/>
  <c r="Q978" i="1" a="1"/>
  <c r="Q978" i="1" s="1"/>
  <c r="P978" i="1"/>
  <c r="O978" i="1"/>
  <c r="T977" i="1"/>
  <c r="S977" i="1"/>
  <c r="R977" i="1"/>
  <c r="Q977" i="1" a="1"/>
  <c r="Q977" i="1" s="1"/>
  <c r="P977" i="1"/>
  <c r="O977" i="1"/>
  <c r="T976" i="1"/>
  <c r="S976" i="1"/>
  <c r="R976" i="1"/>
  <c r="Q976" i="1" a="1"/>
  <c r="Q976" i="1" s="1"/>
  <c r="P976" i="1"/>
  <c r="O976" i="1"/>
  <c r="T975" i="1"/>
  <c r="S975" i="1"/>
  <c r="R975" i="1"/>
  <c r="Q975" i="1" a="1"/>
  <c r="Q975" i="1" s="1"/>
  <c r="P975" i="1"/>
  <c r="O975" i="1"/>
  <c r="T974" i="1"/>
  <c r="S974" i="1"/>
  <c r="R974" i="1"/>
  <c r="Q974" i="1" a="1"/>
  <c r="Q974" i="1" s="1"/>
  <c r="P974" i="1"/>
  <c r="O974" i="1"/>
  <c r="T973" i="1"/>
  <c r="S973" i="1"/>
  <c r="R973" i="1"/>
  <c r="Q973" i="1" a="1"/>
  <c r="Q973" i="1" s="1"/>
  <c r="P973" i="1"/>
  <c r="O973" i="1"/>
  <c r="T972" i="1"/>
  <c r="S972" i="1"/>
  <c r="R972" i="1"/>
  <c r="Q972" i="1" a="1"/>
  <c r="Q972" i="1" s="1"/>
  <c r="P972" i="1"/>
  <c r="O972" i="1"/>
  <c r="T971" i="1"/>
  <c r="S971" i="1"/>
  <c r="R971" i="1"/>
  <c r="Q971" i="1" a="1"/>
  <c r="Q971" i="1" s="1"/>
  <c r="P971" i="1"/>
  <c r="O971" i="1"/>
  <c r="T970" i="1"/>
  <c r="S970" i="1"/>
  <c r="R970" i="1"/>
  <c r="Q970" i="1" a="1"/>
  <c r="Q970" i="1" s="1"/>
  <c r="P970" i="1"/>
  <c r="O970" i="1"/>
  <c r="T969" i="1"/>
  <c r="S969" i="1"/>
  <c r="R969" i="1"/>
  <c r="Q969" i="1" a="1"/>
  <c r="Q969" i="1" s="1"/>
  <c r="P969" i="1"/>
  <c r="O969" i="1"/>
  <c r="T968" i="1"/>
  <c r="S968" i="1"/>
  <c r="R968" i="1"/>
  <c r="Q968" i="1" a="1"/>
  <c r="Q968" i="1" s="1"/>
  <c r="P968" i="1"/>
  <c r="O968" i="1"/>
  <c r="T967" i="1"/>
  <c r="S967" i="1"/>
  <c r="R967" i="1"/>
  <c r="Q967" i="1" a="1"/>
  <c r="Q967" i="1" s="1"/>
  <c r="P967" i="1"/>
  <c r="O967" i="1"/>
  <c r="T966" i="1"/>
  <c r="S966" i="1"/>
  <c r="R966" i="1"/>
  <c r="Q966" i="1" a="1"/>
  <c r="Q966" i="1" s="1"/>
  <c r="P966" i="1"/>
  <c r="O966" i="1"/>
  <c r="T965" i="1"/>
  <c r="S965" i="1"/>
  <c r="R965" i="1"/>
  <c r="Q965" i="1" a="1"/>
  <c r="Q965" i="1" s="1"/>
  <c r="P965" i="1"/>
  <c r="O965" i="1"/>
  <c r="T964" i="1"/>
  <c r="S964" i="1"/>
  <c r="R964" i="1"/>
  <c r="Q964" i="1" a="1"/>
  <c r="Q964" i="1" s="1"/>
  <c r="P964" i="1"/>
  <c r="O964" i="1"/>
  <c r="T963" i="1"/>
  <c r="S963" i="1"/>
  <c r="R963" i="1"/>
  <c r="Q963" i="1" a="1"/>
  <c r="Q963" i="1" s="1"/>
  <c r="P963" i="1"/>
  <c r="O963" i="1"/>
  <c r="T962" i="1"/>
  <c r="S962" i="1"/>
  <c r="R962" i="1"/>
  <c r="Q962" i="1" a="1"/>
  <c r="Q962" i="1" s="1"/>
  <c r="P962" i="1"/>
  <c r="O962" i="1"/>
  <c r="T961" i="1"/>
  <c r="S961" i="1"/>
  <c r="R961" i="1"/>
  <c r="Q961" i="1" a="1"/>
  <c r="Q961" i="1" s="1"/>
  <c r="P961" i="1"/>
  <c r="O961" i="1"/>
  <c r="T960" i="1"/>
  <c r="S960" i="1"/>
  <c r="R960" i="1"/>
  <c r="Q960" i="1" a="1"/>
  <c r="Q960" i="1" s="1"/>
  <c r="P960" i="1"/>
  <c r="O960" i="1"/>
  <c r="T959" i="1"/>
  <c r="S959" i="1"/>
  <c r="R959" i="1"/>
  <c r="Q959" i="1" a="1"/>
  <c r="Q959" i="1" s="1"/>
  <c r="P959" i="1"/>
  <c r="O959" i="1"/>
  <c r="T958" i="1"/>
  <c r="S958" i="1"/>
  <c r="R958" i="1"/>
  <c r="Q958" i="1" a="1"/>
  <c r="Q958" i="1" s="1"/>
  <c r="P958" i="1"/>
  <c r="O958" i="1"/>
  <c r="T957" i="1"/>
  <c r="S957" i="1"/>
  <c r="R957" i="1"/>
  <c r="Q957" i="1" a="1"/>
  <c r="Q957" i="1" s="1"/>
  <c r="P957" i="1"/>
  <c r="O957" i="1"/>
  <c r="T956" i="1"/>
  <c r="S956" i="1"/>
  <c r="R956" i="1"/>
  <c r="Q956" i="1" a="1"/>
  <c r="Q956" i="1" s="1"/>
  <c r="P956" i="1"/>
  <c r="O956" i="1"/>
  <c r="T955" i="1"/>
  <c r="S955" i="1"/>
  <c r="R955" i="1"/>
  <c r="Q955" i="1" a="1"/>
  <c r="Q955" i="1" s="1"/>
  <c r="P955" i="1"/>
  <c r="O955" i="1"/>
  <c r="T954" i="1"/>
  <c r="S954" i="1"/>
  <c r="R954" i="1"/>
  <c r="Q954" i="1" a="1"/>
  <c r="Q954" i="1" s="1"/>
  <c r="P954" i="1"/>
  <c r="O954" i="1"/>
  <c r="T953" i="1"/>
  <c r="S953" i="1"/>
  <c r="R953" i="1"/>
  <c r="Q953" i="1" a="1"/>
  <c r="Q953" i="1" s="1"/>
  <c r="P953" i="1"/>
  <c r="O953" i="1"/>
  <c r="T952" i="1"/>
  <c r="S952" i="1"/>
  <c r="R952" i="1"/>
  <c r="Q952" i="1" a="1"/>
  <c r="Q952" i="1" s="1"/>
  <c r="P952" i="1"/>
  <c r="O952" i="1"/>
  <c r="T951" i="1"/>
  <c r="S951" i="1"/>
  <c r="R951" i="1"/>
  <c r="Q951" i="1" a="1"/>
  <c r="Q951" i="1" s="1"/>
  <c r="P951" i="1"/>
  <c r="O951" i="1"/>
  <c r="T950" i="1"/>
  <c r="S950" i="1"/>
  <c r="R950" i="1"/>
  <c r="Q950" i="1" a="1"/>
  <c r="Q950" i="1" s="1"/>
  <c r="P950" i="1"/>
  <c r="O950" i="1"/>
  <c r="T949" i="1"/>
  <c r="S949" i="1"/>
  <c r="R949" i="1"/>
  <c r="Q949" i="1" a="1"/>
  <c r="Q949" i="1" s="1"/>
  <c r="P949" i="1"/>
  <c r="O949" i="1"/>
  <c r="T948" i="1"/>
  <c r="S948" i="1"/>
  <c r="R948" i="1"/>
  <c r="Q948" i="1" a="1"/>
  <c r="Q948" i="1" s="1"/>
  <c r="P948" i="1"/>
  <c r="O948" i="1"/>
  <c r="T947" i="1"/>
  <c r="S947" i="1"/>
  <c r="R947" i="1"/>
  <c r="Q947" i="1" a="1"/>
  <c r="Q947" i="1" s="1"/>
  <c r="P947" i="1"/>
  <c r="O947" i="1"/>
  <c r="T946" i="1"/>
  <c r="S946" i="1"/>
  <c r="R946" i="1"/>
  <c r="Q946" i="1" a="1"/>
  <c r="Q946" i="1" s="1"/>
  <c r="P946" i="1"/>
  <c r="O946" i="1"/>
  <c r="T945" i="1"/>
  <c r="S945" i="1"/>
  <c r="R945" i="1"/>
  <c r="Q945" i="1" a="1"/>
  <c r="Q945" i="1" s="1"/>
  <c r="P945" i="1"/>
  <c r="O945" i="1"/>
  <c r="T944" i="1"/>
  <c r="S944" i="1"/>
  <c r="R944" i="1"/>
  <c r="Q944" i="1" a="1"/>
  <c r="Q944" i="1" s="1"/>
  <c r="P944" i="1"/>
  <c r="O944" i="1"/>
  <c r="T943" i="1"/>
  <c r="S943" i="1"/>
  <c r="R943" i="1"/>
  <c r="Q943" i="1" a="1"/>
  <c r="Q943" i="1" s="1"/>
  <c r="P943" i="1"/>
  <c r="O943" i="1"/>
  <c r="T942" i="1"/>
  <c r="S942" i="1"/>
  <c r="R942" i="1"/>
  <c r="Q942" i="1" a="1"/>
  <c r="Q942" i="1" s="1"/>
  <c r="P942" i="1"/>
  <c r="O942" i="1"/>
  <c r="T941" i="1"/>
  <c r="S941" i="1"/>
  <c r="R941" i="1"/>
  <c r="Q941" i="1" a="1"/>
  <c r="Q941" i="1" s="1"/>
  <c r="P941" i="1"/>
  <c r="O941" i="1"/>
  <c r="T940" i="1"/>
  <c r="S940" i="1"/>
  <c r="R940" i="1"/>
  <c r="Q940" i="1" a="1"/>
  <c r="Q940" i="1" s="1"/>
  <c r="P940" i="1"/>
  <c r="O940" i="1"/>
  <c r="T939" i="1"/>
  <c r="S939" i="1"/>
  <c r="R939" i="1"/>
  <c r="Q939" i="1" a="1"/>
  <c r="Q939" i="1" s="1"/>
  <c r="P939" i="1"/>
  <c r="O939" i="1"/>
  <c r="T938" i="1"/>
  <c r="S938" i="1"/>
  <c r="R938" i="1"/>
  <c r="Q938" i="1" a="1"/>
  <c r="Q938" i="1" s="1"/>
  <c r="P938" i="1"/>
  <c r="O938" i="1"/>
  <c r="T937" i="1"/>
  <c r="S937" i="1"/>
  <c r="R937" i="1"/>
  <c r="Q937" i="1" a="1"/>
  <c r="Q937" i="1" s="1"/>
  <c r="P937" i="1"/>
  <c r="O937" i="1"/>
  <c r="T936" i="1"/>
  <c r="S936" i="1"/>
  <c r="R936" i="1"/>
  <c r="Q936" i="1" a="1"/>
  <c r="Q936" i="1" s="1"/>
  <c r="P936" i="1"/>
  <c r="O936" i="1"/>
  <c r="T935" i="1"/>
  <c r="S935" i="1"/>
  <c r="R935" i="1"/>
  <c r="Q935" i="1" a="1"/>
  <c r="Q935" i="1" s="1"/>
  <c r="P935" i="1"/>
  <c r="O935" i="1"/>
  <c r="T934" i="1"/>
  <c r="S934" i="1"/>
  <c r="R934" i="1"/>
  <c r="Q934" i="1" a="1"/>
  <c r="Q934" i="1" s="1"/>
  <c r="P934" i="1"/>
  <c r="O934" i="1"/>
  <c r="T933" i="1"/>
  <c r="S933" i="1"/>
  <c r="R933" i="1"/>
  <c r="Q933" i="1" a="1"/>
  <c r="Q933" i="1" s="1"/>
  <c r="P933" i="1"/>
  <c r="O933" i="1"/>
  <c r="T932" i="1"/>
  <c r="S932" i="1"/>
  <c r="R932" i="1"/>
  <c r="Q932" i="1" a="1"/>
  <c r="Q932" i="1" s="1"/>
  <c r="P932" i="1"/>
  <c r="O932" i="1"/>
  <c r="T931" i="1"/>
  <c r="S931" i="1"/>
  <c r="R931" i="1"/>
  <c r="Q931" i="1" a="1"/>
  <c r="Q931" i="1" s="1"/>
  <c r="P931" i="1"/>
  <c r="O931" i="1"/>
  <c r="T930" i="1"/>
  <c r="S930" i="1"/>
  <c r="R930" i="1"/>
  <c r="Q930" i="1" a="1"/>
  <c r="Q930" i="1" s="1"/>
  <c r="P930" i="1"/>
  <c r="O930" i="1"/>
  <c r="T929" i="1"/>
  <c r="S929" i="1"/>
  <c r="R929" i="1"/>
  <c r="Q929" i="1" a="1"/>
  <c r="Q929" i="1" s="1"/>
  <c r="P929" i="1"/>
  <c r="O929" i="1"/>
  <c r="T928" i="1"/>
  <c r="S928" i="1"/>
  <c r="R928" i="1"/>
  <c r="Q928" i="1" a="1"/>
  <c r="Q928" i="1" s="1"/>
  <c r="P928" i="1"/>
  <c r="O928" i="1"/>
  <c r="T927" i="1"/>
  <c r="S927" i="1"/>
  <c r="R927" i="1"/>
  <c r="Q927" i="1" a="1"/>
  <c r="Q927" i="1" s="1"/>
  <c r="P927" i="1"/>
  <c r="O927" i="1"/>
  <c r="T926" i="1"/>
  <c r="S926" i="1"/>
  <c r="R926" i="1"/>
  <c r="Q926" i="1" a="1"/>
  <c r="Q926" i="1" s="1"/>
  <c r="P926" i="1"/>
  <c r="O926" i="1"/>
  <c r="T925" i="1"/>
  <c r="S925" i="1"/>
  <c r="R925" i="1"/>
  <c r="Q925" i="1" a="1"/>
  <c r="Q925" i="1" s="1"/>
  <c r="P925" i="1"/>
  <c r="O925" i="1"/>
  <c r="T924" i="1"/>
  <c r="S924" i="1"/>
  <c r="R924" i="1"/>
  <c r="Q924" i="1" a="1"/>
  <c r="Q924" i="1" s="1"/>
  <c r="P924" i="1"/>
  <c r="O924" i="1"/>
  <c r="T923" i="1"/>
  <c r="S923" i="1"/>
  <c r="R923" i="1"/>
  <c r="Q923" i="1" a="1"/>
  <c r="Q923" i="1" s="1"/>
  <c r="P923" i="1"/>
  <c r="O923" i="1"/>
  <c r="T922" i="1"/>
  <c r="S922" i="1"/>
  <c r="R922" i="1"/>
  <c r="Q922" i="1" a="1"/>
  <c r="Q922" i="1" s="1"/>
  <c r="P922" i="1"/>
  <c r="O922" i="1"/>
  <c r="T921" i="1"/>
  <c r="S921" i="1"/>
  <c r="R921" i="1"/>
  <c r="Q921" i="1" a="1"/>
  <c r="Q921" i="1" s="1"/>
  <c r="P921" i="1"/>
  <c r="O921" i="1"/>
  <c r="T920" i="1"/>
  <c r="S920" i="1"/>
  <c r="R920" i="1"/>
  <c r="Q920" i="1" a="1"/>
  <c r="Q920" i="1" s="1"/>
  <c r="P920" i="1"/>
  <c r="O920" i="1"/>
  <c r="T919" i="1"/>
  <c r="S919" i="1"/>
  <c r="R919" i="1"/>
  <c r="Q919" i="1" a="1"/>
  <c r="Q919" i="1" s="1"/>
  <c r="P919" i="1"/>
  <c r="O919" i="1"/>
  <c r="T918" i="1"/>
  <c r="S918" i="1"/>
  <c r="R918" i="1"/>
  <c r="Q918" i="1" a="1"/>
  <c r="Q918" i="1" s="1"/>
  <c r="P918" i="1"/>
  <c r="O918" i="1"/>
  <c r="T917" i="1"/>
  <c r="S917" i="1"/>
  <c r="R917" i="1"/>
  <c r="Q917" i="1" a="1"/>
  <c r="Q917" i="1" s="1"/>
  <c r="P917" i="1"/>
  <c r="O917" i="1"/>
  <c r="T916" i="1"/>
  <c r="S916" i="1"/>
  <c r="R916" i="1"/>
  <c r="Q916" i="1" a="1"/>
  <c r="Q916" i="1" s="1"/>
  <c r="P916" i="1"/>
  <c r="O916" i="1"/>
  <c r="T915" i="1"/>
  <c r="S915" i="1"/>
  <c r="R915" i="1"/>
  <c r="Q915" i="1" a="1"/>
  <c r="Q915" i="1" s="1"/>
  <c r="P915" i="1"/>
  <c r="O915" i="1"/>
  <c r="T914" i="1"/>
  <c r="S914" i="1"/>
  <c r="R914" i="1"/>
  <c r="Q914" i="1" a="1"/>
  <c r="Q914" i="1" s="1"/>
  <c r="P914" i="1"/>
  <c r="O914" i="1"/>
  <c r="T913" i="1"/>
  <c r="S913" i="1"/>
  <c r="R913" i="1"/>
  <c r="Q913" i="1" a="1"/>
  <c r="Q913" i="1" s="1"/>
  <c r="P913" i="1"/>
  <c r="O913" i="1"/>
  <c r="T912" i="1"/>
  <c r="S912" i="1"/>
  <c r="R912" i="1"/>
  <c r="Q912" i="1" a="1"/>
  <c r="Q912" i="1" s="1"/>
  <c r="P912" i="1"/>
  <c r="O912" i="1"/>
  <c r="T911" i="1"/>
  <c r="S911" i="1"/>
  <c r="R911" i="1"/>
  <c r="Q911" i="1" a="1"/>
  <c r="Q911" i="1" s="1"/>
  <c r="P911" i="1"/>
  <c r="O911" i="1"/>
  <c r="T910" i="1"/>
  <c r="S910" i="1"/>
  <c r="R910" i="1"/>
  <c r="Q910" i="1" a="1"/>
  <c r="Q910" i="1" s="1"/>
  <c r="P910" i="1"/>
  <c r="O910" i="1"/>
  <c r="T909" i="1"/>
  <c r="S909" i="1"/>
  <c r="R909" i="1"/>
  <c r="Q909" i="1" a="1"/>
  <c r="Q909" i="1" s="1"/>
  <c r="P909" i="1"/>
  <c r="O909" i="1"/>
  <c r="T908" i="1"/>
  <c r="S908" i="1"/>
  <c r="R908" i="1"/>
  <c r="Q908" i="1" a="1"/>
  <c r="Q908" i="1" s="1"/>
  <c r="P908" i="1"/>
  <c r="O908" i="1"/>
  <c r="T907" i="1"/>
  <c r="S907" i="1"/>
  <c r="R907" i="1"/>
  <c r="Q907" i="1" a="1"/>
  <c r="Q907" i="1" s="1"/>
  <c r="P907" i="1"/>
  <c r="O907" i="1"/>
  <c r="T906" i="1"/>
  <c r="S906" i="1"/>
  <c r="R906" i="1"/>
  <c r="Q906" i="1" a="1"/>
  <c r="Q906" i="1" s="1"/>
  <c r="P906" i="1"/>
  <c r="O906" i="1"/>
  <c r="T905" i="1"/>
  <c r="S905" i="1"/>
  <c r="R905" i="1"/>
  <c r="Q905" i="1" a="1"/>
  <c r="Q905" i="1" s="1"/>
  <c r="P905" i="1"/>
  <c r="O905" i="1"/>
  <c r="T904" i="1"/>
  <c r="S904" i="1"/>
  <c r="R904" i="1"/>
  <c r="Q904" i="1" a="1"/>
  <c r="Q904" i="1" s="1"/>
  <c r="P904" i="1"/>
  <c r="O904" i="1"/>
  <c r="T903" i="1"/>
  <c r="S903" i="1"/>
  <c r="R903" i="1"/>
  <c r="Q903" i="1" a="1"/>
  <c r="Q903" i="1" s="1"/>
  <c r="P903" i="1"/>
  <c r="O903" i="1"/>
  <c r="T902" i="1"/>
  <c r="S902" i="1"/>
  <c r="R902" i="1"/>
  <c r="Q902" i="1" a="1"/>
  <c r="Q902" i="1" s="1"/>
  <c r="P902" i="1"/>
  <c r="O902" i="1"/>
  <c r="T901" i="1"/>
  <c r="S901" i="1"/>
  <c r="R901" i="1"/>
  <c r="Q901" i="1" a="1"/>
  <c r="Q901" i="1" s="1"/>
  <c r="P901" i="1"/>
  <c r="O901" i="1"/>
  <c r="T900" i="1"/>
  <c r="S900" i="1"/>
  <c r="R900" i="1"/>
  <c r="Q900" i="1" a="1"/>
  <c r="Q900" i="1" s="1"/>
  <c r="P900" i="1"/>
  <c r="O900" i="1"/>
  <c r="T899" i="1"/>
  <c r="S899" i="1"/>
  <c r="R899" i="1"/>
  <c r="Q899" i="1" a="1"/>
  <c r="Q899" i="1" s="1"/>
  <c r="P899" i="1"/>
  <c r="O899" i="1"/>
  <c r="T898" i="1"/>
  <c r="S898" i="1"/>
  <c r="R898" i="1"/>
  <c r="Q898" i="1" a="1"/>
  <c r="Q898" i="1" s="1"/>
  <c r="P898" i="1"/>
  <c r="O898" i="1"/>
  <c r="T897" i="1"/>
  <c r="S897" i="1"/>
  <c r="R897" i="1"/>
  <c r="Q897" i="1" a="1"/>
  <c r="Q897" i="1" s="1"/>
  <c r="P897" i="1"/>
  <c r="O897" i="1"/>
  <c r="T896" i="1"/>
  <c r="S896" i="1"/>
  <c r="R896" i="1"/>
  <c r="Q896" i="1" a="1"/>
  <c r="Q896" i="1" s="1"/>
  <c r="P896" i="1"/>
  <c r="O896" i="1"/>
  <c r="T895" i="1"/>
  <c r="S895" i="1"/>
  <c r="R895" i="1"/>
  <c r="Q895" i="1" a="1"/>
  <c r="Q895" i="1" s="1"/>
  <c r="P895" i="1"/>
  <c r="O895" i="1"/>
  <c r="T894" i="1"/>
  <c r="S894" i="1"/>
  <c r="R894" i="1"/>
  <c r="Q894" i="1" a="1"/>
  <c r="Q894" i="1" s="1"/>
  <c r="P894" i="1"/>
  <c r="O894" i="1"/>
  <c r="T893" i="1"/>
  <c r="S893" i="1"/>
  <c r="R893" i="1"/>
  <c r="Q893" i="1" a="1"/>
  <c r="Q893" i="1" s="1"/>
  <c r="P893" i="1"/>
  <c r="O893" i="1"/>
  <c r="T892" i="1"/>
  <c r="S892" i="1"/>
  <c r="R892" i="1"/>
  <c r="Q892" i="1" a="1"/>
  <c r="Q892" i="1" s="1"/>
  <c r="P892" i="1"/>
  <c r="O892" i="1"/>
  <c r="T891" i="1"/>
  <c r="S891" i="1"/>
  <c r="R891" i="1"/>
  <c r="Q891" i="1" a="1"/>
  <c r="Q891" i="1" s="1"/>
  <c r="P891" i="1"/>
  <c r="O891" i="1"/>
  <c r="T890" i="1"/>
  <c r="S890" i="1"/>
  <c r="R890" i="1"/>
  <c r="Q890" i="1" a="1"/>
  <c r="Q890" i="1" s="1"/>
  <c r="P890" i="1"/>
  <c r="O890" i="1"/>
  <c r="T889" i="1"/>
  <c r="S889" i="1"/>
  <c r="R889" i="1"/>
  <c r="Q889" i="1" a="1"/>
  <c r="Q889" i="1" s="1"/>
  <c r="P889" i="1"/>
  <c r="O889" i="1"/>
  <c r="T888" i="1"/>
  <c r="S888" i="1"/>
  <c r="R888" i="1"/>
  <c r="Q888" i="1" a="1"/>
  <c r="Q888" i="1" s="1"/>
  <c r="P888" i="1"/>
  <c r="O888" i="1"/>
  <c r="T887" i="1"/>
  <c r="S887" i="1"/>
  <c r="R887" i="1"/>
  <c r="Q887" i="1" a="1"/>
  <c r="Q887" i="1" s="1"/>
  <c r="P887" i="1"/>
  <c r="O887" i="1"/>
  <c r="T886" i="1"/>
  <c r="S886" i="1"/>
  <c r="R886" i="1"/>
  <c r="Q886" i="1" a="1"/>
  <c r="Q886" i="1" s="1"/>
  <c r="P886" i="1"/>
  <c r="O886" i="1"/>
  <c r="T885" i="1"/>
  <c r="S885" i="1"/>
  <c r="R885" i="1"/>
  <c r="Q885" i="1" a="1"/>
  <c r="Q885" i="1" s="1"/>
  <c r="P885" i="1"/>
  <c r="O885" i="1"/>
  <c r="T884" i="1"/>
  <c r="S884" i="1"/>
  <c r="R884" i="1"/>
  <c r="Q884" i="1" a="1"/>
  <c r="Q884" i="1" s="1"/>
  <c r="P884" i="1"/>
  <c r="O884" i="1"/>
  <c r="T883" i="1"/>
  <c r="S883" i="1"/>
  <c r="R883" i="1"/>
  <c r="Q883" i="1" a="1"/>
  <c r="Q883" i="1" s="1"/>
  <c r="P883" i="1"/>
  <c r="O883" i="1"/>
  <c r="T882" i="1"/>
  <c r="S882" i="1"/>
  <c r="R882" i="1"/>
  <c r="Q882" i="1" a="1"/>
  <c r="Q882" i="1" s="1"/>
  <c r="P882" i="1"/>
  <c r="O882" i="1"/>
  <c r="T881" i="1"/>
  <c r="S881" i="1"/>
  <c r="R881" i="1"/>
  <c r="Q881" i="1" a="1"/>
  <c r="Q881" i="1" s="1"/>
  <c r="P881" i="1"/>
  <c r="O881" i="1"/>
  <c r="T880" i="1"/>
  <c r="S880" i="1"/>
  <c r="R880" i="1"/>
  <c r="Q880" i="1" a="1"/>
  <c r="Q880" i="1" s="1"/>
  <c r="P880" i="1"/>
  <c r="O880" i="1"/>
  <c r="T879" i="1"/>
  <c r="S879" i="1"/>
  <c r="R879" i="1"/>
  <c r="Q879" i="1" a="1"/>
  <c r="Q879" i="1" s="1"/>
  <c r="P879" i="1"/>
  <c r="O879" i="1"/>
  <c r="T878" i="1"/>
  <c r="S878" i="1"/>
  <c r="R878" i="1"/>
  <c r="Q878" i="1" a="1"/>
  <c r="Q878" i="1" s="1"/>
  <c r="P878" i="1"/>
  <c r="O878" i="1"/>
  <c r="T877" i="1"/>
  <c r="S877" i="1"/>
  <c r="R877" i="1"/>
  <c r="Q877" i="1" a="1"/>
  <c r="Q877" i="1" s="1"/>
  <c r="P877" i="1"/>
  <c r="O877" i="1"/>
  <c r="T876" i="1"/>
  <c r="S876" i="1"/>
  <c r="R876" i="1"/>
  <c r="Q876" i="1" a="1"/>
  <c r="Q876" i="1" s="1"/>
  <c r="P876" i="1"/>
  <c r="O876" i="1"/>
  <c r="T875" i="1"/>
  <c r="S875" i="1"/>
  <c r="R875" i="1"/>
  <c r="Q875" i="1" a="1"/>
  <c r="Q875" i="1" s="1"/>
  <c r="P875" i="1"/>
  <c r="O875" i="1"/>
  <c r="T874" i="1"/>
  <c r="S874" i="1"/>
  <c r="R874" i="1"/>
  <c r="Q874" i="1" a="1"/>
  <c r="Q874" i="1" s="1"/>
  <c r="P874" i="1"/>
  <c r="O874" i="1"/>
  <c r="T873" i="1"/>
  <c r="S873" i="1"/>
  <c r="R873" i="1"/>
  <c r="Q873" i="1" a="1"/>
  <c r="Q873" i="1" s="1"/>
  <c r="P873" i="1"/>
  <c r="O873" i="1"/>
  <c r="T872" i="1"/>
  <c r="S872" i="1"/>
  <c r="R872" i="1"/>
  <c r="Q872" i="1" a="1"/>
  <c r="Q872" i="1" s="1"/>
  <c r="P872" i="1"/>
  <c r="O872" i="1"/>
  <c r="T871" i="1"/>
  <c r="S871" i="1"/>
  <c r="R871" i="1"/>
  <c r="Q871" i="1" a="1"/>
  <c r="Q871" i="1" s="1"/>
  <c r="P871" i="1"/>
  <c r="O871" i="1"/>
  <c r="T870" i="1"/>
  <c r="S870" i="1"/>
  <c r="R870" i="1"/>
  <c r="Q870" i="1" a="1"/>
  <c r="Q870" i="1" s="1"/>
  <c r="P870" i="1"/>
  <c r="O870" i="1"/>
  <c r="T869" i="1"/>
  <c r="S869" i="1"/>
  <c r="R869" i="1"/>
  <c r="Q869" i="1" a="1"/>
  <c r="Q869" i="1" s="1"/>
  <c r="P869" i="1"/>
  <c r="O869" i="1"/>
  <c r="T868" i="1"/>
  <c r="S868" i="1"/>
  <c r="R868" i="1"/>
  <c r="Q868" i="1" a="1"/>
  <c r="Q868" i="1" s="1"/>
  <c r="P868" i="1"/>
  <c r="O868" i="1"/>
  <c r="T867" i="1"/>
  <c r="S867" i="1"/>
  <c r="R867" i="1"/>
  <c r="Q867" i="1" a="1"/>
  <c r="Q867" i="1" s="1"/>
  <c r="P867" i="1"/>
  <c r="O867" i="1"/>
  <c r="T866" i="1"/>
  <c r="S866" i="1"/>
  <c r="R866" i="1"/>
  <c r="Q866" i="1" a="1"/>
  <c r="Q866" i="1" s="1"/>
  <c r="P866" i="1"/>
  <c r="O866" i="1"/>
  <c r="T865" i="1"/>
  <c r="S865" i="1"/>
  <c r="R865" i="1"/>
  <c r="Q865" i="1" a="1"/>
  <c r="Q865" i="1" s="1"/>
  <c r="P865" i="1"/>
  <c r="O865" i="1"/>
  <c r="T864" i="1"/>
  <c r="S864" i="1"/>
  <c r="R864" i="1"/>
  <c r="Q864" i="1" a="1"/>
  <c r="Q864" i="1" s="1"/>
  <c r="P864" i="1"/>
  <c r="O864" i="1"/>
  <c r="T863" i="1"/>
  <c r="S863" i="1"/>
  <c r="R863" i="1"/>
  <c r="Q863" i="1" a="1"/>
  <c r="Q863" i="1" s="1"/>
  <c r="P863" i="1"/>
  <c r="O863" i="1"/>
  <c r="T862" i="1"/>
  <c r="S862" i="1"/>
  <c r="R862" i="1"/>
  <c r="Q862" i="1" a="1"/>
  <c r="Q862" i="1" s="1"/>
  <c r="P862" i="1"/>
  <c r="O862" i="1"/>
  <c r="T861" i="1"/>
  <c r="S861" i="1"/>
  <c r="R861" i="1"/>
  <c r="Q861" i="1" a="1"/>
  <c r="Q861" i="1" s="1"/>
  <c r="P861" i="1"/>
  <c r="O861" i="1"/>
  <c r="T860" i="1"/>
  <c r="S860" i="1"/>
  <c r="R860" i="1"/>
  <c r="Q860" i="1" a="1"/>
  <c r="Q860" i="1" s="1"/>
  <c r="P860" i="1"/>
  <c r="O860" i="1"/>
  <c r="T859" i="1"/>
  <c r="S859" i="1"/>
  <c r="R859" i="1"/>
  <c r="Q859" i="1" a="1"/>
  <c r="Q859" i="1" s="1"/>
  <c r="P859" i="1"/>
  <c r="O859" i="1"/>
  <c r="T858" i="1"/>
  <c r="S858" i="1"/>
  <c r="R858" i="1"/>
  <c r="Q858" i="1" a="1"/>
  <c r="Q858" i="1" s="1"/>
  <c r="P858" i="1"/>
  <c r="O858" i="1"/>
  <c r="T857" i="1"/>
  <c r="S857" i="1"/>
  <c r="R857" i="1"/>
  <c r="Q857" i="1" a="1"/>
  <c r="Q857" i="1" s="1"/>
  <c r="P857" i="1"/>
  <c r="O857" i="1"/>
  <c r="T856" i="1"/>
  <c r="S856" i="1"/>
  <c r="R856" i="1"/>
  <c r="Q856" i="1" a="1"/>
  <c r="Q856" i="1" s="1"/>
  <c r="P856" i="1"/>
  <c r="O856" i="1"/>
  <c r="T855" i="1"/>
  <c r="S855" i="1"/>
  <c r="R855" i="1"/>
  <c r="Q855" i="1" a="1"/>
  <c r="Q855" i="1" s="1"/>
  <c r="P855" i="1"/>
  <c r="O855" i="1"/>
  <c r="T854" i="1"/>
  <c r="S854" i="1"/>
  <c r="R854" i="1"/>
  <c r="Q854" i="1" a="1"/>
  <c r="Q854" i="1" s="1"/>
  <c r="P854" i="1"/>
  <c r="O854" i="1"/>
  <c r="T853" i="1"/>
  <c r="S853" i="1"/>
  <c r="R853" i="1"/>
  <c r="Q853" i="1" a="1"/>
  <c r="Q853" i="1" s="1"/>
  <c r="P853" i="1"/>
  <c r="O853" i="1"/>
  <c r="T852" i="1"/>
  <c r="S852" i="1"/>
  <c r="R852" i="1"/>
  <c r="Q852" i="1" a="1"/>
  <c r="Q852" i="1" s="1"/>
  <c r="P852" i="1"/>
  <c r="O852" i="1"/>
  <c r="T851" i="1"/>
  <c r="S851" i="1"/>
  <c r="R851" i="1"/>
  <c r="Q851" i="1" a="1"/>
  <c r="Q851" i="1" s="1"/>
  <c r="P851" i="1"/>
  <c r="O851" i="1"/>
  <c r="T850" i="1"/>
  <c r="S850" i="1"/>
  <c r="R850" i="1"/>
  <c r="Q850" i="1" a="1"/>
  <c r="Q850" i="1" s="1"/>
  <c r="P850" i="1"/>
  <c r="O850" i="1"/>
  <c r="T849" i="1"/>
  <c r="S849" i="1"/>
  <c r="R849" i="1"/>
  <c r="Q849" i="1" a="1"/>
  <c r="Q849" i="1" s="1"/>
  <c r="P849" i="1"/>
  <c r="O849" i="1"/>
  <c r="T848" i="1"/>
  <c r="S848" i="1"/>
  <c r="R848" i="1"/>
  <c r="Q848" i="1" a="1"/>
  <c r="Q848" i="1" s="1"/>
  <c r="P848" i="1"/>
  <c r="O848" i="1"/>
  <c r="T847" i="1"/>
  <c r="S847" i="1"/>
  <c r="R847" i="1"/>
  <c r="Q847" i="1" a="1"/>
  <c r="Q847" i="1" s="1"/>
  <c r="P847" i="1"/>
  <c r="O847" i="1"/>
  <c r="T846" i="1"/>
  <c r="S846" i="1"/>
  <c r="R846" i="1"/>
  <c r="Q846" i="1" a="1"/>
  <c r="Q846" i="1" s="1"/>
  <c r="P846" i="1"/>
  <c r="O846" i="1"/>
  <c r="T845" i="1"/>
  <c r="S845" i="1"/>
  <c r="R845" i="1"/>
  <c r="Q845" i="1" a="1"/>
  <c r="Q845" i="1" s="1"/>
  <c r="P845" i="1"/>
  <c r="O845" i="1"/>
  <c r="T844" i="1"/>
  <c r="S844" i="1"/>
  <c r="R844" i="1"/>
  <c r="Q844" i="1" a="1"/>
  <c r="Q844" i="1" s="1"/>
  <c r="P844" i="1"/>
  <c r="O844" i="1"/>
  <c r="T843" i="1"/>
  <c r="S843" i="1"/>
  <c r="R843" i="1"/>
  <c r="Q843" i="1" a="1"/>
  <c r="Q843" i="1" s="1"/>
  <c r="P843" i="1"/>
  <c r="O843" i="1"/>
  <c r="T842" i="1"/>
  <c r="S842" i="1"/>
  <c r="R842" i="1"/>
  <c r="Q842" i="1" a="1"/>
  <c r="Q842" i="1" s="1"/>
  <c r="P842" i="1"/>
  <c r="O842" i="1"/>
  <c r="T841" i="1"/>
  <c r="S841" i="1"/>
  <c r="R841" i="1"/>
  <c r="Q841" i="1" a="1"/>
  <c r="Q841" i="1" s="1"/>
  <c r="P841" i="1"/>
  <c r="O841" i="1"/>
  <c r="T840" i="1"/>
  <c r="S840" i="1"/>
  <c r="R840" i="1"/>
  <c r="Q840" i="1" a="1"/>
  <c r="Q840" i="1" s="1"/>
  <c r="P840" i="1"/>
  <c r="O840" i="1"/>
  <c r="T839" i="1"/>
  <c r="S839" i="1"/>
  <c r="R839" i="1"/>
  <c r="Q839" i="1" a="1"/>
  <c r="Q839" i="1" s="1"/>
  <c r="P839" i="1"/>
  <c r="O839" i="1"/>
  <c r="T838" i="1"/>
  <c r="S838" i="1"/>
  <c r="R838" i="1"/>
  <c r="Q838" i="1" a="1"/>
  <c r="Q838" i="1" s="1"/>
  <c r="P838" i="1"/>
  <c r="O838" i="1"/>
  <c r="T837" i="1"/>
  <c r="S837" i="1"/>
  <c r="R837" i="1"/>
  <c r="Q837" i="1" a="1"/>
  <c r="Q837" i="1" s="1"/>
  <c r="P837" i="1"/>
  <c r="O837" i="1"/>
  <c r="T836" i="1"/>
  <c r="S836" i="1"/>
  <c r="R836" i="1"/>
  <c r="Q836" i="1" a="1"/>
  <c r="Q836" i="1" s="1"/>
  <c r="P836" i="1"/>
  <c r="O836" i="1"/>
  <c r="T835" i="1"/>
  <c r="S835" i="1"/>
  <c r="R835" i="1"/>
  <c r="Q835" i="1" a="1"/>
  <c r="Q835" i="1" s="1"/>
  <c r="P835" i="1"/>
  <c r="O835" i="1"/>
  <c r="T834" i="1"/>
  <c r="S834" i="1"/>
  <c r="R834" i="1"/>
  <c r="Q834" i="1" a="1"/>
  <c r="Q834" i="1" s="1"/>
  <c r="P834" i="1"/>
  <c r="O834" i="1"/>
  <c r="T833" i="1"/>
  <c r="S833" i="1"/>
  <c r="R833" i="1"/>
  <c r="Q833" i="1" a="1"/>
  <c r="Q833" i="1" s="1"/>
  <c r="P833" i="1"/>
  <c r="O833" i="1"/>
  <c r="T832" i="1"/>
  <c r="S832" i="1"/>
  <c r="R832" i="1"/>
  <c r="Q832" i="1" a="1"/>
  <c r="Q832" i="1" s="1"/>
  <c r="P832" i="1"/>
  <c r="O832" i="1"/>
  <c r="T831" i="1"/>
  <c r="S831" i="1"/>
  <c r="R831" i="1"/>
  <c r="Q831" i="1" a="1"/>
  <c r="Q831" i="1" s="1"/>
  <c r="P831" i="1"/>
  <c r="O831" i="1"/>
  <c r="T830" i="1"/>
  <c r="S830" i="1"/>
  <c r="R830" i="1"/>
  <c r="Q830" i="1" a="1"/>
  <c r="Q830" i="1" s="1"/>
  <c r="P830" i="1"/>
  <c r="O830" i="1"/>
  <c r="T829" i="1"/>
  <c r="S829" i="1"/>
  <c r="R829" i="1"/>
  <c r="Q829" i="1" a="1"/>
  <c r="Q829" i="1" s="1"/>
  <c r="P829" i="1"/>
  <c r="O829" i="1"/>
  <c r="T828" i="1"/>
  <c r="S828" i="1"/>
  <c r="R828" i="1"/>
  <c r="Q828" i="1" a="1"/>
  <c r="Q828" i="1" s="1"/>
  <c r="P828" i="1"/>
  <c r="O828" i="1"/>
  <c r="T827" i="1"/>
  <c r="S827" i="1"/>
  <c r="R827" i="1"/>
  <c r="Q827" i="1" a="1"/>
  <c r="Q827" i="1" s="1"/>
  <c r="P827" i="1"/>
  <c r="O827" i="1"/>
  <c r="T826" i="1"/>
  <c r="S826" i="1"/>
  <c r="R826" i="1"/>
  <c r="Q826" i="1" a="1"/>
  <c r="Q826" i="1" s="1"/>
  <c r="P826" i="1"/>
  <c r="O826" i="1"/>
  <c r="T825" i="1"/>
  <c r="S825" i="1"/>
  <c r="R825" i="1"/>
  <c r="Q825" i="1" a="1"/>
  <c r="Q825" i="1" s="1"/>
  <c r="P825" i="1"/>
  <c r="O825" i="1"/>
  <c r="T824" i="1"/>
  <c r="S824" i="1"/>
  <c r="R824" i="1"/>
  <c r="Q824" i="1" a="1"/>
  <c r="Q824" i="1" s="1"/>
  <c r="P824" i="1"/>
  <c r="O824" i="1"/>
  <c r="T823" i="1"/>
  <c r="S823" i="1"/>
  <c r="R823" i="1"/>
  <c r="Q823" i="1" a="1"/>
  <c r="Q823" i="1" s="1"/>
  <c r="P823" i="1"/>
  <c r="O823" i="1"/>
  <c r="T822" i="1"/>
  <c r="S822" i="1"/>
  <c r="R822" i="1"/>
  <c r="Q822" i="1" a="1"/>
  <c r="Q822" i="1" s="1"/>
  <c r="P822" i="1"/>
  <c r="O822" i="1"/>
  <c r="T821" i="1"/>
  <c r="S821" i="1"/>
  <c r="R821" i="1"/>
  <c r="Q821" i="1" a="1"/>
  <c r="Q821" i="1" s="1"/>
  <c r="P821" i="1"/>
  <c r="O821" i="1"/>
  <c r="T820" i="1"/>
  <c r="S820" i="1"/>
  <c r="R820" i="1"/>
  <c r="Q820" i="1" a="1"/>
  <c r="Q820" i="1" s="1"/>
  <c r="P820" i="1"/>
  <c r="O820" i="1"/>
  <c r="T819" i="1"/>
  <c r="S819" i="1"/>
  <c r="R819" i="1"/>
  <c r="Q819" i="1" a="1"/>
  <c r="Q819" i="1" s="1"/>
  <c r="P819" i="1"/>
  <c r="O819" i="1"/>
  <c r="T818" i="1"/>
  <c r="S818" i="1"/>
  <c r="R818" i="1"/>
  <c r="Q818" i="1" a="1"/>
  <c r="Q818" i="1" s="1"/>
  <c r="P818" i="1"/>
  <c r="O818" i="1"/>
  <c r="T817" i="1"/>
  <c r="S817" i="1"/>
  <c r="R817" i="1"/>
  <c r="Q817" i="1" a="1"/>
  <c r="Q817" i="1" s="1"/>
  <c r="P817" i="1"/>
  <c r="O817" i="1"/>
  <c r="T816" i="1"/>
  <c r="S816" i="1"/>
  <c r="R816" i="1"/>
  <c r="Q816" i="1" a="1"/>
  <c r="Q816" i="1" s="1"/>
  <c r="P816" i="1"/>
  <c r="O816" i="1"/>
  <c r="T815" i="1"/>
  <c r="S815" i="1"/>
  <c r="R815" i="1"/>
  <c r="Q815" i="1" a="1"/>
  <c r="Q815" i="1" s="1"/>
  <c r="P815" i="1"/>
  <c r="O815" i="1"/>
  <c r="T814" i="1"/>
  <c r="S814" i="1"/>
  <c r="R814" i="1"/>
  <c r="Q814" i="1" a="1"/>
  <c r="Q814" i="1" s="1"/>
  <c r="P814" i="1"/>
  <c r="O814" i="1"/>
  <c r="T813" i="1"/>
  <c r="S813" i="1"/>
  <c r="R813" i="1"/>
  <c r="Q813" i="1" a="1"/>
  <c r="Q813" i="1" s="1"/>
  <c r="P813" i="1"/>
  <c r="O813" i="1"/>
  <c r="T812" i="1"/>
  <c r="S812" i="1"/>
  <c r="R812" i="1"/>
  <c r="Q812" i="1" a="1"/>
  <c r="Q812" i="1" s="1"/>
  <c r="P812" i="1"/>
  <c r="O812" i="1"/>
  <c r="T811" i="1"/>
  <c r="S811" i="1"/>
  <c r="R811" i="1"/>
  <c r="Q811" i="1" a="1"/>
  <c r="Q811" i="1" s="1"/>
  <c r="P811" i="1"/>
  <c r="O811" i="1"/>
  <c r="T810" i="1"/>
  <c r="S810" i="1"/>
  <c r="R810" i="1"/>
  <c r="Q810" i="1" a="1"/>
  <c r="Q810" i="1" s="1"/>
  <c r="P810" i="1"/>
  <c r="O810" i="1"/>
  <c r="T809" i="1"/>
  <c r="S809" i="1"/>
  <c r="R809" i="1"/>
  <c r="Q809" i="1" a="1"/>
  <c r="Q809" i="1" s="1"/>
  <c r="P809" i="1"/>
  <c r="O809" i="1"/>
  <c r="T808" i="1"/>
  <c r="S808" i="1"/>
  <c r="R808" i="1"/>
  <c r="Q808" i="1" a="1"/>
  <c r="Q808" i="1" s="1"/>
  <c r="P808" i="1"/>
  <c r="O808" i="1"/>
  <c r="T807" i="1"/>
  <c r="S807" i="1"/>
  <c r="R807" i="1"/>
  <c r="Q807" i="1" a="1"/>
  <c r="Q807" i="1" s="1"/>
  <c r="P807" i="1"/>
  <c r="O807" i="1"/>
  <c r="T806" i="1"/>
  <c r="S806" i="1"/>
  <c r="R806" i="1"/>
  <c r="Q806" i="1" a="1"/>
  <c r="Q806" i="1" s="1"/>
  <c r="P806" i="1"/>
  <c r="O806" i="1"/>
  <c r="T805" i="1"/>
  <c r="S805" i="1"/>
  <c r="R805" i="1"/>
  <c r="Q805" i="1" a="1"/>
  <c r="Q805" i="1" s="1"/>
  <c r="P805" i="1"/>
  <c r="O805" i="1"/>
  <c r="T804" i="1"/>
  <c r="S804" i="1"/>
  <c r="R804" i="1"/>
  <c r="Q804" i="1" a="1"/>
  <c r="Q804" i="1" s="1"/>
  <c r="P804" i="1"/>
  <c r="O804" i="1"/>
  <c r="T803" i="1"/>
  <c r="S803" i="1"/>
  <c r="R803" i="1"/>
  <c r="Q803" i="1" a="1"/>
  <c r="Q803" i="1" s="1"/>
  <c r="P803" i="1"/>
  <c r="O803" i="1"/>
  <c r="T802" i="1"/>
  <c r="S802" i="1"/>
  <c r="R802" i="1"/>
  <c r="Q802" i="1" a="1"/>
  <c r="Q802" i="1" s="1"/>
  <c r="P802" i="1"/>
  <c r="O802" i="1"/>
  <c r="T801" i="1"/>
  <c r="S801" i="1"/>
  <c r="R801" i="1"/>
  <c r="Q801" i="1" a="1"/>
  <c r="Q801" i="1" s="1"/>
  <c r="P801" i="1"/>
  <c r="O801" i="1"/>
  <c r="T800" i="1"/>
  <c r="S800" i="1"/>
  <c r="R800" i="1"/>
  <c r="Q800" i="1" a="1"/>
  <c r="Q800" i="1" s="1"/>
  <c r="P800" i="1"/>
  <c r="O800" i="1"/>
  <c r="T799" i="1"/>
  <c r="S799" i="1"/>
  <c r="R799" i="1"/>
  <c r="Q799" i="1" a="1"/>
  <c r="Q799" i="1" s="1"/>
  <c r="P799" i="1"/>
  <c r="O799" i="1"/>
  <c r="T798" i="1"/>
  <c r="S798" i="1"/>
  <c r="R798" i="1"/>
  <c r="Q798" i="1" a="1"/>
  <c r="Q798" i="1" s="1"/>
  <c r="P798" i="1"/>
  <c r="O798" i="1"/>
  <c r="T797" i="1"/>
  <c r="S797" i="1"/>
  <c r="R797" i="1"/>
  <c r="Q797" i="1" a="1"/>
  <c r="Q797" i="1" s="1"/>
  <c r="P797" i="1"/>
  <c r="O797" i="1"/>
  <c r="T796" i="1"/>
  <c r="S796" i="1"/>
  <c r="R796" i="1"/>
  <c r="Q796" i="1" a="1"/>
  <c r="Q796" i="1" s="1"/>
  <c r="P796" i="1"/>
  <c r="O796" i="1"/>
  <c r="T795" i="1"/>
  <c r="S795" i="1"/>
  <c r="R795" i="1"/>
  <c r="Q795" i="1" a="1"/>
  <c r="Q795" i="1" s="1"/>
  <c r="P795" i="1"/>
  <c r="O795" i="1"/>
  <c r="T794" i="1"/>
  <c r="S794" i="1"/>
  <c r="R794" i="1"/>
  <c r="Q794" i="1" a="1"/>
  <c r="Q794" i="1" s="1"/>
  <c r="P794" i="1"/>
  <c r="O794" i="1"/>
  <c r="T793" i="1"/>
  <c r="S793" i="1"/>
  <c r="R793" i="1"/>
  <c r="Q793" i="1" a="1"/>
  <c r="Q793" i="1" s="1"/>
  <c r="P793" i="1"/>
  <c r="O793" i="1"/>
  <c r="T792" i="1"/>
  <c r="S792" i="1"/>
  <c r="R792" i="1"/>
  <c r="Q792" i="1" a="1"/>
  <c r="Q792" i="1" s="1"/>
  <c r="P792" i="1"/>
  <c r="O792" i="1"/>
  <c r="T791" i="1"/>
  <c r="S791" i="1"/>
  <c r="R791" i="1"/>
  <c r="Q791" i="1" a="1"/>
  <c r="Q791" i="1" s="1"/>
  <c r="P791" i="1"/>
  <c r="O791" i="1"/>
  <c r="T790" i="1"/>
  <c r="S790" i="1"/>
  <c r="R790" i="1"/>
  <c r="Q790" i="1" a="1"/>
  <c r="Q790" i="1" s="1"/>
  <c r="P790" i="1"/>
  <c r="O790" i="1"/>
  <c r="T789" i="1"/>
  <c r="S789" i="1"/>
  <c r="R789" i="1"/>
  <c r="Q789" i="1" a="1"/>
  <c r="Q789" i="1" s="1"/>
  <c r="P789" i="1"/>
  <c r="O789" i="1"/>
  <c r="T788" i="1"/>
  <c r="S788" i="1"/>
  <c r="R788" i="1"/>
  <c r="Q788" i="1" a="1"/>
  <c r="Q788" i="1" s="1"/>
  <c r="P788" i="1"/>
  <c r="O788" i="1"/>
  <c r="T787" i="1"/>
  <c r="S787" i="1"/>
  <c r="R787" i="1"/>
  <c r="Q787" i="1" a="1"/>
  <c r="Q787" i="1" s="1"/>
  <c r="P787" i="1"/>
  <c r="O787" i="1"/>
  <c r="T786" i="1"/>
  <c r="S786" i="1"/>
  <c r="R786" i="1"/>
  <c r="Q786" i="1" a="1"/>
  <c r="Q786" i="1" s="1"/>
  <c r="P786" i="1"/>
  <c r="O786" i="1"/>
  <c r="T785" i="1"/>
  <c r="S785" i="1"/>
  <c r="R785" i="1"/>
  <c r="Q785" i="1" a="1"/>
  <c r="Q785" i="1" s="1"/>
  <c r="P785" i="1"/>
  <c r="O785" i="1"/>
  <c r="T784" i="1"/>
  <c r="S784" i="1"/>
  <c r="R784" i="1"/>
  <c r="Q784" i="1" a="1"/>
  <c r="Q784" i="1" s="1"/>
  <c r="P784" i="1"/>
  <c r="O784" i="1"/>
  <c r="T783" i="1"/>
  <c r="S783" i="1"/>
  <c r="R783" i="1"/>
  <c r="Q783" i="1" a="1"/>
  <c r="Q783" i="1" s="1"/>
  <c r="P783" i="1"/>
  <c r="O783" i="1"/>
  <c r="T782" i="1"/>
  <c r="S782" i="1"/>
  <c r="R782" i="1"/>
  <c r="Q782" i="1" a="1"/>
  <c r="Q782" i="1" s="1"/>
  <c r="P782" i="1"/>
  <c r="O782" i="1"/>
  <c r="T781" i="1"/>
  <c r="S781" i="1"/>
  <c r="R781" i="1"/>
  <c r="Q781" i="1" a="1"/>
  <c r="Q781" i="1" s="1"/>
  <c r="P781" i="1"/>
  <c r="O781" i="1"/>
  <c r="T780" i="1"/>
  <c r="S780" i="1"/>
  <c r="R780" i="1"/>
  <c r="Q780" i="1" a="1"/>
  <c r="Q780" i="1" s="1"/>
  <c r="P780" i="1"/>
  <c r="O780" i="1"/>
  <c r="T779" i="1"/>
  <c r="S779" i="1"/>
  <c r="R779" i="1"/>
  <c r="Q779" i="1" a="1"/>
  <c r="Q779" i="1" s="1"/>
  <c r="P779" i="1"/>
  <c r="O779" i="1"/>
  <c r="T778" i="1"/>
  <c r="S778" i="1"/>
  <c r="R778" i="1"/>
  <c r="Q778" i="1" a="1"/>
  <c r="Q778" i="1" s="1"/>
  <c r="P778" i="1"/>
  <c r="O778" i="1"/>
  <c r="T777" i="1"/>
  <c r="S777" i="1"/>
  <c r="R777" i="1"/>
  <c r="Q777" i="1" a="1"/>
  <c r="Q777" i="1" s="1"/>
  <c r="P777" i="1"/>
  <c r="O777" i="1"/>
  <c r="T776" i="1"/>
  <c r="S776" i="1"/>
  <c r="R776" i="1"/>
  <c r="Q776" i="1" a="1"/>
  <c r="Q776" i="1" s="1"/>
  <c r="P776" i="1"/>
  <c r="O776" i="1"/>
  <c r="T775" i="1"/>
  <c r="S775" i="1"/>
  <c r="R775" i="1"/>
  <c r="Q775" i="1" a="1"/>
  <c r="Q775" i="1" s="1"/>
  <c r="P775" i="1"/>
  <c r="O775" i="1"/>
  <c r="T774" i="1"/>
  <c r="S774" i="1"/>
  <c r="R774" i="1"/>
  <c r="Q774" i="1" a="1"/>
  <c r="Q774" i="1" s="1"/>
  <c r="P774" i="1"/>
  <c r="O774" i="1"/>
  <c r="T773" i="1"/>
  <c r="S773" i="1"/>
  <c r="R773" i="1"/>
  <c r="Q773" i="1" a="1"/>
  <c r="Q773" i="1" s="1"/>
  <c r="P773" i="1"/>
  <c r="O773" i="1"/>
  <c r="T772" i="1"/>
  <c r="S772" i="1"/>
  <c r="R772" i="1"/>
  <c r="Q772" i="1" a="1"/>
  <c r="Q772" i="1" s="1"/>
  <c r="P772" i="1"/>
  <c r="O772" i="1"/>
  <c r="T771" i="1"/>
  <c r="S771" i="1"/>
  <c r="R771" i="1"/>
  <c r="Q771" i="1" a="1"/>
  <c r="Q771" i="1" s="1"/>
  <c r="P771" i="1"/>
  <c r="O771" i="1"/>
  <c r="T770" i="1"/>
  <c r="S770" i="1"/>
  <c r="R770" i="1"/>
  <c r="Q770" i="1" a="1"/>
  <c r="Q770" i="1" s="1"/>
  <c r="P770" i="1"/>
  <c r="O770" i="1"/>
  <c r="T769" i="1"/>
  <c r="S769" i="1"/>
  <c r="R769" i="1"/>
  <c r="Q769" i="1" a="1"/>
  <c r="Q769" i="1" s="1"/>
  <c r="P769" i="1"/>
  <c r="O769" i="1"/>
  <c r="T768" i="1"/>
  <c r="S768" i="1"/>
  <c r="R768" i="1"/>
  <c r="Q768" i="1" a="1"/>
  <c r="Q768" i="1" s="1"/>
  <c r="P768" i="1"/>
  <c r="O768" i="1"/>
  <c r="T767" i="1"/>
  <c r="S767" i="1"/>
  <c r="R767" i="1"/>
  <c r="Q767" i="1" a="1"/>
  <c r="Q767" i="1" s="1"/>
  <c r="P767" i="1"/>
  <c r="O767" i="1"/>
  <c r="T766" i="1"/>
  <c r="S766" i="1"/>
  <c r="R766" i="1"/>
  <c r="Q766" i="1" a="1"/>
  <c r="Q766" i="1" s="1"/>
  <c r="P766" i="1"/>
  <c r="O766" i="1"/>
  <c r="T765" i="1"/>
  <c r="S765" i="1"/>
  <c r="R765" i="1"/>
  <c r="Q765" i="1" a="1"/>
  <c r="Q765" i="1" s="1"/>
  <c r="P765" i="1"/>
  <c r="O765" i="1"/>
  <c r="T764" i="1"/>
  <c r="S764" i="1"/>
  <c r="R764" i="1"/>
  <c r="Q764" i="1" a="1"/>
  <c r="Q764" i="1" s="1"/>
  <c r="P764" i="1"/>
  <c r="O764" i="1"/>
  <c r="T763" i="1"/>
  <c r="S763" i="1"/>
  <c r="R763" i="1"/>
  <c r="Q763" i="1" a="1"/>
  <c r="Q763" i="1" s="1"/>
  <c r="P763" i="1"/>
  <c r="O763" i="1"/>
  <c r="T762" i="1"/>
  <c r="S762" i="1"/>
  <c r="R762" i="1"/>
  <c r="Q762" i="1" a="1"/>
  <c r="Q762" i="1" s="1"/>
  <c r="P762" i="1"/>
  <c r="O762" i="1"/>
  <c r="T761" i="1"/>
  <c r="S761" i="1"/>
  <c r="R761" i="1"/>
  <c r="Q761" i="1" a="1"/>
  <c r="Q761" i="1" s="1"/>
  <c r="P761" i="1"/>
  <c r="O761" i="1"/>
  <c r="T760" i="1"/>
  <c r="S760" i="1"/>
  <c r="R760" i="1"/>
  <c r="Q760" i="1" a="1"/>
  <c r="Q760" i="1" s="1"/>
  <c r="P760" i="1"/>
  <c r="O760" i="1"/>
  <c r="T759" i="1"/>
  <c r="S759" i="1"/>
  <c r="R759" i="1"/>
  <c r="Q759" i="1" a="1"/>
  <c r="Q759" i="1" s="1"/>
  <c r="P759" i="1"/>
  <c r="O759" i="1"/>
  <c r="T758" i="1"/>
  <c r="S758" i="1"/>
  <c r="R758" i="1"/>
  <c r="Q758" i="1" a="1"/>
  <c r="Q758" i="1" s="1"/>
  <c r="P758" i="1"/>
  <c r="O758" i="1"/>
  <c r="T757" i="1"/>
  <c r="S757" i="1"/>
  <c r="R757" i="1"/>
  <c r="Q757" i="1" a="1"/>
  <c r="Q757" i="1" s="1"/>
  <c r="P757" i="1"/>
  <c r="O757" i="1"/>
  <c r="T756" i="1"/>
  <c r="S756" i="1"/>
  <c r="R756" i="1"/>
  <c r="Q756" i="1" a="1"/>
  <c r="Q756" i="1" s="1"/>
  <c r="P756" i="1"/>
  <c r="O756" i="1"/>
  <c r="T755" i="1"/>
  <c r="S755" i="1"/>
  <c r="R755" i="1"/>
  <c r="Q755" i="1" a="1"/>
  <c r="Q755" i="1" s="1"/>
  <c r="P755" i="1"/>
  <c r="O755" i="1"/>
  <c r="T754" i="1"/>
  <c r="S754" i="1"/>
  <c r="R754" i="1"/>
  <c r="Q754" i="1" a="1"/>
  <c r="Q754" i="1" s="1"/>
  <c r="P754" i="1"/>
  <c r="O754" i="1"/>
  <c r="T753" i="1"/>
  <c r="S753" i="1"/>
  <c r="R753" i="1"/>
  <c r="Q753" i="1" a="1"/>
  <c r="Q753" i="1" s="1"/>
  <c r="P753" i="1"/>
  <c r="O753" i="1"/>
  <c r="T752" i="1"/>
  <c r="S752" i="1"/>
  <c r="R752" i="1"/>
  <c r="Q752" i="1" a="1"/>
  <c r="Q752" i="1" s="1"/>
  <c r="P752" i="1"/>
  <c r="O752" i="1"/>
  <c r="T751" i="1"/>
  <c r="S751" i="1"/>
  <c r="R751" i="1"/>
  <c r="Q751" i="1" a="1"/>
  <c r="Q751" i="1" s="1"/>
  <c r="P751" i="1"/>
  <c r="O751" i="1"/>
  <c r="T750" i="1"/>
  <c r="S750" i="1"/>
  <c r="R750" i="1"/>
  <c r="Q750" i="1" a="1"/>
  <c r="Q750" i="1" s="1"/>
  <c r="P750" i="1"/>
  <c r="O750" i="1"/>
  <c r="T749" i="1"/>
  <c r="S749" i="1"/>
  <c r="R749" i="1"/>
  <c r="Q749" i="1" a="1"/>
  <c r="Q749" i="1" s="1"/>
  <c r="P749" i="1"/>
  <c r="O749" i="1"/>
  <c r="T748" i="1"/>
  <c r="S748" i="1"/>
  <c r="R748" i="1"/>
  <c r="Q748" i="1" a="1"/>
  <c r="Q748" i="1" s="1"/>
  <c r="P748" i="1"/>
  <c r="O748" i="1"/>
  <c r="T747" i="1"/>
  <c r="S747" i="1"/>
  <c r="R747" i="1"/>
  <c r="Q747" i="1" a="1"/>
  <c r="Q747" i="1" s="1"/>
  <c r="P747" i="1"/>
  <c r="O747" i="1"/>
  <c r="T746" i="1"/>
  <c r="S746" i="1"/>
  <c r="R746" i="1"/>
  <c r="Q746" i="1" a="1"/>
  <c r="Q746" i="1" s="1"/>
  <c r="P746" i="1"/>
  <c r="O746" i="1"/>
  <c r="T745" i="1"/>
  <c r="S745" i="1"/>
  <c r="R745" i="1"/>
  <c r="Q745" i="1" a="1"/>
  <c r="Q745" i="1" s="1"/>
  <c r="P745" i="1"/>
  <c r="O745" i="1"/>
  <c r="T744" i="1"/>
  <c r="S744" i="1"/>
  <c r="R744" i="1"/>
  <c r="Q744" i="1" a="1"/>
  <c r="Q744" i="1" s="1"/>
  <c r="P744" i="1"/>
  <c r="O744" i="1"/>
  <c r="T743" i="1"/>
  <c r="S743" i="1"/>
  <c r="R743" i="1"/>
  <c r="Q743" i="1" a="1"/>
  <c r="Q743" i="1" s="1"/>
  <c r="P743" i="1"/>
  <c r="O743" i="1"/>
  <c r="T742" i="1"/>
  <c r="S742" i="1"/>
  <c r="R742" i="1"/>
  <c r="Q742" i="1" a="1"/>
  <c r="Q742" i="1" s="1"/>
  <c r="P742" i="1"/>
  <c r="O742" i="1"/>
  <c r="T741" i="1"/>
  <c r="S741" i="1"/>
  <c r="R741" i="1"/>
  <c r="Q741" i="1" a="1"/>
  <c r="Q741" i="1" s="1"/>
  <c r="P741" i="1"/>
  <c r="O741" i="1"/>
  <c r="T740" i="1"/>
  <c r="S740" i="1"/>
  <c r="R740" i="1"/>
  <c r="Q740" i="1" a="1"/>
  <c r="Q740" i="1" s="1"/>
  <c r="P740" i="1"/>
  <c r="O740" i="1"/>
  <c r="T739" i="1"/>
  <c r="S739" i="1"/>
  <c r="R739" i="1"/>
  <c r="Q739" i="1" a="1"/>
  <c r="Q739" i="1" s="1"/>
  <c r="P739" i="1"/>
  <c r="O739" i="1"/>
  <c r="T738" i="1"/>
  <c r="S738" i="1"/>
  <c r="R738" i="1"/>
  <c r="Q738" i="1" a="1"/>
  <c r="Q738" i="1" s="1"/>
  <c r="P738" i="1"/>
  <c r="O738" i="1"/>
  <c r="T737" i="1"/>
  <c r="S737" i="1"/>
  <c r="R737" i="1"/>
  <c r="Q737" i="1" a="1"/>
  <c r="Q737" i="1" s="1"/>
  <c r="P737" i="1"/>
  <c r="O737" i="1"/>
  <c r="T736" i="1"/>
  <c r="S736" i="1"/>
  <c r="R736" i="1"/>
  <c r="Q736" i="1" a="1"/>
  <c r="Q736" i="1" s="1"/>
  <c r="P736" i="1"/>
  <c r="O736" i="1"/>
  <c r="T735" i="1"/>
  <c r="S735" i="1"/>
  <c r="R735" i="1"/>
  <c r="Q735" i="1" a="1"/>
  <c r="Q735" i="1" s="1"/>
  <c r="P735" i="1"/>
  <c r="O735" i="1"/>
  <c r="T734" i="1"/>
  <c r="S734" i="1"/>
  <c r="R734" i="1"/>
  <c r="Q734" i="1" a="1"/>
  <c r="Q734" i="1" s="1"/>
  <c r="P734" i="1"/>
  <c r="O734" i="1"/>
  <c r="T733" i="1"/>
  <c r="S733" i="1"/>
  <c r="R733" i="1"/>
  <c r="Q733" i="1" a="1"/>
  <c r="Q733" i="1" s="1"/>
  <c r="P733" i="1"/>
  <c r="O733" i="1"/>
  <c r="T732" i="1"/>
  <c r="S732" i="1"/>
  <c r="R732" i="1"/>
  <c r="Q732" i="1" a="1"/>
  <c r="Q732" i="1" s="1"/>
  <c r="P732" i="1"/>
  <c r="O732" i="1"/>
  <c r="T731" i="1"/>
  <c r="S731" i="1"/>
  <c r="R731" i="1"/>
  <c r="Q731" i="1" a="1"/>
  <c r="Q731" i="1" s="1"/>
  <c r="P731" i="1"/>
  <c r="O731" i="1"/>
  <c r="T730" i="1"/>
  <c r="S730" i="1"/>
  <c r="R730" i="1"/>
  <c r="Q730" i="1" a="1"/>
  <c r="Q730" i="1" s="1"/>
  <c r="P730" i="1"/>
  <c r="O730" i="1"/>
  <c r="T729" i="1"/>
  <c r="S729" i="1"/>
  <c r="R729" i="1"/>
  <c r="Q729" i="1" a="1"/>
  <c r="Q729" i="1" s="1"/>
  <c r="P729" i="1"/>
  <c r="O729" i="1"/>
  <c r="T728" i="1"/>
  <c r="S728" i="1"/>
  <c r="R728" i="1"/>
  <c r="Q728" i="1" a="1"/>
  <c r="Q728" i="1" s="1"/>
  <c r="P728" i="1"/>
  <c r="O728" i="1"/>
  <c r="T727" i="1"/>
  <c r="S727" i="1"/>
  <c r="R727" i="1"/>
  <c r="Q727" i="1" a="1"/>
  <c r="Q727" i="1" s="1"/>
  <c r="P727" i="1"/>
  <c r="O727" i="1"/>
  <c r="T726" i="1"/>
  <c r="S726" i="1"/>
  <c r="R726" i="1"/>
  <c r="Q726" i="1" a="1"/>
  <c r="Q726" i="1" s="1"/>
  <c r="P726" i="1"/>
  <c r="O726" i="1"/>
  <c r="T725" i="1"/>
  <c r="S725" i="1"/>
  <c r="R725" i="1"/>
  <c r="Q725" i="1" a="1"/>
  <c r="Q725" i="1" s="1"/>
  <c r="P725" i="1"/>
  <c r="O725" i="1"/>
  <c r="T724" i="1"/>
  <c r="S724" i="1"/>
  <c r="R724" i="1"/>
  <c r="Q724" i="1" a="1"/>
  <c r="Q724" i="1" s="1"/>
  <c r="P724" i="1"/>
  <c r="O724" i="1"/>
  <c r="T723" i="1"/>
  <c r="S723" i="1"/>
  <c r="R723" i="1"/>
  <c r="Q723" i="1" a="1"/>
  <c r="Q723" i="1" s="1"/>
  <c r="P723" i="1"/>
  <c r="O723" i="1"/>
  <c r="T722" i="1"/>
  <c r="S722" i="1"/>
  <c r="R722" i="1"/>
  <c r="Q722" i="1" a="1"/>
  <c r="Q722" i="1" s="1"/>
  <c r="P722" i="1"/>
  <c r="O722" i="1"/>
  <c r="T721" i="1"/>
  <c r="S721" i="1"/>
  <c r="R721" i="1"/>
  <c r="Q721" i="1" a="1"/>
  <c r="Q721" i="1" s="1"/>
  <c r="P721" i="1"/>
  <c r="O721" i="1"/>
  <c r="T720" i="1"/>
  <c r="S720" i="1"/>
  <c r="R720" i="1"/>
  <c r="Q720" i="1" a="1"/>
  <c r="Q720" i="1" s="1"/>
  <c r="P720" i="1"/>
  <c r="O720" i="1"/>
  <c r="T719" i="1"/>
  <c r="S719" i="1"/>
  <c r="R719" i="1"/>
  <c r="Q719" i="1" a="1"/>
  <c r="Q719" i="1" s="1"/>
  <c r="P719" i="1"/>
  <c r="O719" i="1"/>
  <c r="T718" i="1"/>
  <c r="S718" i="1"/>
  <c r="R718" i="1"/>
  <c r="Q718" i="1" a="1"/>
  <c r="Q718" i="1" s="1"/>
  <c r="P718" i="1"/>
  <c r="O718" i="1"/>
  <c r="T717" i="1"/>
  <c r="S717" i="1"/>
  <c r="R717" i="1"/>
  <c r="Q717" i="1" a="1"/>
  <c r="Q717" i="1" s="1"/>
  <c r="P717" i="1"/>
  <c r="O717" i="1"/>
  <c r="T716" i="1"/>
  <c r="S716" i="1"/>
  <c r="R716" i="1"/>
  <c r="Q716" i="1" a="1"/>
  <c r="Q716" i="1" s="1"/>
  <c r="P716" i="1"/>
  <c r="O716" i="1"/>
  <c r="T715" i="1"/>
  <c r="S715" i="1"/>
  <c r="R715" i="1"/>
  <c r="Q715" i="1" a="1"/>
  <c r="Q715" i="1" s="1"/>
  <c r="P715" i="1"/>
  <c r="O715" i="1"/>
  <c r="T714" i="1"/>
  <c r="S714" i="1"/>
  <c r="R714" i="1"/>
  <c r="Q714" i="1" a="1"/>
  <c r="Q714" i="1" s="1"/>
  <c r="P714" i="1"/>
  <c r="O714" i="1"/>
  <c r="T713" i="1"/>
  <c r="S713" i="1"/>
  <c r="R713" i="1"/>
  <c r="Q713" i="1" a="1"/>
  <c r="Q713" i="1" s="1"/>
  <c r="P713" i="1"/>
  <c r="O713" i="1"/>
  <c r="T712" i="1"/>
  <c r="S712" i="1"/>
  <c r="R712" i="1"/>
  <c r="Q712" i="1" a="1"/>
  <c r="Q712" i="1" s="1"/>
  <c r="P712" i="1"/>
  <c r="O712" i="1"/>
  <c r="T711" i="1"/>
  <c r="S711" i="1"/>
  <c r="R711" i="1"/>
  <c r="Q711" i="1" a="1"/>
  <c r="Q711" i="1" s="1"/>
  <c r="P711" i="1"/>
  <c r="O711" i="1"/>
  <c r="T710" i="1"/>
  <c r="S710" i="1"/>
  <c r="R710" i="1"/>
  <c r="Q710" i="1" a="1"/>
  <c r="Q710" i="1" s="1"/>
  <c r="P710" i="1"/>
  <c r="O710" i="1"/>
  <c r="T709" i="1"/>
  <c r="S709" i="1"/>
  <c r="R709" i="1"/>
  <c r="Q709" i="1" a="1"/>
  <c r="Q709" i="1" s="1"/>
  <c r="P709" i="1"/>
  <c r="O709" i="1"/>
  <c r="T708" i="1"/>
  <c r="S708" i="1"/>
  <c r="R708" i="1"/>
  <c r="Q708" i="1" a="1"/>
  <c r="Q708" i="1" s="1"/>
  <c r="P708" i="1"/>
  <c r="O708" i="1"/>
  <c r="T707" i="1"/>
  <c r="S707" i="1"/>
  <c r="R707" i="1"/>
  <c r="Q707" i="1" a="1"/>
  <c r="Q707" i="1" s="1"/>
  <c r="P707" i="1"/>
  <c r="O707" i="1"/>
  <c r="T706" i="1"/>
  <c r="S706" i="1"/>
  <c r="R706" i="1"/>
  <c r="Q706" i="1" a="1"/>
  <c r="Q706" i="1" s="1"/>
  <c r="P706" i="1"/>
  <c r="O706" i="1"/>
  <c r="T705" i="1"/>
  <c r="S705" i="1"/>
  <c r="R705" i="1"/>
  <c r="Q705" i="1" a="1"/>
  <c r="Q705" i="1" s="1"/>
  <c r="P705" i="1"/>
  <c r="O705" i="1"/>
  <c r="T704" i="1"/>
  <c r="S704" i="1"/>
  <c r="R704" i="1"/>
  <c r="Q704" i="1" a="1"/>
  <c r="Q704" i="1" s="1"/>
  <c r="P704" i="1"/>
  <c r="O704" i="1"/>
  <c r="T703" i="1"/>
  <c r="S703" i="1"/>
  <c r="R703" i="1"/>
  <c r="Q703" i="1" a="1"/>
  <c r="Q703" i="1" s="1"/>
  <c r="P703" i="1"/>
  <c r="O703" i="1"/>
  <c r="T702" i="1"/>
  <c r="S702" i="1"/>
  <c r="R702" i="1"/>
  <c r="Q702" i="1" a="1"/>
  <c r="Q702" i="1" s="1"/>
  <c r="P702" i="1"/>
  <c r="O702" i="1"/>
  <c r="T701" i="1"/>
  <c r="S701" i="1"/>
  <c r="R701" i="1"/>
  <c r="Q701" i="1" a="1"/>
  <c r="Q701" i="1" s="1"/>
  <c r="P701" i="1"/>
  <c r="O701" i="1"/>
  <c r="T700" i="1"/>
  <c r="S700" i="1"/>
  <c r="R700" i="1"/>
  <c r="Q700" i="1" a="1"/>
  <c r="Q700" i="1" s="1"/>
  <c r="P700" i="1"/>
  <c r="O700" i="1"/>
  <c r="T699" i="1"/>
  <c r="S699" i="1"/>
  <c r="R699" i="1"/>
  <c r="Q699" i="1" a="1"/>
  <c r="Q699" i="1" s="1"/>
  <c r="P699" i="1"/>
  <c r="O699" i="1"/>
  <c r="T698" i="1"/>
  <c r="S698" i="1"/>
  <c r="R698" i="1"/>
  <c r="Q698" i="1" a="1"/>
  <c r="Q698" i="1" s="1"/>
  <c r="P698" i="1"/>
  <c r="O698" i="1"/>
  <c r="T697" i="1"/>
  <c r="S697" i="1"/>
  <c r="R697" i="1"/>
  <c r="Q697" i="1" a="1"/>
  <c r="Q697" i="1" s="1"/>
  <c r="P697" i="1"/>
  <c r="O697" i="1"/>
  <c r="T696" i="1"/>
  <c r="S696" i="1"/>
  <c r="R696" i="1"/>
  <c r="Q696" i="1" a="1"/>
  <c r="Q696" i="1" s="1"/>
  <c r="P696" i="1"/>
  <c r="O696" i="1"/>
  <c r="T695" i="1"/>
  <c r="S695" i="1"/>
  <c r="R695" i="1"/>
  <c r="Q695" i="1" a="1"/>
  <c r="Q695" i="1" s="1"/>
  <c r="P695" i="1"/>
  <c r="O695" i="1"/>
  <c r="T694" i="1"/>
  <c r="S694" i="1"/>
  <c r="R694" i="1"/>
  <c r="Q694" i="1" a="1"/>
  <c r="Q694" i="1" s="1"/>
  <c r="P694" i="1"/>
  <c r="O694" i="1"/>
  <c r="T693" i="1"/>
  <c r="S693" i="1"/>
  <c r="R693" i="1"/>
  <c r="Q693" i="1" a="1"/>
  <c r="Q693" i="1" s="1"/>
  <c r="P693" i="1"/>
  <c r="O693" i="1"/>
  <c r="T692" i="1"/>
  <c r="S692" i="1"/>
  <c r="R692" i="1"/>
  <c r="Q692" i="1" a="1"/>
  <c r="Q692" i="1" s="1"/>
  <c r="P692" i="1"/>
  <c r="O692" i="1"/>
  <c r="T691" i="1"/>
  <c r="S691" i="1"/>
  <c r="R691" i="1"/>
  <c r="Q691" i="1" a="1"/>
  <c r="Q691" i="1" s="1"/>
  <c r="P691" i="1"/>
  <c r="O691" i="1"/>
  <c r="T690" i="1"/>
  <c r="S690" i="1"/>
  <c r="R690" i="1"/>
  <c r="Q690" i="1" a="1"/>
  <c r="Q690" i="1" s="1"/>
  <c r="P690" i="1"/>
  <c r="O690" i="1"/>
  <c r="T689" i="1"/>
  <c r="S689" i="1"/>
  <c r="R689" i="1"/>
  <c r="Q689" i="1" a="1"/>
  <c r="Q689" i="1" s="1"/>
  <c r="P689" i="1"/>
  <c r="O689" i="1"/>
  <c r="T688" i="1"/>
  <c r="S688" i="1"/>
  <c r="R688" i="1"/>
  <c r="Q688" i="1" a="1"/>
  <c r="Q688" i="1" s="1"/>
  <c r="P688" i="1"/>
  <c r="O688" i="1"/>
  <c r="T687" i="1"/>
  <c r="S687" i="1"/>
  <c r="R687" i="1"/>
  <c r="Q687" i="1" a="1"/>
  <c r="Q687" i="1" s="1"/>
  <c r="P687" i="1"/>
  <c r="O687" i="1"/>
  <c r="T686" i="1"/>
  <c r="S686" i="1"/>
  <c r="R686" i="1"/>
  <c r="Q686" i="1" a="1"/>
  <c r="Q686" i="1" s="1"/>
  <c r="P686" i="1"/>
  <c r="O686" i="1"/>
  <c r="T685" i="1"/>
  <c r="S685" i="1"/>
  <c r="R685" i="1"/>
  <c r="Q685" i="1" a="1"/>
  <c r="Q685" i="1" s="1"/>
  <c r="P685" i="1"/>
  <c r="O685" i="1"/>
  <c r="T684" i="1"/>
  <c r="S684" i="1"/>
  <c r="R684" i="1"/>
  <c r="Q684" i="1" a="1"/>
  <c r="Q684" i="1" s="1"/>
  <c r="P684" i="1"/>
  <c r="O684" i="1"/>
  <c r="T683" i="1"/>
  <c r="S683" i="1"/>
  <c r="R683" i="1"/>
  <c r="Q683" i="1" a="1"/>
  <c r="Q683" i="1" s="1"/>
  <c r="P683" i="1"/>
  <c r="O683" i="1"/>
  <c r="T682" i="1"/>
  <c r="S682" i="1"/>
  <c r="R682" i="1"/>
  <c r="Q682" i="1" a="1"/>
  <c r="Q682" i="1" s="1"/>
  <c r="P682" i="1"/>
  <c r="O682" i="1"/>
  <c r="T681" i="1"/>
  <c r="S681" i="1"/>
  <c r="R681" i="1"/>
  <c r="Q681" i="1" a="1"/>
  <c r="Q681" i="1" s="1"/>
  <c r="P681" i="1"/>
  <c r="O681" i="1"/>
  <c r="T680" i="1"/>
  <c r="S680" i="1"/>
  <c r="R680" i="1"/>
  <c r="Q680" i="1" a="1"/>
  <c r="Q680" i="1" s="1"/>
  <c r="P680" i="1"/>
  <c r="O680" i="1"/>
  <c r="T679" i="1"/>
  <c r="S679" i="1"/>
  <c r="R679" i="1"/>
  <c r="Q679" i="1" a="1"/>
  <c r="Q679" i="1" s="1"/>
  <c r="P679" i="1"/>
  <c r="O679" i="1"/>
  <c r="T678" i="1"/>
  <c r="S678" i="1"/>
  <c r="R678" i="1"/>
  <c r="Q678" i="1" a="1"/>
  <c r="Q678" i="1" s="1"/>
  <c r="P678" i="1"/>
  <c r="O678" i="1"/>
  <c r="T677" i="1"/>
  <c r="S677" i="1"/>
  <c r="R677" i="1"/>
  <c r="Q677" i="1" a="1"/>
  <c r="Q677" i="1" s="1"/>
  <c r="P677" i="1"/>
  <c r="O677" i="1"/>
  <c r="T676" i="1"/>
  <c r="S676" i="1"/>
  <c r="R676" i="1"/>
  <c r="Q676" i="1" a="1"/>
  <c r="Q676" i="1" s="1"/>
  <c r="P676" i="1"/>
  <c r="O676" i="1"/>
  <c r="T675" i="1"/>
  <c r="S675" i="1"/>
  <c r="R675" i="1"/>
  <c r="Q675" i="1" a="1"/>
  <c r="Q675" i="1" s="1"/>
  <c r="P675" i="1"/>
  <c r="O675" i="1"/>
  <c r="T674" i="1"/>
  <c r="S674" i="1"/>
  <c r="R674" i="1"/>
  <c r="Q674" i="1" a="1"/>
  <c r="Q674" i="1" s="1"/>
  <c r="P674" i="1"/>
  <c r="O674" i="1"/>
  <c r="T673" i="1"/>
  <c r="S673" i="1"/>
  <c r="R673" i="1"/>
  <c r="Q673" i="1" a="1"/>
  <c r="Q673" i="1" s="1"/>
  <c r="P673" i="1"/>
  <c r="O673" i="1"/>
  <c r="T672" i="1"/>
  <c r="S672" i="1"/>
  <c r="R672" i="1"/>
  <c r="Q672" i="1" a="1"/>
  <c r="Q672" i="1" s="1"/>
  <c r="P672" i="1"/>
  <c r="O672" i="1"/>
  <c r="T671" i="1"/>
  <c r="S671" i="1"/>
  <c r="R671" i="1"/>
  <c r="Q671" i="1" a="1"/>
  <c r="Q671" i="1" s="1"/>
  <c r="P671" i="1"/>
  <c r="O671" i="1"/>
  <c r="T670" i="1"/>
  <c r="S670" i="1"/>
  <c r="R670" i="1"/>
  <c r="Q670" i="1" a="1"/>
  <c r="Q670" i="1" s="1"/>
  <c r="P670" i="1"/>
  <c r="O670" i="1"/>
  <c r="T669" i="1"/>
  <c r="S669" i="1"/>
  <c r="R669" i="1"/>
  <c r="Q669" i="1" a="1"/>
  <c r="Q669" i="1" s="1"/>
  <c r="P669" i="1"/>
  <c r="O669" i="1"/>
  <c r="T668" i="1"/>
  <c r="S668" i="1"/>
  <c r="R668" i="1"/>
  <c r="Q668" i="1" a="1"/>
  <c r="Q668" i="1" s="1"/>
  <c r="P668" i="1"/>
  <c r="O668" i="1"/>
  <c r="T667" i="1"/>
  <c r="S667" i="1"/>
  <c r="R667" i="1"/>
  <c r="Q667" i="1" a="1"/>
  <c r="Q667" i="1" s="1"/>
  <c r="P667" i="1"/>
  <c r="O667" i="1"/>
  <c r="T666" i="1"/>
  <c r="S666" i="1"/>
  <c r="R666" i="1"/>
  <c r="Q666" i="1" a="1"/>
  <c r="Q666" i="1" s="1"/>
  <c r="P666" i="1"/>
  <c r="O666" i="1"/>
  <c r="T665" i="1"/>
  <c r="S665" i="1"/>
  <c r="R665" i="1"/>
  <c r="Q665" i="1" a="1"/>
  <c r="Q665" i="1" s="1"/>
  <c r="P665" i="1"/>
  <c r="O665" i="1"/>
  <c r="T664" i="1"/>
  <c r="S664" i="1"/>
  <c r="R664" i="1"/>
  <c r="Q664" i="1" a="1"/>
  <c r="Q664" i="1" s="1"/>
  <c r="P664" i="1"/>
  <c r="O664" i="1"/>
  <c r="T663" i="1"/>
  <c r="S663" i="1"/>
  <c r="R663" i="1"/>
  <c r="Q663" i="1" a="1"/>
  <c r="Q663" i="1" s="1"/>
  <c r="P663" i="1"/>
  <c r="O663" i="1"/>
  <c r="T662" i="1"/>
  <c r="S662" i="1"/>
  <c r="R662" i="1"/>
  <c r="Q662" i="1" a="1"/>
  <c r="Q662" i="1" s="1"/>
  <c r="P662" i="1"/>
  <c r="O662" i="1"/>
  <c r="T661" i="1"/>
  <c r="S661" i="1"/>
  <c r="R661" i="1"/>
  <c r="Q661" i="1" a="1"/>
  <c r="Q661" i="1" s="1"/>
  <c r="P661" i="1"/>
  <c r="O661" i="1"/>
  <c r="T660" i="1"/>
  <c r="S660" i="1"/>
  <c r="R660" i="1"/>
  <c r="Q660" i="1" a="1"/>
  <c r="Q660" i="1" s="1"/>
  <c r="P660" i="1"/>
  <c r="O660" i="1"/>
  <c r="T659" i="1"/>
  <c r="S659" i="1"/>
  <c r="R659" i="1"/>
  <c r="Q659" i="1" a="1"/>
  <c r="Q659" i="1" s="1"/>
  <c r="P659" i="1"/>
  <c r="O659" i="1"/>
  <c r="T658" i="1"/>
  <c r="S658" i="1"/>
  <c r="R658" i="1"/>
  <c r="Q658" i="1" a="1"/>
  <c r="Q658" i="1" s="1"/>
  <c r="P658" i="1"/>
  <c r="O658" i="1"/>
  <c r="T657" i="1"/>
  <c r="S657" i="1"/>
  <c r="R657" i="1"/>
  <c r="Q657" i="1" a="1"/>
  <c r="Q657" i="1" s="1"/>
  <c r="P657" i="1"/>
  <c r="O657" i="1"/>
  <c r="T656" i="1"/>
  <c r="S656" i="1"/>
  <c r="R656" i="1"/>
  <c r="Q656" i="1" a="1"/>
  <c r="Q656" i="1" s="1"/>
  <c r="P656" i="1"/>
  <c r="O656" i="1"/>
  <c r="T655" i="1"/>
  <c r="S655" i="1"/>
  <c r="R655" i="1"/>
  <c r="Q655" i="1" a="1"/>
  <c r="Q655" i="1" s="1"/>
  <c r="P655" i="1"/>
  <c r="O655" i="1"/>
  <c r="T654" i="1"/>
  <c r="S654" i="1"/>
  <c r="R654" i="1"/>
  <c r="Q654" i="1" a="1"/>
  <c r="Q654" i="1" s="1"/>
  <c r="P654" i="1"/>
  <c r="O654" i="1"/>
  <c r="T653" i="1"/>
  <c r="S653" i="1"/>
  <c r="R653" i="1"/>
  <c r="Q653" i="1" a="1"/>
  <c r="Q653" i="1" s="1"/>
  <c r="P653" i="1"/>
  <c r="O653" i="1"/>
  <c r="T652" i="1"/>
  <c r="S652" i="1"/>
  <c r="R652" i="1"/>
  <c r="Q652" i="1" a="1"/>
  <c r="Q652" i="1" s="1"/>
  <c r="P652" i="1"/>
  <c r="O652" i="1"/>
  <c r="T651" i="1"/>
  <c r="S651" i="1"/>
  <c r="R651" i="1"/>
  <c r="Q651" i="1" a="1"/>
  <c r="Q651" i="1" s="1"/>
  <c r="P651" i="1"/>
  <c r="O651" i="1"/>
  <c r="T650" i="1"/>
  <c r="S650" i="1"/>
  <c r="R650" i="1"/>
  <c r="Q650" i="1" a="1"/>
  <c r="Q650" i="1" s="1"/>
  <c r="P650" i="1"/>
  <c r="O650" i="1"/>
  <c r="T649" i="1"/>
  <c r="S649" i="1"/>
  <c r="R649" i="1"/>
  <c r="Q649" i="1" a="1"/>
  <c r="Q649" i="1" s="1"/>
  <c r="P649" i="1"/>
  <c r="O649" i="1"/>
  <c r="T648" i="1"/>
  <c r="S648" i="1"/>
  <c r="R648" i="1"/>
  <c r="Q648" i="1" a="1"/>
  <c r="Q648" i="1" s="1"/>
  <c r="P648" i="1"/>
  <c r="O648" i="1"/>
  <c r="T647" i="1"/>
  <c r="S647" i="1"/>
  <c r="R647" i="1"/>
  <c r="Q647" i="1" a="1"/>
  <c r="Q647" i="1" s="1"/>
  <c r="P647" i="1"/>
  <c r="O647" i="1"/>
  <c r="T646" i="1"/>
  <c r="S646" i="1"/>
  <c r="R646" i="1"/>
  <c r="Q646" i="1" a="1"/>
  <c r="Q646" i="1" s="1"/>
  <c r="P646" i="1"/>
  <c r="O646" i="1"/>
  <c r="T645" i="1"/>
  <c r="S645" i="1"/>
  <c r="R645" i="1"/>
  <c r="Q645" i="1" a="1"/>
  <c r="Q645" i="1" s="1"/>
  <c r="P645" i="1"/>
  <c r="O645" i="1"/>
  <c r="T644" i="1"/>
  <c r="S644" i="1"/>
  <c r="R644" i="1"/>
  <c r="Q644" i="1" a="1"/>
  <c r="Q644" i="1" s="1"/>
  <c r="P644" i="1"/>
  <c r="O644" i="1"/>
  <c r="T643" i="1"/>
  <c r="S643" i="1"/>
  <c r="R643" i="1"/>
  <c r="Q643" i="1" a="1"/>
  <c r="Q643" i="1" s="1"/>
  <c r="P643" i="1"/>
  <c r="O643" i="1"/>
  <c r="T642" i="1"/>
  <c r="S642" i="1"/>
  <c r="R642" i="1"/>
  <c r="Q642" i="1" a="1"/>
  <c r="Q642" i="1" s="1"/>
  <c r="P642" i="1"/>
  <c r="O642" i="1"/>
  <c r="T641" i="1"/>
  <c r="S641" i="1"/>
  <c r="R641" i="1"/>
  <c r="Q641" i="1" a="1"/>
  <c r="Q641" i="1" s="1"/>
  <c r="P641" i="1"/>
  <c r="O641" i="1"/>
  <c r="T640" i="1"/>
  <c r="S640" i="1"/>
  <c r="R640" i="1"/>
  <c r="Q640" i="1" a="1"/>
  <c r="Q640" i="1" s="1"/>
  <c r="P640" i="1"/>
  <c r="O640" i="1"/>
  <c r="T639" i="1"/>
  <c r="S639" i="1"/>
  <c r="R639" i="1"/>
  <c r="Q639" i="1" a="1"/>
  <c r="Q639" i="1" s="1"/>
  <c r="P639" i="1"/>
  <c r="O639" i="1"/>
  <c r="T638" i="1"/>
  <c r="S638" i="1"/>
  <c r="R638" i="1"/>
  <c r="Q638" i="1" a="1"/>
  <c r="Q638" i="1" s="1"/>
  <c r="P638" i="1"/>
  <c r="O638" i="1"/>
  <c r="T637" i="1"/>
  <c r="S637" i="1"/>
  <c r="R637" i="1"/>
  <c r="Q637" i="1" a="1"/>
  <c r="Q637" i="1" s="1"/>
  <c r="P637" i="1"/>
  <c r="O637" i="1"/>
  <c r="T636" i="1"/>
  <c r="S636" i="1"/>
  <c r="R636" i="1"/>
  <c r="Q636" i="1" a="1"/>
  <c r="Q636" i="1" s="1"/>
  <c r="P636" i="1"/>
  <c r="O636" i="1"/>
  <c r="T635" i="1"/>
  <c r="S635" i="1"/>
  <c r="R635" i="1"/>
  <c r="Q635" i="1" a="1"/>
  <c r="Q635" i="1" s="1"/>
  <c r="P635" i="1"/>
  <c r="O635" i="1"/>
  <c r="T634" i="1"/>
  <c r="S634" i="1"/>
  <c r="R634" i="1"/>
  <c r="Q634" i="1" a="1"/>
  <c r="Q634" i="1" s="1"/>
  <c r="P634" i="1"/>
  <c r="O634" i="1"/>
  <c r="T633" i="1"/>
  <c r="S633" i="1"/>
  <c r="R633" i="1"/>
  <c r="Q633" i="1" a="1"/>
  <c r="Q633" i="1" s="1"/>
  <c r="P633" i="1"/>
  <c r="O633" i="1"/>
  <c r="T632" i="1"/>
  <c r="S632" i="1"/>
  <c r="R632" i="1"/>
  <c r="Q632" i="1" a="1"/>
  <c r="Q632" i="1" s="1"/>
  <c r="P632" i="1"/>
  <c r="O632" i="1"/>
  <c r="T631" i="1"/>
  <c r="S631" i="1"/>
  <c r="R631" i="1"/>
  <c r="Q631" i="1" a="1"/>
  <c r="Q631" i="1" s="1"/>
  <c r="P631" i="1"/>
  <c r="O631" i="1"/>
  <c r="T630" i="1"/>
  <c r="S630" i="1"/>
  <c r="R630" i="1"/>
  <c r="Q630" i="1" a="1"/>
  <c r="Q630" i="1" s="1"/>
  <c r="P630" i="1"/>
  <c r="O630" i="1"/>
  <c r="T629" i="1"/>
  <c r="S629" i="1"/>
  <c r="R629" i="1"/>
  <c r="Q629" i="1" a="1"/>
  <c r="Q629" i="1" s="1"/>
  <c r="P629" i="1"/>
  <c r="O629" i="1"/>
  <c r="T628" i="1"/>
  <c r="S628" i="1"/>
  <c r="R628" i="1"/>
  <c r="Q628" i="1" a="1"/>
  <c r="Q628" i="1" s="1"/>
  <c r="P628" i="1"/>
  <c r="O628" i="1"/>
  <c r="T627" i="1"/>
  <c r="S627" i="1"/>
  <c r="R627" i="1"/>
  <c r="Q627" i="1" a="1"/>
  <c r="Q627" i="1" s="1"/>
  <c r="P627" i="1"/>
  <c r="O627" i="1"/>
  <c r="T626" i="1"/>
  <c r="S626" i="1"/>
  <c r="R626" i="1"/>
  <c r="Q626" i="1" a="1"/>
  <c r="Q626" i="1" s="1"/>
  <c r="P626" i="1"/>
  <c r="O626" i="1"/>
  <c r="T625" i="1"/>
  <c r="S625" i="1"/>
  <c r="R625" i="1"/>
  <c r="Q625" i="1" a="1"/>
  <c r="Q625" i="1" s="1"/>
  <c r="P625" i="1"/>
  <c r="O625" i="1"/>
  <c r="T624" i="1"/>
  <c r="S624" i="1"/>
  <c r="R624" i="1"/>
  <c r="Q624" i="1" a="1"/>
  <c r="Q624" i="1" s="1"/>
  <c r="P624" i="1"/>
  <c r="O624" i="1"/>
  <c r="T623" i="1"/>
  <c r="S623" i="1"/>
  <c r="R623" i="1"/>
  <c r="Q623" i="1" a="1"/>
  <c r="Q623" i="1" s="1"/>
  <c r="P623" i="1"/>
  <c r="O623" i="1"/>
  <c r="T622" i="1"/>
  <c r="S622" i="1"/>
  <c r="R622" i="1"/>
  <c r="Q622" i="1" a="1"/>
  <c r="Q622" i="1" s="1"/>
  <c r="P622" i="1"/>
  <c r="O622" i="1"/>
  <c r="T621" i="1"/>
  <c r="S621" i="1"/>
  <c r="R621" i="1"/>
  <c r="Q621" i="1" a="1"/>
  <c r="Q621" i="1" s="1"/>
  <c r="P621" i="1"/>
  <c r="O621" i="1"/>
  <c r="T620" i="1"/>
  <c r="S620" i="1"/>
  <c r="R620" i="1"/>
  <c r="Q620" i="1" a="1"/>
  <c r="Q620" i="1" s="1"/>
  <c r="P620" i="1"/>
  <c r="O620" i="1"/>
  <c r="T619" i="1"/>
  <c r="S619" i="1"/>
  <c r="R619" i="1"/>
  <c r="Q619" i="1" a="1"/>
  <c r="Q619" i="1" s="1"/>
  <c r="P619" i="1"/>
  <c r="O619" i="1"/>
  <c r="T618" i="1"/>
  <c r="S618" i="1"/>
  <c r="R618" i="1"/>
  <c r="Q618" i="1" a="1"/>
  <c r="Q618" i="1" s="1"/>
  <c r="P618" i="1"/>
  <c r="O618" i="1"/>
  <c r="T617" i="1"/>
  <c r="S617" i="1"/>
  <c r="R617" i="1"/>
  <c r="Q617" i="1" a="1"/>
  <c r="Q617" i="1" s="1"/>
  <c r="P617" i="1"/>
  <c r="O617" i="1"/>
  <c r="T616" i="1"/>
  <c r="S616" i="1"/>
  <c r="R616" i="1"/>
  <c r="Q616" i="1" a="1"/>
  <c r="Q616" i="1" s="1"/>
  <c r="P616" i="1"/>
  <c r="O616" i="1"/>
  <c r="T615" i="1"/>
  <c r="S615" i="1"/>
  <c r="R615" i="1"/>
  <c r="Q615" i="1" a="1"/>
  <c r="Q615" i="1" s="1"/>
  <c r="P615" i="1"/>
  <c r="O615" i="1"/>
  <c r="T614" i="1"/>
  <c r="S614" i="1"/>
  <c r="R614" i="1"/>
  <c r="Q614" i="1" a="1"/>
  <c r="Q614" i="1" s="1"/>
  <c r="P614" i="1"/>
  <c r="O614" i="1"/>
  <c r="T613" i="1"/>
  <c r="S613" i="1"/>
  <c r="R613" i="1"/>
  <c r="Q613" i="1" a="1"/>
  <c r="Q613" i="1" s="1"/>
  <c r="P613" i="1"/>
  <c r="O613" i="1"/>
  <c r="T612" i="1"/>
  <c r="S612" i="1"/>
  <c r="R612" i="1"/>
  <c r="Q612" i="1" a="1"/>
  <c r="Q612" i="1" s="1"/>
  <c r="P612" i="1"/>
  <c r="O612" i="1"/>
  <c r="T611" i="1"/>
  <c r="S611" i="1"/>
  <c r="R611" i="1"/>
  <c r="Q611" i="1" a="1"/>
  <c r="Q611" i="1" s="1"/>
  <c r="P611" i="1"/>
  <c r="O611" i="1"/>
  <c r="T610" i="1"/>
  <c r="S610" i="1"/>
  <c r="R610" i="1"/>
  <c r="Q610" i="1" a="1"/>
  <c r="Q610" i="1" s="1"/>
  <c r="P610" i="1"/>
  <c r="O610" i="1"/>
  <c r="T609" i="1"/>
  <c r="S609" i="1"/>
  <c r="R609" i="1"/>
  <c r="Q609" i="1" a="1"/>
  <c r="Q609" i="1" s="1"/>
  <c r="P609" i="1"/>
  <c r="O609" i="1"/>
  <c r="T608" i="1"/>
  <c r="S608" i="1"/>
  <c r="R608" i="1"/>
  <c r="Q608" i="1" a="1"/>
  <c r="Q608" i="1" s="1"/>
  <c r="P608" i="1"/>
  <c r="O608" i="1"/>
  <c r="T607" i="1"/>
  <c r="S607" i="1"/>
  <c r="R607" i="1"/>
  <c r="Q607" i="1" a="1"/>
  <c r="Q607" i="1" s="1"/>
  <c r="P607" i="1"/>
  <c r="O607" i="1"/>
  <c r="T606" i="1"/>
  <c r="S606" i="1"/>
  <c r="R606" i="1"/>
  <c r="Q606" i="1" a="1"/>
  <c r="Q606" i="1" s="1"/>
  <c r="P606" i="1"/>
  <c r="O606" i="1"/>
  <c r="T605" i="1"/>
  <c r="S605" i="1"/>
  <c r="R605" i="1"/>
  <c r="Q605" i="1" a="1"/>
  <c r="Q605" i="1" s="1"/>
  <c r="P605" i="1"/>
  <c r="O605" i="1"/>
  <c r="T604" i="1"/>
  <c r="S604" i="1"/>
  <c r="R604" i="1"/>
  <c r="Q604" i="1" a="1"/>
  <c r="Q604" i="1" s="1"/>
  <c r="P604" i="1"/>
  <c r="O604" i="1"/>
  <c r="T603" i="1"/>
  <c r="S603" i="1"/>
  <c r="R603" i="1"/>
  <c r="Q603" i="1" a="1"/>
  <c r="Q603" i="1" s="1"/>
  <c r="P603" i="1"/>
  <c r="O603" i="1"/>
  <c r="T602" i="1"/>
  <c r="S602" i="1"/>
  <c r="R602" i="1"/>
  <c r="Q602" i="1" a="1"/>
  <c r="Q602" i="1" s="1"/>
  <c r="P602" i="1"/>
  <c r="O602" i="1"/>
  <c r="T601" i="1"/>
  <c r="S601" i="1"/>
  <c r="R601" i="1"/>
  <c r="Q601" i="1" a="1"/>
  <c r="Q601" i="1" s="1"/>
  <c r="P601" i="1"/>
  <c r="O601" i="1"/>
  <c r="T600" i="1"/>
  <c r="S600" i="1"/>
  <c r="R600" i="1"/>
  <c r="Q600" i="1" a="1"/>
  <c r="Q600" i="1" s="1"/>
  <c r="P600" i="1"/>
  <c r="O600" i="1"/>
  <c r="T599" i="1"/>
  <c r="S599" i="1"/>
  <c r="R599" i="1"/>
  <c r="Q599" i="1" a="1"/>
  <c r="Q599" i="1" s="1"/>
  <c r="P599" i="1"/>
  <c r="O599" i="1"/>
  <c r="T598" i="1"/>
  <c r="S598" i="1"/>
  <c r="R598" i="1"/>
  <c r="Q598" i="1" a="1"/>
  <c r="Q598" i="1" s="1"/>
  <c r="P598" i="1"/>
  <c r="O598" i="1"/>
  <c r="T597" i="1"/>
  <c r="S597" i="1"/>
  <c r="R597" i="1"/>
  <c r="Q597" i="1" a="1"/>
  <c r="Q597" i="1" s="1"/>
  <c r="P597" i="1"/>
  <c r="O597" i="1"/>
  <c r="T596" i="1"/>
  <c r="S596" i="1"/>
  <c r="R596" i="1"/>
  <c r="Q596" i="1" a="1"/>
  <c r="Q596" i="1" s="1"/>
  <c r="P596" i="1"/>
  <c r="O596" i="1"/>
  <c r="T595" i="1"/>
  <c r="S595" i="1"/>
  <c r="R595" i="1"/>
  <c r="Q595" i="1" a="1"/>
  <c r="Q595" i="1" s="1"/>
  <c r="P595" i="1"/>
  <c r="O595" i="1"/>
  <c r="T594" i="1"/>
  <c r="S594" i="1"/>
  <c r="R594" i="1"/>
  <c r="Q594" i="1" a="1"/>
  <c r="Q594" i="1" s="1"/>
  <c r="P594" i="1"/>
  <c r="O594" i="1"/>
  <c r="T593" i="1"/>
  <c r="S593" i="1"/>
  <c r="R593" i="1"/>
  <c r="Q593" i="1" a="1"/>
  <c r="Q593" i="1" s="1"/>
  <c r="P593" i="1"/>
  <c r="O593" i="1"/>
  <c r="T592" i="1"/>
  <c r="S592" i="1"/>
  <c r="R592" i="1"/>
  <c r="Q592" i="1" a="1"/>
  <c r="Q592" i="1" s="1"/>
  <c r="P592" i="1"/>
  <c r="O592" i="1"/>
  <c r="T591" i="1"/>
  <c r="S591" i="1"/>
  <c r="R591" i="1"/>
  <c r="Q591" i="1" a="1"/>
  <c r="Q591" i="1" s="1"/>
  <c r="P591" i="1"/>
  <c r="O591" i="1"/>
  <c r="T590" i="1"/>
  <c r="S590" i="1"/>
  <c r="R590" i="1"/>
  <c r="Q590" i="1" a="1"/>
  <c r="Q590" i="1" s="1"/>
  <c r="P590" i="1"/>
  <c r="O590" i="1"/>
  <c r="T589" i="1"/>
  <c r="S589" i="1"/>
  <c r="R589" i="1"/>
  <c r="Q589" i="1" a="1"/>
  <c r="Q589" i="1" s="1"/>
  <c r="P589" i="1"/>
  <c r="O589" i="1"/>
  <c r="T588" i="1"/>
  <c r="S588" i="1"/>
  <c r="R588" i="1"/>
  <c r="Q588" i="1" a="1"/>
  <c r="Q588" i="1" s="1"/>
  <c r="P588" i="1"/>
  <c r="O588" i="1"/>
  <c r="T587" i="1"/>
  <c r="S587" i="1"/>
  <c r="R587" i="1"/>
  <c r="Q587" i="1" a="1"/>
  <c r="Q587" i="1" s="1"/>
  <c r="P587" i="1"/>
  <c r="O587" i="1"/>
  <c r="T586" i="1"/>
  <c r="S586" i="1"/>
  <c r="R586" i="1"/>
  <c r="Q586" i="1" a="1"/>
  <c r="Q586" i="1" s="1"/>
  <c r="P586" i="1"/>
  <c r="O586" i="1"/>
  <c r="T585" i="1"/>
  <c r="S585" i="1"/>
  <c r="R585" i="1"/>
  <c r="Q585" i="1" a="1"/>
  <c r="Q585" i="1" s="1"/>
  <c r="P585" i="1"/>
  <c r="O585" i="1"/>
  <c r="T584" i="1"/>
  <c r="S584" i="1"/>
  <c r="R584" i="1"/>
  <c r="Q584" i="1" a="1"/>
  <c r="Q584" i="1" s="1"/>
  <c r="P584" i="1"/>
  <c r="O584" i="1"/>
  <c r="T583" i="1"/>
  <c r="S583" i="1"/>
  <c r="R583" i="1"/>
  <c r="Q583" i="1" a="1"/>
  <c r="Q583" i="1" s="1"/>
  <c r="P583" i="1"/>
  <c r="O583" i="1"/>
  <c r="T582" i="1"/>
  <c r="S582" i="1"/>
  <c r="R582" i="1"/>
  <c r="Q582" i="1" a="1"/>
  <c r="Q582" i="1" s="1"/>
  <c r="P582" i="1"/>
  <c r="O582" i="1"/>
  <c r="T581" i="1"/>
  <c r="S581" i="1"/>
  <c r="R581" i="1"/>
  <c r="Q581" i="1" a="1"/>
  <c r="Q581" i="1" s="1"/>
  <c r="P581" i="1"/>
  <c r="O581" i="1"/>
  <c r="T580" i="1"/>
  <c r="S580" i="1"/>
  <c r="R580" i="1"/>
  <c r="Q580" i="1" a="1"/>
  <c r="Q580" i="1" s="1"/>
  <c r="P580" i="1"/>
  <c r="O580" i="1"/>
  <c r="T579" i="1"/>
  <c r="S579" i="1"/>
  <c r="R579" i="1"/>
  <c r="Q579" i="1" a="1"/>
  <c r="Q579" i="1" s="1"/>
  <c r="P579" i="1"/>
  <c r="O579" i="1"/>
  <c r="T578" i="1"/>
  <c r="S578" i="1"/>
  <c r="R578" i="1"/>
  <c r="Q578" i="1" a="1"/>
  <c r="Q578" i="1" s="1"/>
  <c r="P578" i="1"/>
  <c r="O578" i="1"/>
  <c r="T577" i="1"/>
  <c r="S577" i="1"/>
  <c r="R577" i="1"/>
  <c r="Q577" i="1" a="1"/>
  <c r="Q577" i="1" s="1"/>
  <c r="P577" i="1"/>
  <c r="O577" i="1"/>
  <c r="T576" i="1"/>
  <c r="S576" i="1"/>
  <c r="R576" i="1"/>
  <c r="Q576" i="1" a="1"/>
  <c r="Q576" i="1" s="1"/>
  <c r="P576" i="1"/>
  <c r="O576" i="1"/>
  <c r="T575" i="1"/>
  <c r="S575" i="1"/>
  <c r="R575" i="1"/>
  <c r="Q575" i="1" a="1"/>
  <c r="Q575" i="1" s="1"/>
  <c r="P575" i="1"/>
  <c r="O575" i="1"/>
  <c r="T574" i="1"/>
  <c r="S574" i="1"/>
  <c r="R574" i="1"/>
  <c r="Q574" i="1" a="1"/>
  <c r="Q574" i="1" s="1"/>
  <c r="P574" i="1"/>
  <c r="O574" i="1"/>
  <c r="T573" i="1"/>
  <c r="S573" i="1"/>
  <c r="R573" i="1"/>
  <c r="Q573" i="1" a="1"/>
  <c r="Q573" i="1" s="1"/>
  <c r="P573" i="1"/>
  <c r="O573" i="1"/>
  <c r="T572" i="1"/>
  <c r="S572" i="1"/>
  <c r="R572" i="1"/>
  <c r="Q572" i="1" a="1"/>
  <c r="Q572" i="1" s="1"/>
  <c r="P572" i="1"/>
  <c r="O572" i="1"/>
  <c r="T571" i="1"/>
  <c r="S571" i="1"/>
  <c r="R571" i="1"/>
  <c r="Q571" i="1" a="1"/>
  <c r="Q571" i="1" s="1"/>
  <c r="P571" i="1"/>
  <c r="O571" i="1"/>
  <c r="T570" i="1"/>
  <c r="S570" i="1"/>
  <c r="R570" i="1"/>
  <c r="Q570" i="1" a="1"/>
  <c r="Q570" i="1" s="1"/>
  <c r="P570" i="1"/>
  <c r="O570" i="1"/>
  <c r="T569" i="1"/>
  <c r="S569" i="1"/>
  <c r="R569" i="1"/>
  <c r="Q569" i="1" a="1"/>
  <c r="Q569" i="1" s="1"/>
  <c r="P569" i="1"/>
  <c r="O569" i="1"/>
  <c r="T568" i="1"/>
  <c r="S568" i="1"/>
  <c r="R568" i="1"/>
  <c r="Q568" i="1" a="1"/>
  <c r="Q568" i="1" s="1"/>
  <c r="P568" i="1"/>
  <c r="O568" i="1"/>
  <c r="T567" i="1"/>
  <c r="S567" i="1"/>
  <c r="R567" i="1"/>
  <c r="Q567" i="1" a="1"/>
  <c r="Q567" i="1" s="1"/>
  <c r="P567" i="1"/>
  <c r="O567" i="1"/>
  <c r="T566" i="1"/>
  <c r="S566" i="1"/>
  <c r="R566" i="1"/>
  <c r="Q566" i="1" a="1"/>
  <c r="Q566" i="1" s="1"/>
  <c r="P566" i="1"/>
  <c r="O566" i="1"/>
  <c r="T565" i="1"/>
  <c r="S565" i="1"/>
  <c r="R565" i="1"/>
  <c r="Q565" i="1" a="1"/>
  <c r="Q565" i="1" s="1"/>
  <c r="P565" i="1"/>
  <c r="O565" i="1"/>
  <c r="T564" i="1"/>
  <c r="S564" i="1"/>
  <c r="R564" i="1"/>
  <c r="Q564" i="1" a="1"/>
  <c r="Q564" i="1" s="1"/>
  <c r="P564" i="1"/>
  <c r="O564" i="1"/>
  <c r="T563" i="1"/>
  <c r="S563" i="1"/>
  <c r="R563" i="1"/>
  <c r="Q563" i="1" a="1"/>
  <c r="Q563" i="1" s="1"/>
  <c r="P563" i="1"/>
  <c r="O563" i="1"/>
  <c r="T562" i="1"/>
  <c r="S562" i="1"/>
  <c r="R562" i="1"/>
  <c r="Q562" i="1" a="1"/>
  <c r="Q562" i="1" s="1"/>
  <c r="P562" i="1"/>
  <c r="O562" i="1"/>
  <c r="T561" i="1"/>
  <c r="S561" i="1"/>
  <c r="R561" i="1"/>
  <c r="Q561" i="1" a="1"/>
  <c r="Q561" i="1" s="1"/>
  <c r="P561" i="1"/>
  <c r="O561" i="1"/>
  <c r="T560" i="1"/>
  <c r="S560" i="1"/>
  <c r="R560" i="1"/>
  <c r="Q560" i="1" a="1"/>
  <c r="Q560" i="1" s="1"/>
  <c r="P560" i="1"/>
  <c r="O560" i="1"/>
  <c r="T559" i="1"/>
  <c r="S559" i="1"/>
  <c r="R559" i="1"/>
  <c r="Q559" i="1" a="1"/>
  <c r="Q559" i="1" s="1"/>
  <c r="P559" i="1"/>
  <c r="O559" i="1"/>
  <c r="T558" i="1"/>
  <c r="S558" i="1"/>
  <c r="R558" i="1"/>
  <c r="Q558" i="1" a="1"/>
  <c r="Q558" i="1" s="1"/>
  <c r="P558" i="1"/>
  <c r="O558" i="1"/>
  <c r="T557" i="1"/>
  <c r="S557" i="1"/>
  <c r="R557" i="1"/>
  <c r="Q557" i="1" a="1"/>
  <c r="Q557" i="1" s="1"/>
  <c r="P557" i="1"/>
  <c r="O557" i="1"/>
  <c r="T556" i="1"/>
  <c r="S556" i="1"/>
  <c r="R556" i="1"/>
  <c r="Q556" i="1" a="1"/>
  <c r="Q556" i="1" s="1"/>
  <c r="P556" i="1"/>
  <c r="O556" i="1"/>
  <c r="T555" i="1"/>
  <c r="S555" i="1"/>
  <c r="R555" i="1"/>
  <c r="Q555" i="1" a="1"/>
  <c r="Q555" i="1" s="1"/>
  <c r="P555" i="1"/>
  <c r="O555" i="1"/>
  <c r="T554" i="1"/>
  <c r="S554" i="1"/>
  <c r="R554" i="1"/>
  <c r="Q554" i="1" a="1"/>
  <c r="Q554" i="1" s="1"/>
  <c r="P554" i="1"/>
  <c r="O554" i="1"/>
  <c r="T553" i="1"/>
  <c r="S553" i="1"/>
  <c r="R553" i="1"/>
  <c r="Q553" i="1" a="1"/>
  <c r="Q553" i="1" s="1"/>
  <c r="P553" i="1"/>
  <c r="O553" i="1"/>
  <c r="T552" i="1"/>
  <c r="S552" i="1"/>
  <c r="R552" i="1"/>
  <c r="Q552" i="1" a="1"/>
  <c r="Q552" i="1" s="1"/>
  <c r="P552" i="1"/>
  <c r="O552" i="1"/>
  <c r="T551" i="1"/>
  <c r="S551" i="1"/>
  <c r="R551" i="1"/>
  <c r="Q551" i="1" a="1"/>
  <c r="Q551" i="1" s="1"/>
  <c r="P551" i="1"/>
  <c r="O551" i="1"/>
  <c r="T550" i="1"/>
  <c r="S550" i="1"/>
  <c r="R550" i="1"/>
  <c r="Q550" i="1" a="1"/>
  <c r="Q550" i="1" s="1"/>
  <c r="P550" i="1"/>
  <c r="O550" i="1"/>
  <c r="T549" i="1"/>
  <c r="S549" i="1"/>
  <c r="R549" i="1"/>
  <c r="Q549" i="1" a="1"/>
  <c r="Q549" i="1" s="1"/>
  <c r="P549" i="1"/>
  <c r="O549" i="1"/>
  <c r="T548" i="1"/>
  <c r="S548" i="1"/>
  <c r="R548" i="1"/>
  <c r="Q548" i="1" a="1"/>
  <c r="Q548" i="1" s="1"/>
  <c r="P548" i="1"/>
  <c r="O548" i="1"/>
  <c r="T547" i="1"/>
  <c r="S547" i="1"/>
  <c r="R547" i="1"/>
  <c r="Q547" i="1" a="1"/>
  <c r="Q547" i="1" s="1"/>
  <c r="P547" i="1"/>
  <c r="O547" i="1"/>
  <c r="T546" i="1"/>
  <c r="S546" i="1"/>
  <c r="R546" i="1"/>
  <c r="Q546" i="1" a="1"/>
  <c r="Q546" i="1" s="1"/>
  <c r="P546" i="1"/>
  <c r="O546" i="1"/>
  <c r="T545" i="1"/>
  <c r="S545" i="1"/>
  <c r="R545" i="1"/>
  <c r="Q545" i="1" a="1"/>
  <c r="Q545" i="1" s="1"/>
  <c r="P545" i="1"/>
  <c r="O545" i="1"/>
  <c r="T544" i="1"/>
  <c r="S544" i="1"/>
  <c r="R544" i="1"/>
  <c r="Q544" i="1" a="1"/>
  <c r="Q544" i="1" s="1"/>
  <c r="P544" i="1"/>
  <c r="O544" i="1"/>
  <c r="T543" i="1"/>
  <c r="S543" i="1"/>
  <c r="R543" i="1"/>
  <c r="Q543" i="1" a="1"/>
  <c r="Q543" i="1" s="1"/>
  <c r="P543" i="1"/>
  <c r="O543" i="1"/>
  <c r="T542" i="1"/>
  <c r="S542" i="1"/>
  <c r="R542" i="1"/>
  <c r="Q542" i="1" a="1"/>
  <c r="Q542" i="1" s="1"/>
  <c r="P542" i="1"/>
  <c r="O542" i="1"/>
  <c r="T541" i="1"/>
  <c r="S541" i="1"/>
  <c r="R541" i="1"/>
  <c r="Q541" i="1" a="1"/>
  <c r="Q541" i="1" s="1"/>
  <c r="P541" i="1"/>
  <c r="O541" i="1"/>
  <c r="T540" i="1"/>
  <c r="S540" i="1"/>
  <c r="R540" i="1"/>
  <c r="Q540" i="1" a="1"/>
  <c r="Q540" i="1" s="1"/>
  <c r="P540" i="1"/>
  <c r="O540" i="1"/>
  <c r="T539" i="1"/>
  <c r="S539" i="1"/>
  <c r="R539" i="1"/>
  <c r="Q539" i="1" a="1"/>
  <c r="Q539" i="1" s="1"/>
  <c r="P539" i="1"/>
  <c r="O539" i="1"/>
  <c r="T538" i="1"/>
  <c r="S538" i="1"/>
  <c r="R538" i="1"/>
  <c r="Q538" i="1" a="1"/>
  <c r="Q538" i="1" s="1"/>
  <c r="P538" i="1"/>
  <c r="O538" i="1"/>
  <c r="T537" i="1"/>
  <c r="S537" i="1"/>
  <c r="R537" i="1"/>
  <c r="Q537" i="1" a="1"/>
  <c r="Q537" i="1" s="1"/>
  <c r="P537" i="1"/>
  <c r="O537" i="1"/>
  <c r="T536" i="1"/>
  <c r="S536" i="1"/>
  <c r="R536" i="1"/>
  <c r="Q536" i="1" a="1"/>
  <c r="Q536" i="1" s="1"/>
  <c r="P536" i="1"/>
  <c r="O536" i="1"/>
  <c r="T535" i="1"/>
  <c r="S535" i="1"/>
  <c r="R535" i="1"/>
  <c r="Q535" i="1" a="1"/>
  <c r="Q535" i="1" s="1"/>
  <c r="P535" i="1"/>
  <c r="O535" i="1"/>
  <c r="T534" i="1"/>
  <c r="S534" i="1"/>
  <c r="R534" i="1"/>
  <c r="Q534" i="1" a="1"/>
  <c r="Q534" i="1" s="1"/>
  <c r="P534" i="1"/>
  <c r="O534" i="1"/>
  <c r="T533" i="1"/>
  <c r="S533" i="1"/>
  <c r="R533" i="1"/>
  <c r="Q533" i="1" a="1"/>
  <c r="Q533" i="1" s="1"/>
  <c r="P533" i="1"/>
  <c r="O533" i="1"/>
  <c r="T532" i="1"/>
  <c r="S532" i="1"/>
  <c r="R532" i="1"/>
  <c r="Q532" i="1" a="1"/>
  <c r="Q532" i="1" s="1"/>
  <c r="P532" i="1"/>
  <c r="O532" i="1"/>
  <c r="T531" i="1"/>
  <c r="S531" i="1"/>
  <c r="R531" i="1"/>
  <c r="Q531" i="1" a="1"/>
  <c r="Q531" i="1" s="1"/>
  <c r="P531" i="1"/>
  <c r="O531" i="1"/>
  <c r="T530" i="1"/>
  <c r="S530" i="1"/>
  <c r="R530" i="1"/>
  <c r="Q530" i="1" a="1"/>
  <c r="Q530" i="1" s="1"/>
  <c r="P530" i="1"/>
  <c r="O530" i="1"/>
  <c r="T529" i="1"/>
  <c r="S529" i="1"/>
  <c r="R529" i="1"/>
  <c r="Q529" i="1" a="1"/>
  <c r="Q529" i="1" s="1"/>
  <c r="P529" i="1"/>
  <c r="O529" i="1"/>
  <c r="T528" i="1"/>
  <c r="S528" i="1"/>
  <c r="R528" i="1"/>
  <c r="Q528" i="1" a="1"/>
  <c r="Q528" i="1" s="1"/>
  <c r="P528" i="1"/>
  <c r="O528" i="1"/>
  <c r="T527" i="1"/>
  <c r="S527" i="1"/>
  <c r="R527" i="1"/>
  <c r="Q527" i="1" a="1"/>
  <c r="Q527" i="1" s="1"/>
  <c r="P527" i="1"/>
  <c r="O527" i="1"/>
  <c r="T526" i="1"/>
  <c r="S526" i="1"/>
  <c r="R526" i="1"/>
  <c r="Q526" i="1" a="1"/>
  <c r="Q526" i="1" s="1"/>
  <c r="P526" i="1"/>
  <c r="O526" i="1"/>
  <c r="T525" i="1"/>
  <c r="S525" i="1"/>
  <c r="R525" i="1"/>
  <c r="Q525" i="1" a="1"/>
  <c r="Q525" i="1" s="1"/>
  <c r="P525" i="1"/>
  <c r="O525" i="1"/>
  <c r="T524" i="1"/>
  <c r="S524" i="1"/>
  <c r="R524" i="1"/>
  <c r="Q524" i="1" a="1"/>
  <c r="Q524" i="1" s="1"/>
  <c r="P524" i="1"/>
  <c r="O524" i="1"/>
  <c r="T523" i="1"/>
  <c r="S523" i="1"/>
  <c r="R523" i="1"/>
  <c r="Q523" i="1" a="1"/>
  <c r="Q523" i="1" s="1"/>
  <c r="P523" i="1"/>
  <c r="O523" i="1"/>
  <c r="T522" i="1"/>
  <c r="S522" i="1"/>
  <c r="R522" i="1"/>
  <c r="Q522" i="1" a="1"/>
  <c r="Q522" i="1" s="1"/>
  <c r="P522" i="1"/>
  <c r="O522" i="1"/>
  <c r="T521" i="1"/>
  <c r="S521" i="1"/>
  <c r="R521" i="1"/>
  <c r="Q521" i="1" a="1"/>
  <c r="Q521" i="1" s="1"/>
  <c r="P521" i="1"/>
  <c r="O521" i="1"/>
  <c r="T520" i="1"/>
  <c r="S520" i="1"/>
  <c r="R520" i="1"/>
  <c r="Q520" i="1" a="1"/>
  <c r="Q520" i="1" s="1"/>
  <c r="P520" i="1"/>
  <c r="O520" i="1"/>
  <c r="T519" i="1"/>
  <c r="S519" i="1"/>
  <c r="R519" i="1"/>
  <c r="Q519" i="1" a="1"/>
  <c r="Q519" i="1" s="1"/>
  <c r="P519" i="1"/>
  <c r="O519" i="1"/>
  <c r="T518" i="1"/>
  <c r="S518" i="1"/>
  <c r="R518" i="1"/>
  <c r="Q518" i="1" a="1"/>
  <c r="Q518" i="1" s="1"/>
  <c r="P518" i="1"/>
  <c r="O518" i="1"/>
  <c r="T517" i="1"/>
  <c r="S517" i="1"/>
  <c r="R517" i="1"/>
  <c r="Q517" i="1" a="1"/>
  <c r="Q517" i="1" s="1"/>
  <c r="P517" i="1"/>
  <c r="O517" i="1"/>
  <c r="T516" i="1"/>
  <c r="S516" i="1"/>
  <c r="R516" i="1"/>
  <c r="Q516" i="1" a="1"/>
  <c r="Q516" i="1" s="1"/>
  <c r="P516" i="1"/>
  <c r="O516" i="1"/>
  <c r="T515" i="1"/>
  <c r="S515" i="1"/>
  <c r="R515" i="1"/>
  <c r="Q515" i="1" a="1"/>
  <c r="Q515" i="1" s="1"/>
  <c r="P515" i="1"/>
  <c r="O515" i="1"/>
  <c r="T514" i="1"/>
  <c r="S514" i="1"/>
  <c r="R514" i="1"/>
  <c r="Q514" i="1" a="1"/>
  <c r="Q514" i="1" s="1"/>
  <c r="P514" i="1"/>
  <c r="O514" i="1"/>
  <c r="T513" i="1"/>
  <c r="S513" i="1"/>
  <c r="R513" i="1"/>
  <c r="Q513" i="1" a="1"/>
  <c r="Q513" i="1" s="1"/>
  <c r="P513" i="1"/>
  <c r="O513" i="1"/>
  <c r="T512" i="1"/>
  <c r="S512" i="1"/>
  <c r="R512" i="1"/>
  <c r="Q512" i="1" a="1"/>
  <c r="Q512" i="1" s="1"/>
  <c r="P512" i="1"/>
  <c r="O512" i="1"/>
  <c r="T511" i="1"/>
  <c r="S511" i="1"/>
  <c r="R511" i="1"/>
  <c r="Q511" i="1" a="1"/>
  <c r="Q511" i="1" s="1"/>
  <c r="P511" i="1"/>
  <c r="O511" i="1"/>
  <c r="T510" i="1"/>
  <c r="S510" i="1"/>
  <c r="R510" i="1"/>
  <c r="Q510" i="1" a="1"/>
  <c r="Q510" i="1" s="1"/>
  <c r="P510" i="1"/>
  <c r="O510" i="1"/>
  <c r="T509" i="1"/>
  <c r="S509" i="1"/>
  <c r="R509" i="1"/>
  <c r="Q509" i="1" a="1"/>
  <c r="Q509" i="1" s="1"/>
  <c r="P509" i="1"/>
  <c r="O509" i="1"/>
  <c r="T508" i="1"/>
  <c r="S508" i="1"/>
  <c r="R508" i="1"/>
  <c r="Q508" i="1" a="1"/>
  <c r="Q508" i="1" s="1"/>
  <c r="P508" i="1"/>
  <c r="O508" i="1"/>
  <c r="T507" i="1"/>
  <c r="S507" i="1"/>
  <c r="R507" i="1"/>
  <c r="Q507" i="1" a="1"/>
  <c r="Q507" i="1" s="1"/>
  <c r="P507" i="1"/>
  <c r="O507" i="1"/>
  <c r="T506" i="1"/>
  <c r="S506" i="1"/>
  <c r="R506" i="1"/>
  <c r="Q506" i="1" a="1"/>
  <c r="Q506" i="1" s="1"/>
  <c r="P506" i="1"/>
  <c r="O506" i="1"/>
  <c r="T505" i="1"/>
  <c r="S505" i="1"/>
  <c r="R505" i="1"/>
  <c r="Q505" i="1" a="1"/>
  <c r="Q505" i="1" s="1"/>
  <c r="P505" i="1"/>
  <c r="O505" i="1"/>
  <c r="T504" i="1"/>
  <c r="S504" i="1"/>
  <c r="R504" i="1"/>
  <c r="Q504" i="1" a="1"/>
  <c r="Q504" i="1" s="1"/>
  <c r="P504" i="1"/>
  <c r="O504" i="1"/>
  <c r="T503" i="1"/>
  <c r="S503" i="1"/>
  <c r="R503" i="1"/>
  <c r="Q503" i="1" a="1"/>
  <c r="Q503" i="1" s="1"/>
  <c r="P503" i="1"/>
  <c r="O503" i="1"/>
  <c r="T502" i="1"/>
  <c r="S502" i="1"/>
  <c r="R502" i="1"/>
  <c r="Q502" i="1" a="1"/>
  <c r="Q502" i="1" s="1"/>
  <c r="P502" i="1"/>
  <c r="O502" i="1"/>
  <c r="T501" i="1"/>
  <c r="S501" i="1"/>
  <c r="R501" i="1"/>
  <c r="Q501" i="1" a="1"/>
  <c r="Q501" i="1" s="1"/>
  <c r="P501" i="1"/>
  <c r="O501" i="1"/>
  <c r="T500" i="1"/>
  <c r="S500" i="1"/>
  <c r="R500" i="1"/>
  <c r="Q500" i="1" a="1"/>
  <c r="Q500" i="1" s="1"/>
  <c r="P500" i="1"/>
  <c r="O500" i="1"/>
  <c r="T499" i="1"/>
  <c r="S499" i="1"/>
  <c r="R499" i="1"/>
  <c r="Q499" i="1" a="1"/>
  <c r="Q499" i="1" s="1"/>
  <c r="P499" i="1"/>
  <c r="O499" i="1"/>
  <c r="T498" i="1"/>
  <c r="S498" i="1"/>
  <c r="R498" i="1"/>
  <c r="Q498" i="1" a="1"/>
  <c r="Q498" i="1" s="1"/>
  <c r="P498" i="1"/>
  <c r="O498" i="1"/>
  <c r="T497" i="1"/>
  <c r="S497" i="1"/>
  <c r="R497" i="1"/>
  <c r="Q497" i="1" a="1"/>
  <c r="Q497" i="1" s="1"/>
  <c r="P497" i="1"/>
  <c r="O497" i="1"/>
  <c r="T496" i="1"/>
  <c r="S496" i="1"/>
  <c r="R496" i="1"/>
  <c r="Q496" i="1" a="1"/>
  <c r="Q496" i="1" s="1"/>
  <c r="P496" i="1"/>
  <c r="O496" i="1"/>
  <c r="T495" i="1"/>
  <c r="S495" i="1"/>
  <c r="R495" i="1"/>
  <c r="Q495" i="1" a="1"/>
  <c r="Q495" i="1" s="1"/>
  <c r="P495" i="1"/>
  <c r="O495" i="1"/>
  <c r="T494" i="1"/>
  <c r="S494" i="1"/>
  <c r="R494" i="1"/>
  <c r="Q494" i="1" a="1"/>
  <c r="Q494" i="1" s="1"/>
  <c r="P494" i="1"/>
  <c r="O494" i="1"/>
  <c r="T493" i="1"/>
  <c r="S493" i="1"/>
  <c r="R493" i="1"/>
  <c r="Q493" i="1" a="1"/>
  <c r="Q493" i="1" s="1"/>
  <c r="P493" i="1"/>
  <c r="O493" i="1"/>
  <c r="T492" i="1"/>
  <c r="S492" i="1"/>
  <c r="R492" i="1"/>
  <c r="Q492" i="1" a="1"/>
  <c r="Q492" i="1" s="1"/>
  <c r="P492" i="1"/>
  <c r="O492" i="1"/>
  <c r="T491" i="1"/>
  <c r="S491" i="1"/>
  <c r="R491" i="1"/>
  <c r="Q491" i="1" a="1"/>
  <c r="Q491" i="1" s="1"/>
  <c r="P491" i="1"/>
  <c r="O491" i="1"/>
  <c r="T490" i="1"/>
  <c r="S490" i="1"/>
  <c r="R490" i="1"/>
  <c r="Q490" i="1" a="1"/>
  <c r="Q490" i="1" s="1"/>
  <c r="P490" i="1"/>
  <c r="O490" i="1"/>
  <c r="T489" i="1"/>
  <c r="S489" i="1"/>
  <c r="R489" i="1"/>
  <c r="Q489" i="1" a="1"/>
  <c r="Q489" i="1" s="1"/>
  <c r="P489" i="1"/>
  <c r="O489" i="1"/>
  <c r="T488" i="1"/>
  <c r="S488" i="1"/>
  <c r="R488" i="1"/>
  <c r="Q488" i="1" a="1"/>
  <c r="Q488" i="1" s="1"/>
  <c r="P488" i="1"/>
  <c r="O488" i="1"/>
  <c r="T487" i="1"/>
  <c r="S487" i="1"/>
  <c r="R487" i="1"/>
  <c r="Q487" i="1" a="1"/>
  <c r="Q487" i="1" s="1"/>
  <c r="P487" i="1"/>
  <c r="O487" i="1"/>
  <c r="T486" i="1"/>
  <c r="S486" i="1"/>
  <c r="R486" i="1"/>
  <c r="Q486" i="1" a="1"/>
  <c r="Q486" i="1" s="1"/>
  <c r="P486" i="1"/>
  <c r="O486" i="1"/>
  <c r="T485" i="1"/>
  <c r="S485" i="1"/>
  <c r="R485" i="1"/>
  <c r="Q485" i="1" a="1"/>
  <c r="Q485" i="1" s="1"/>
  <c r="P485" i="1"/>
  <c r="O485" i="1"/>
  <c r="T484" i="1"/>
  <c r="S484" i="1"/>
  <c r="R484" i="1"/>
  <c r="Q484" i="1" a="1"/>
  <c r="Q484" i="1" s="1"/>
  <c r="P484" i="1"/>
  <c r="O484" i="1"/>
  <c r="T483" i="1"/>
  <c r="S483" i="1"/>
  <c r="R483" i="1"/>
  <c r="Q483" i="1" a="1"/>
  <c r="Q483" i="1" s="1"/>
  <c r="P483" i="1"/>
  <c r="O483" i="1"/>
  <c r="T482" i="1"/>
  <c r="S482" i="1"/>
  <c r="R482" i="1"/>
  <c r="Q482" i="1" a="1"/>
  <c r="Q482" i="1" s="1"/>
  <c r="P482" i="1"/>
  <c r="O482" i="1"/>
  <c r="T481" i="1"/>
  <c r="S481" i="1"/>
  <c r="R481" i="1"/>
  <c r="Q481" i="1" a="1"/>
  <c r="Q481" i="1" s="1"/>
  <c r="P481" i="1"/>
  <c r="O481" i="1"/>
  <c r="T480" i="1"/>
  <c r="S480" i="1"/>
  <c r="R480" i="1"/>
  <c r="Q480" i="1" a="1"/>
  <c r="Q480" i="1" s="1"/>
  <c r="P480" i="1"/>
  <c r="O480" i="1"/>
  <c r="T479" i="1"/>
  <c r="S479" i="1"/>
  <c r="R479" i="1"/>
  <c r="Q479" i="1" a="1"/>
  <c r="Q479" i="1" s="1"/>
  <c r="P479" i="1"/>
  <c r="O479" i="1"/>
  <c r="T478" i="1"/>
  <c r="S478" i="1"/>
  <c r="R478" i="1"/>
  <c r="Q478" i="1" a="1"/>
  <c r="Q478" i="1" s="1"/>
  <c r="P478" i="1"/>
  <c r="O478" i="1"/>
  <c r="T477" i="1"/>
  <c r="S477" i="1"/>
  <c r="R477" i="1"/>
  <c r="Q477" i="1" a="1"/>
  <c r="Q477" i="1" s="1"/>
  <c r="P477" i="1"/>
  <c r="O477" i="1"/>
  <c r="T476" i="1"/>
  <c r="S476" i="1"/>
  <c r="R476" i="1"/>
  <c r="Q476" i="1" a="1"/>
  <c r="Q476" i="1" s="1"/>
  <c r="P476" i="1"/>
  <c r="O476" i="1"/>
  <c r="T475" i="1"/>
  <c r="S475" i="1"/>
  <c r="R475" i="1"/>
  <c r="Q475" i="1" a="1"/>
  <c r="Q475" i="1" s="1"/>
  <c r="P475" i="1"/>
  <c r="O475" i="1"/>
  <c r="T474" i="1"/>
  <c r="S474" i="1"/>
  <c r="R474" i="1"/>
  <c r="Q474" i="1" a="1"/>
  <c r="Q474" i="1" s="1"/>
  <c r="P474" i="1"/>
  <c r="O474" i="1"/>
  <c r="T473" i="1"/>
  <c r="S473" i="1"/>
  <c r="R473" i="1"/>
  <c r="Q473" i="1" a="1"/>
  <c r="Q473" i="1" s="1"/>
  <c r="P473" i="1"/>
  <c r="O473" i="1"/>
  <c r="T472" i="1"/>
  <c r="S472" i="1"/>
  <c r="R472" i="1"/>
  <c r="Q472" i="1" a="1"/>
  <c r="Q472" i="1" s="1"/>
  <c r="P472" i="1"/>
  <c r="O472" i="1"/>
  <c r="T471" i="1"/>
  <c r="S471" i="1"/>
  <c r="R471" i="1"/>
  <c r="Q471" i="1" a="1"/>
  <c r="Q471" i="1" s="1"/>
  <c r="P471" i="1"/>
  <c r="O471" i="1"/>
  <c r="T470" i="1"/>
  <c r="S470" i="1"/>
  <c r="R470" i="1"/>
  <c r="Q470" i="1" a="1"/>
  <c r="Q470" i="1" s="1"/>
  <c r="P470" i="1"/>
  <c r="O470" i="1"/>
  <c r="T469" i="1"/>
  <c r="S469" i="1"/>
  <c r="R469" i="1"/>
  <c r="Q469" i="1" a="1"/>
  <c r="Q469" i="1" s="1"/>
  <c r="P469" i="1"/>
  <c r="O469" i="1"/>
  <c r="T468" i="1"/>
  <c r="S468" i="1"/>
  <c r="R468" i="1"/>
  <c r="Q468" i="1" a="1"/>
  <c r="Q468" i="1" s="1"/>
  <c r="P468" i="1"/>
  <c r="O468" i="1"/>
  <c r="T467" i="1"/>
  <c r="S467" i="1"/>
  <c r="R467" i="1"/>
  <c r="Q467" i="1" a="1"/>
  <c r="Q467" i="1" s="1"/>
  <c r="P467" i="1"/>
  <c r="O467" i="1"/>
  <c r="T466" i="1"/>
  <c r="S466" i="1"/>
  <c r="R466" i="1"/>
  <c r="Q466" i="1" a="1"/>
  <c r="Q466" i="1" s="1"/>
  <c r="P466" i="1"/>
  <c r="O466" i="1"/>
  <c r="T465" i="1"/>
  <c r="S465" i="1"/>
  <c r="R465" i="1"/>
  <c r="Q465" i="1" a="1"/>
  <c r="Q465" i="1" s="1"/>
  <c r="P465" i="1"/>
  <c r="O465" i="1"/>
  <c r="T464" i="1"/>
  <c r="S464" i="1"/>
  <c r="R464" i="1"/>
  <c r="Q464" i="1" a="1"/>
  <c r="Q464" i="1" s="1"/>
  <c r="P464" i="1"/>
  <c r="O464" i="1"/>
  <c r="T463" i="1"/>
  <c r="S463" i="1"/>
  <c r="R463" i="1"/>
  <c r="Q463" i="1" a="1"/>
  <c r="Q463" i="1" s="1"/>
  <c r="P463" i="1"/>
  <c r="O463" i="1"/>
  <c r="T462" i="1"/>
  <c r="S462" i="1"/>
  <c r="R462" i="1"/>
  <c r="Q462" i="1" a="1"/>
  <c r="Q462" i="1" s="1"/>
  <c r="P462" i="1"/>
  <c r="O462" i="1"/>
  <c r="T461" i="1"/>
  <c r="S461" i="1"/>
  <c r="R461" i="1"/>
  <c r="Q461" i="1" a="1"/>
  <c r="Q461" i="1" s="1"/>
  <c r="P461" i="1"/>
  <c r="O461" i="1"/>
  <c r="T460" i="1"/>
  <c r="S460" i="1"/>
  <c r="R460" i="1"/>
  <c r="Q460" i="1" a="1"/>
  <c r="Q460" i="1" s="1"/>
  <c r="P460" i="1"/>
  <c r="O460" i="1"/>
  <c r="T459" i="1"/>
  <c r="S459" i="1"/>
  <c r="R459" i="1"/>
  <c r="Q459" i="1" a="1"/>
  <c r="Q459" i="1" s="1"/>
  <c r="P459" i="1"/>
  <c r="O459" i="1"/>
  <c r="T458" i="1"/>
  <c r="S458" i="1"/>
  <c r="R458" i="1"/>
  <c r="Q458" i="1" a="1"/>
  <c r="Q458" i="1" s="1"/>
  <c r="P458" i="1"/>
  <c r="O458" i="1"/>
  <c r="T457" i="1"/>
  <c r="S457" i="1"/>
  <c r="R457" i="1"/>
  <c r="Q457" i="1" a="1"/>
  <c r="Q457" i="1" s="1"/>
  <c r="P457" i="1"/>
  <c r="O457" i="1"/>
  <c r="T456" i="1"/>
  <c r="S456" i="1"/>
  <c r="R456" i="1"/>
  <c r="Q456" i="1" a="1"/>
  <c r="Q456" i="1" s="1"/>
  <c r="P456" i="1"/>
  <c r="O456" i="1"/>
  <c r="T455" i="1"/>
  <c r="S455" i="1"/>
  <c r="R455" i="1"/>
  <c r="Q455" i="1" a="1"/>
  <c r="Q455" i="1" s="1"/>
  <c r="P455" i="1"/>
  <c r="O455" i="1"/>
  <c r="T454" i="1"/>
  <c r="S454" i="1"/>
  <c r="R454" i="1"/>
  <c r="Q454" i="1" a="1"/>
  <c r="Q454" i="1" s="1"/>
  <c r="P454" i="1"/>
  <c r="O454" i="1"/>
  <c r="T453" i="1"/>
  <c r="S453" i="1"/>
  <c r="R453" i="1"/>
  <c r="Q453" i="1" a="1"/>
  <c r="Q453" i="1" s="1"/>
  <c r="P453" i="1"/>
  <c r="O453" i="1"/>
  <c r="T452" i="1"/>
  <c r="S452" i="1"/>
  <c r="R452" i="1"/>
  <c r="Q452" i="1" a="1"/>
  <c r="Q452" i="1" s="1"/>
  <c r="P452" i="1"/>
  <c r="O452" i="1"/>
  <c r="T451" i="1"/>
  <c r="S451" i="1"/>
  <c r="R451" i="1"/>
  <c r="Q451" i="1" a="1"/>
  <c r="Q451" i="1" s="1"/>
  <c r="P451" i="1"/>
  <c r="O451" i="1"/>
  <c r="T450" i="1"/>
  <c r="S450" i="1"/>
  <c r="R450" i="1"/>
  <c r="Q450" i="1" a="1"/>
  <c r="Q450" i="1" s="1"/>
  <c r="P450" i="1"/>
  <c r="O450" i="1"/>
  <c r="T449" i="1"/>
  <c r="S449" i="1"/>
  <c r="R449" i="1"/>
  <c r="Q449" i="1" a="1"/>
  <c r="Q449" i="1" s="1"/>
  <c r="P449" i="1"/>
  <c r="O449" i="1"/>
  <c r="T448" i="1"/>
  <c r="S448" i="1"/>
  <c r="R448" i="1"/>
  <c r="Q448" i="1" a="1"/>
  <c r="Q448" i="1" s="1"/>
  <c r="P448" i="1"/>
  <c r="O448" i="1"/>
  <c r="T447" i="1"/>
  <c r="S447" i="1"/>
  <c r="R447" i="1"/>
  <c r="Q447" i="1" a="1"/>
  <c r="Q447" i="1" s="1"/>
  <c r="P447" i="1"/>
  <c r="O447" i="1"/>
  <c r="T446" i="1"/>
  <c r="S446" i="1"/>
  <c r="R446" i="1"/>
  <c r="Q446" i="1" a="1"/>
  <c r="Q446" i="1" s="1"/>
  <c r="P446" i="1"/>
  <c r="O446" i="1"/>
  <c r="T445" i="1"/>
  <c r="S445" i="1"/>
  <c r="R445" i="1"/>
  <c r="Q445" i="1" a="1"/>
  <c r="Q445" i="1" s="1"/>
  <c r="P445" i="1"/>
  <c r="O445" i="1"/>
  <c r="T444" i="1"/>
  <c r="S444" i="1"/>
  <c r="R444" i="1"/>
  <c r="Q444" i="1" a="1"/>
  <c r="Q444" i="1" s="1"/>
  <c r="P444" i="1"/>
  <c r="O444" i="1"/>
  <c r="T443" i="1"/>
  <c r="S443" i="1"/>
  <c r="R443" i="1"/>
  <c r="Q443" i="1" a="1"/>
  <c r="Q443" i="1" s="1"/>
  <c r="P443" i="1"/>
  <c r="O443" i="1"/>
  <c r="T442" i="1"/>
  <c r="S442" i="1"/>
  <c r="R442" i="1"/>
  <c r="Q442" i="1" a="1"/>
  <c r="Q442" i="1" s="1"/>
  <c r="P442" i="1"/>
  <c r="O442" i="1"/>
  <c r="T441" i="1"/>
  <c r="S441" i="1"/>
  <c r="R441" i="1"/>
  <c r="Q441" i="1" a="1"/>
  <c r="Q441" i="1" s="1"/>
  <c r="P441" i="1"/>
  <c r="O441" i="1"/>
  <c r="T440" i="1"/>
  <c r="S440" i="1"/>
  <c r="R440" i="1"/>
  <c r="Q440" i="1" a="1"/>
  <c r="Q440" i="1" s="1"/>
  <c r="P440" i="1"/>
  <c r="O440" i="1"/>
  <c r="T439" i="1"/>
  <c r="S439" i="1"/>
  <c r="R439" i="1"/>
  <c r="Q439" i="1" a="1"/>
  <c r="Q439" i="1" s="1"/>
  <c r="P439" i="1"/>
  <c r="O439" i="1"/>
  <c r="T438" i="1"/>
  <c r="S438" i="1"/>
  <c r="R438" i="1"/>
  <c r="Q438" i="1" a="1"/>
  <c r="Q438" i="1" s="1"/>
  <c r="P438" i="1"/>
  <c r="O438" i="1"/>
  <c r="T437" i="1"/>
  <c r="S437" i="1"/>
  <c r="R437" i="1"/>
  <c r="Q437" i="1" a="1"/>
  <c r="Q437" i="1" s="1"/>
  <c r="P437" i="1"/>
  <c r="O437" i="1"/>
  <c r="T436" i="1"/>
  <c r="S436" i="1"/>
  <c r="R436" i="1"/>
  <c r="Q436" i="1" a="1"/>
  <c r="Q436" i="1" s="1"/>
  <c r="P436" i="1"/>
  <c r="O436" i="1"/>
  <c r="T435" i="1"/>
  <c r="S435" i="1"/>
  <c r="R435" i="1"/>
  <c r="Q435" i="1" a="1"/>
  <c r="Q435" i="1" s="1"/>
  <c r="P435" i="1"/>
  <c r="O435" i="1"/>
  <c r="T434" i="1"/>
  <c r="S434" i="1"/>
  <c r="R434" i="1"/>
  <c r="Q434" i="1" a="1"/>
  <c r="Q434" i="1" s="1"/>
  <c r="P434" i="1"/>
  <c r="O434" i="1"/>
  <c r="T433" i="1"/>
  <c r="S433" i="1"/>
  <c r="R433" i="1"/>
  <c r="Q433" i="1" a="1"/>
  <c r="Q433" i="1" s="1"/>
  <c r="P433" i="1"/>
  <c r="O433" i="1"/>
  <c r="T432" i="1"/>
  <c r="S432" i="1"/>
  <c r="R432" i="1"/>
  <c r="Q432" i="1" a="1"/>
  <c r="Q432" i="1" s="1"/>
  <c r="P432" i="1"/>
  <c r="O432" i="1"/>
  <c r="T431" i="1"/>
  <c r="S431" i="1"/>
  <c r="R431" i="1"/>
  <c r="Q431" i="1" a="1"/>
  <c r="Q431" i="1" s="1"/>
  <c r="P431" i="1"/>
  <c r="O431" i="1"/>
  <c r="T430" i="1"/>
  <c r="S430" i="1"/>
  <c r="R430" i="1"/>
  <c r="Q430" i="1" a="1"/>
  <c r="Q430" i="1" s="1"/>
  <c r="P430" i="1"/>
  <c r="O430" i="1"/>
  <c r="T429" i="1"/>
  <c r="S429" i="1"/>
  <c r="R429" i="1"/>
  <c r="Q429" i="1" a="1"/>
  <c r="Q429" i="1" s="1"/>
  <c r="P429" i="1"/>
  <c r="O429" i="1"/>
  <c r="T428" i="1"/>
  <c r="S428" i="1"/>
  <c r="R428" i="1"/>
  <c r="Q428" i="1" a="1"/>
  <c r="Q428" i="1" s="1"/>
  <c r="P428" i="1"/>
  <c r="O428" i="1"/>
  <c r="T427" i="1"/>
  <c r="S427" i="1"/>
  <c r="R427" i="1"/>
  <c r="Q427" i="1" a="1"/>
  <c r="Q427" i="1" s="1"/>
  <c r="P427" i="1"/>
  <c r="O427" i="1"/>
  <c r="T426" i="1"/>
  <c r="S426" i="1"/>
  <c r="R426" i="1"/>
  <c r="Q426" i="1" a="1"/>
  <c r="Q426" i="1" s="1"/>
  <c r="P426" i="1"/>
  <c r="O426" i="1"/>
  <c r="T425" i="1"/>
  <c r="S425" i="1"/>
  <c r="R425" i="1"/>
  <c r="Q425" i="1" a="1"/>
  <c r="Q425" i="1" s="1"/>
  <c r="P425" i="1"/>
  <c r="O425" i="1"/>
  <c r="T424" i="1"/>
  <c r="S424" i="1"/>
  <c r="R424" i="1"/>
  <c r="Q424" i="1" a="1"/>
  <c r="Q424" i="1" s="1"/>
  <c r="P424" i="1"/>
  <c r="O424" i="1"/>
  <c r="T423" i="1"/>
  <c r="S423" i="1"/>
  <c r="R423" i="1"/>
  <c r="Q423" i="1" a="1"/>
  <c r="Q423" i="1" s="1"/>
  <c r="P423" i="1"/>
  <c r="O423" i="1"/>
  <c r="T422" i="1"/>
  <c r="S422" i="1"/>
  <c r="R422" i="1"/>
  <c r="Q422" i="1" a="1"/>
  <c r="Q422" i="1" s="1"/>
  <c r="P422" i="1"/>
  <c r="O422" i="1"/>
  <c r="T421" i="1"/>
  <c r="S421" i="1"/>
  <c r="R421" i="1"/>
  <c r="Q421" i="1" a="1"/>
  <c r="Q421" i="1" s="1"/>
  <c r="P421" i="1"/>
  <c r="O421" i="1"/>
  <c r="T420" i="1"/>
  <c r="S420" i="1"/>
  <c r="R420" i="1"/>
  <c r="Q420" i="1" a="1"/>
  <c r="Q420" i="1" s="1"/>
  <c r="P420" i="1"/>
  <c r="O420" i="1"/>
  <c r="T419" i="1"/>
  <c r="S419" i="1"/>
  <c r="R419" i="1"/>
  <c r="Q419" i="1" a="1"/>
  <c r="Q419" i="1" s="1"/>
  <c r="P419" i="1"/>
  <c r="O419" i="1"/>
  <c r="T418" i="1"/>
  <c r="S418" i="1"/>
  <c r="R418" i="1"/>
  <c r="Q418" i="1" a="1"/>
  <c r="Q418" i="1" s="1"/>
  <c r="P418" i="1"/>
  <c r="O418" i="1"/>
  <c r="T417" i="1"/>
  <c r="S417" i="1"/>
  <c r="R417" i="1"/>
  <c r="Q417" i="1" a="1"/>
  <c r="Q417" i="1" s="1"/>
  <c r="P417" i="1"/>
  <c r="O417" i="1"/>
  <c r="T416" i="1"/>
  <c r="S416" i="1"/>
  <c r="R416" i="1"/>
  <c r="Q416" i="1" a="1"/>
  <c r="Q416" i="1" s="1"/>
  <c r="P416" i="1"/>
  <c r="O416" i="1"/>
  <c r="T415" i="1"/>
  <c r="S415" i="1"/>
  <c r="R415" i="1"/>
  <c r="Q415" i="1" a="1"/>
  <c r="Q415" i="1" s="1"/>
  <c r="P415" i="1"/>
  <c r="O415" i="1"/>
  <c r="T414" i="1"/>
  <c r="S414" i="1"/>
  <c r="R414" i="1"/>
  <c r="Q414" i="1" a="1"/>
  <c r="Q414" i="1" s="1"/>
  <c r="P414" i="1"/>
  <c r="O414" i="1"/>
  <c r="T413" i="1"/>
  <c r="S413" i="1"/>
  <c r="R413" i="1"/>
  <c r="Q413" i="1" a="1"/>
  <c r="Q413" i="1" s="1"/>
  <c r="P413" i="1"/>
  <c r="O413" i="1"/>
  <c r="T412" i="1"/>
  <c r="S412" i="1"/>
  <c r="R412" i="1"/>
  <c r="Q412" i="1" a="1"/>
  <c r="Q412" i="1" s="1"/>
  <c r="P412" i="1"/>
  <c r="O412" i="1"/>
  <c r="T411" i="1"/>
  <c r="S411" i="1"/>
  <c r="R411" i="1"/>
  <c r="Q411" i="1" a="1"/>
  <c r="Q411" i="1" s="1"/>
  <c r="P411" i="1"/>
  <c r="O411" i="1"/>
  <c r="T410" i="1"/>
  <c r="S410" i="1"/>
  <c r="R410" i="1"/>
  <c r="Q410" i="1" a="1"/>
  <c r="Q410" i="1" s="1"/>
  <c r="P410" i="1"/>
  <c r="O410" i="1"/>
  <c r="T409" i="1"/>
  <c r="S409" i="1"/>
  <c r="R409" i="1"/>
  <c r="Q409" i="1" a="1"/>
  <c r="Q409" i="1" s="1"/>
  <c r="P409" i="1"/>
  <c r="O409" i="1"/>
  <c r="T408" i="1"/>
  <c r="S408" i="1"/>
  <c r="R408" i="1"/>
  <c r="Q408" i="1" a="1"/>
  <c r="Q408" i="1" s="1"/>
  <c r="P408" i="1"/>
  <c r="O408" i="1"/>
  <c r="T407" i="1"/>
  <c r="S407" i="1"/>
  <c r="R407" i="1"/>
  <c r="Q407" i="1" a="1"/>
  <c r="Q407" i="1" s="1"/>
  <c r="P407" i="1"/>
  <c r="O407" i="1"/>
  <c r="T406" i="1"/>
  <c r="S406" i="1"/>
  <c r="R406" i="1"/>
  <c r="Q406" i="1" a="1"/>
  <c r="Q406" i="1" s="1"/>
  <c r="P406" i="1"/>
  <c r="O406" i="1"/>
  <c r="T405" i="1"/>
  <c r="S405" i="1"/>
  <c r="R405" i="1"/>
  <c r="Q405" i="1" a="1"/>
  <c r="Q405" i="1" s="1"/>
  <c r="P405" i="1"/>
  <c r="O405" i="1"/>
  <c r="T404" i="1"/>
  <c r="S404" i="1"/>
  <c r="R404" i="1"/>
  <c r="Q404" i="1" a="1"/>
  <c r="Q404" i="1" s="1"/>
  <c r="P404" i="1"/>
  <c r="O404" i="1"/>
  <c r="T403" i="1"/>
  <c r="S403" i="1"/>
  <c r="R403" i="1"/>
  <c r="Q403" i="1" a="1"/>
  <c r="Q403" i="1" s="1"/>
  <c r="P403" i="1"/>
  <c r="O403" i="1"/>
  <c r="T402" i="1"/>
  <c r="S402" i="1"/>
  <c r="R402" i="1"/>
  <c r="Q402" i="1" a="1"/>
  <c r="Q402" i="1" s="1"/>
  <c r="P402" i="1"/>
  <c r="O402" i="1"/>
  <c r="T401" i="1"/>
  <c r="S401" i="1"/>
  <c r="R401" i="1"/>
  <c r="Q401" i="1" a="1"/>
  <c r="Q401" i="1" s="1"/>
  <c r="P401" i="1"/>
  <c r="O401" i="1"/>
  <c r="T400" i="1"/>
  <c r="S400" i="1"/>
  <c r="R400" i="1"/>
  <c r="Q400" i="1" a="1"/>
  <c r="Q400" i="1" s="1"/>
  <c r="P400" i="1"/>
  <c r="O400" i="1"/>
  <c r="T399" i="1"/>
  <c r="S399" i="1"/>
  <c r="R399" i="1"/>
  <c r="Q399" i="1" a="1"/>
  <c r="Q399" i="1" s="1"/>
  <c r="P399" i="1"/>
  <c r="O399" i="1"/>
  <c r="T398" i="1"/>
  <c r="S398" i="1"/>
  <c r="R398" i="1"/>
  <c r="Q398" i="1" a="1"/>
  <c r="Q398" i="1" s="1"/>
  <c r="P398" i="1"/>
  <c r="O398" i="1"/>
  <c r="T397" i="1"/>
  <c r="S397" i="1"/>
  <c r="R397" i="1"/>
  <c r="Q397" i="1" a="1"/>
  <c r="Q397" i="1" s="1"/>
  <c r="P397" i="1"/>
  <c r="O397" i="1"/>
  <c r="T396" i="1"/>
  <c r="S396" i="1"/>
  <c r="R396" i="1"/>
  <c r="Q396" i="1" a="1"/>
  <c r="Q396" i="1" s="1"/>
  <c r="P396" i="1"/>
  <c r="O396" i="1"/>
  <c r="T395" i="1"/>
  <c r="S395" i="1"/>
  <c r="R395" i="1"/>
  <c r="Q395" i="1" a="1"/>
  <c r="Q395" i="1" s="1"/>
  <c r="P395" i="1"/>
  <c r="O395" i="1"/>
  <c r="T394" i="1"/>
  <c r="S394" i="1"/>
  <c r="R394" i="1"/>
  <c r="Q394" i="1" a="1"/>
  <c r="Q394" i="1" s="1"/>
  <c r="P394" i="1"/>
  <c r="O394" i="1"/>
  <c r="T393" i="1"/>
  <c r="S393" i="1"/>
  <c r="R393" i="1"/>
  <c r="Q393" i="1" a="1"/>
  <c r="Q393" i="1" s="1"/>
  <c r="P393" i="1"/>
  <c r="O393" i="1"/>
  <c r="T392" i="1"/>
  <c r="S392" i="1"/>
  <c r="R392" i="1"/>
  <c r="Q392" i="1" a="1"/>
  <c r="Q392" i="1" s="1"/>
  <c r="P392" i="1"/>
  <c r="O392" i="1"/>
  <c r="T391" i="1"/>
  <c r="S391" i="1"/>
  <c r="R391" i="1"/>
  <c r="Q391" i="1" a="1"/>
  <c r="Q391" i="1" s="1"/>
  <c r="P391" i="1"/>
  <c r="O391" i="1"/>
  <c r="T390" i="1"/>
  <c r="S390" i="1"/>
  <c r="R390" i="1"/>
  <c r="Q390" i="1" a="1"/>
  <c r="Q390" i="1" s="1"/>
  <c r="P390" i="1"/>
  <c r="O390" i="1"/>
  <c r="T389" i="1"/>
  <c r="S389" i="1"/>
  <c r="R389" i="1"/>
  <c r="Q389" i="1" a="1"/>
  <c r="Q389" i="1" s="1"/>
  <c r="P389" i="1"/>
  <c r="O389" i="1"/>
  <c r="T388" i="1"/>
  <c r="S388" i="1"/>
  <c r="R388" i="1"/>
  <c r="Q388" i="1" a="1"/>
  <c r="Q388" i="1" s="1"/>
  <c r="P388" i="1"/>
  <c r="O388" i="1"/>
  <c r="T387" i="1"/>
  <c r="S387" i="1"/>
  <c r="R387" i="1"/>
  <c r="Q387" i="1" a="1"/>
  <c r="Q387" i="1" s="1"/>
  <c r="P387" i="1"/>
  <c r="O387" i="1"/>
  <c r="T386" i="1"/>
  <c r="S386" i="1"/>
  <c r="R386" i="1"/>
  <c r="Q386" i="1" a="1"/>
  <c r="Q386" i="1" s="1"/>
  <c r="P386" i="1"/>
  <c r="O386" i="1"/>
  <c r="T385" i="1"/>
  <c r="S385" i="1"/>
  <c r="R385" i="1"/>
  <c r="Q385" i="1" a="1"/>
  <c r="Q385" i="1" s="1"/>
  <c r="P385" i="1"/>
  <c r="O385" i="1"/>
  <c r="T384" i="1"/>
  <c r="S384" i="1"/>
  <c r="R384" i="1"/>
  <c r="Q384" i="1" a="1"/>
  <c r="Q384" i="1" s="1"/>
  <c r="P384" i="1"/>
  <c r="O384" i="1"/>
  <c r="T383" i="1"/>
  <c r="S383" i="1"/>
  <c r="R383" i="1"/>
  <c r="Q383" i="1" a="1"/>
  <c r="Q383" i="1" s="1"/>
  <c r="P383" i="1"/>
  <c r="O383" i="1"/>
  <c r="T382" i="1"/>
  <c r="S382" i="1"/>
  <c r="R382" i="1"/>
  <c r="Q382" i="1" a="1"/>
  <c r="Q382" i="1" s="1"/>
  <c r="P382" i="1"/>
  <c r="O382" i="1"/>
  <c r="T381" i="1"/>
  <c r="S381" i="1"/>
  <c r="R381" i="1"/>
  <c r="Q381" i="1" a="1"/>
  <c r="Q381" i="1" s="1"/>
  <c r="P381" i="1"/>
  <c r="O381" i="1"/>
  <c r="T380" i="1"/>
  <c r="S380" i="1"/>
  <c r="R380" i="1"/>
  <c r="Q380" i="1" a="1"/>
  <c r="Q380" i="1" s="1"/>
  <c r="P380" i="1"/>
  <c r="O380" i="1"/>
  <c r="T379" i="1"/>
  <c r="S379" i="1"/>
  <c r="R379" i="1"/>
  <c r="Q379" i="1" a="1"/>
  <c r="Q379" i="1" s="1"/>
  <c r="P379" i="1"/>
  <c r="O379" i="1"/>
  <c r="T378" i="1"/>
  <c r="S378" i="1"/>
  <c r="R378" i="1"/>
  <c r="Q378" i="1" a="1"/>
  <c r="Q378" i="1" s="1"/>
  <c r="P378" i="1"/>
  <c r="O378" i="1"/>
  <c r="T377" i="1"/>
  <c r="S377" i="1"/>
  <c r="R377" i="1"/>
  <c r="Q377" i="1" a="1"/>
  <c r="Q377" i="1" s="1"/>
  <c r="P377" i="1"/>
  <c r="O377" i="1"/>
  <c r="T376" i="1"/>
  <c r="S376" i="1"/>
  <c r="R376" i="1"/>
  <c r="Q376" i="1" a="1"/>
  <c r="Q376" i="1" s="1"/>
  <c r="P376" i="1"/>
  <c r="O376" i="1"/>
  <c r="T375" i="1"/>
  <c r="S375" i="1"/>
  <c r="R375" i="1"/>
  <c r="Q375" i="1" a="1"/>
  <c r="Q375" i="1" s="1"/>
  <c r="P375" i="1"/>
  <c r="O375" i="1"/>
  <c r="T374" i="1"/>
  <c r="S374" i="1"/>
  <c r="R374" i="1"/>
  <c r="Q374" i="1" a="1"/>
  <c r="Q374" i="1" s="1"/>
  <c r="P374" i="1"/>
  <c r="O374" i="1"/>
  <c r="T373" i="1"/>
  <c r="S373" i="1"/>
  <c r="R373" i="1"/>
  <c r="Q373" i="1" a="1"/>
  <c r="Q373" i="1" s="1"/>
  <c r="P373" i="1"/>
  <c r="O373" i="1"/>
  <c r="T372" i="1"/>
  <c r="S372" i="1"/>
  <c r="R372" i="1"/>
  <c r="Q372" i="1" a="1"/>
  <c r="Q372" i="1" s="1"/>
  <c r="P372" i="1"/>
  <c r="O372" i="1"/>
  <c r="T371" i="1"/>
  <c r="S371" i="1"/>
  <c r="R371" i="1"/>
  <c r="Q371" i="1" a="1"/>
  <c r="Q371" i="1" s="1"/>
  <c r="P371" i="1"/>
  <c r="O371" i="1"/>
  <c r="T370" i="1"/>
  <c r="S370" i="1"/>
  <c r="R370" i="1"/>
  <c r="Q370" i="1" a="1"/>
  <c r="Q370" i="1" s="1"/>
  <c r="P370" i="1"/>
  <c r="O370" i="1"/>
  <c r="T369" i="1"/>
  <c r="S369" i="1"/>
  <c r="R369" i="1"/>
  <c r="Q369" i="1" a="1"/>
  <c r="Q369" i="1" s="1"/>
  <c r="P369" i="1"/>
  <c r="O369" i="1"/>
  <c r="T368" i="1"/>
  <c r="S368" i="1"/>
  <c r="R368" i="1"/>
  <c r="Q368" i="1" a="1"/>
  <c r="Q368" i="1" s="1"/>
  <c r="P368" i="1"/>
  <c r="O368" i="1"/>
  <c r="T367" i="1"/>
  <c r="S367" i="1"/>
  <c r="R367" i="1"/>
  <c r="Q367" i="1" a="1"/>
  <c r="Q367" i="1" s="1"/>
  <c r="P367" i="1"/>
  <c r="O367" i="1"/>
  <c r="T366" i="1"/>
  <c r="S366" i="1"/>
  <c r="R366" i="1"/>
  <c r="Q366" i="1" a="1"/>
  <c r="Q366" i="1" s="1"/>
  <c r="P366" i="1"/>
  <c r="O366" i="1"/>
  <c r="T365" i="1"/>
  <c r="S365" i="1"/>
  <c r="R365" i="1"/>
  <c r="Q365" i="1" a="1"/>
  <c r="Q365" i="1" s="1"/>
  <c r="P365" i="1"/>
  <c r="O365" i="1"/>
  <c r="T364" i="1"/>
  <c r="S364" i="1"/>
  <c r="R364" i="1"/>
  <c r="Q364" i="1" a="1"/>
  <c r="Q364" i="1" s="1"/>
  <c r="P364" i="1"/>
  <c r="O364" i="1"/>
  <c r="T363" i="1"/>
  <c r="S363" i="1"/>
  <c r="R363" i="1"/>
  <c r="Q363" i="1" a="1"/>
  <c r="Q363" i="1" s="1"/>
  <c r="P363" i="1"/>
  <c r="O363" i="1"/>
  <c r="T362" i="1"/>
  <c r="S362" i="1"/>
  <c r="R362" i="1"/>
  <c r="Q362" i="1" a="1"/>
  <c r="Q362" i="1" s="1"/>
  <c r="P362" i="1"/>
  <c r="O362" i="1"/>
  <c r="T361" i="1"/>
  <c r="S361" i="1"/>
  <c r="R361" i="1"/>
  <c r="Q361" i="1" a="1"/>
  <c r="Q361" i="1" s="1"/>
  <c r="P361" i="1"/>
  <c r="O361" i="1"/>
  <c r="T360" i="1"/>
  <c r="S360" i="1"/>
  <c r="R360" i="1"/>
  <c r="Q360" i="1" a="1"/>
  <c r="Q360" i="1" s="1"/>
  <c r="P360" i="1"/>
  <c r="O360" i="1"/>
  <c r="T359" i="1"/>
  <c r="S359" i="1"/>
  <c r="R359" i="1"/>
  <c r="Q359" i="1" a="1"/>
  <c r="Q359" i="1" s="1"/>
  <c r="P359" i="1"/>
  <c r="O359" i="1"/>
  <c r="T358" i="1"/>
  <c r="S358" i="1"/>
  <c r="R358" i="1"/>
  <c r="Q358" i="1" a="1"/>
  <c r="Q358" i="1" s="1"/>
  <c r="P358" i="1"/>
  <c r="O358" i="1"/>
  <c r="T357" i="1"/>
  <c r="S357" i="1"/>
  <c r="R357" i="1"/>
  <c r="Q357" i="1" a="1"/>
  <c r="Q357" i="1" s="1"/>
  <c r="P357" i="1"/>
  <c r="O357" i="1"/>
  <c r="T356" i="1"/>
  <c r="S356" i="1"/>
  <c r="R356" i="1"/>
  <c r="Q356" i="1" a="1"/>
  <c r="Q356" i="1" s="1"/>
  <c r="P356" i="1"/>
  <c r="O356" i="1"/>
  <c r="T355" i="1"/>
  <c r="S355" i="1"/>
  <c r="R355" i="1"/>
  <c r="Q355" i="1" a="1"/>
  <c r="Q355" i="1" s="1"/>
  <c r="P355" i="1"/>
  <c r="O355" i="1"/>
  <c r="T354" i="1"/>
  <c r="S354" i="1"/>
  <c r="R354" i="1"/>
  <c r="Q354" i="1" a="1"/>
  <c r="Q354" i="1" s="1"/>
  <c r="P354" i="1"/>
  <c r="O354" i="1"/>
  <c r="T353" i="1"/>
  <c r="S353" i="1"/>
  <c r="R353" i="1"/>
  <c r="Q353" i="1" a="1"/>
  <c r="Q353" i="1" s="1"/>
  <c r="P353" i="1"/>
  <c r="O353" i="1"/>
  <c r="T352" i="1"/>
  <c r="S352" i="1"/>
  <c r="R352" i="1"/>
  <c r="Q352" i="1" a="1"/>
  <c r="Q352" i="1" s="1"/>
  <c r="P352" i="1"/>
  <c r="O352" i="1"/>
  <c r="T351" i="1"/>
  <c r="S351" i="1"/>
  <c r="R351" i="1"/>
  <c r="Q351" i="1" a="1"/>
  <c r="Q351" i="1" s="1"/>
  <c r="P351" i="1"/>
  <c r="O351" i="1"/>
  <c r="T350" i="1"/>
  <c r="S350" i="1"/>
  <c r="R350" i="1"/>
  <c r="Q350" i="1" a="1"/>
  <c r="Q350" i="1" s="1"/>
  <c r="P350" i="1"/>
  <c r="O350" i="1"/>
  <c r="T349" i="1"/>
  <c r="S349" i="1"/>
  <c r="R349" i="1"/>
  <c r="Q349" i="1" a="1"/>
  <c r="Q349" i="1" s="1"/>
  <c r="P349" i="1"/>
  <c r="O349" i="1"/>
  <c r="T348" i="1"/>
  <c r="S348" i="1"/>
  <c r="R348" i="1"/>
  <c r="Q348" i="1" a="1"/>
  <c r="Q348" i="1" s="1"/>
  <c r="P348" i="1"/>
  <c r="O348" i="1"/>
  <c r="T347" i="1"/>
  <c r="S347" i="1"/>
  <c r="R347" i="1"/>
  <c r="Q347" i="1" a="1"/>
  <c r="Q347" i="1" s="1"/>
  <c r="P347" i="1"/>
  <c r="O347" i="1"/>
  <c r="T346" i="1"/>
  <c r="S346" i="1"/>
  <c r="R346" i="1"/>
  <c r="Q346" i="1" a="1"/>
  <c r="Q346" i="1" s="1"/>
  <c r="P346" i="1"/>
  <c r="O346" i="1"/>
  <c r="T345" i="1"/>
  <c r="S345" i="1"/>
  <c r="R345" i="1"/>
  <c r="Q345" i="1" a="1"/>
  <c r="Q345" i="1" s="1"/>
  <c r="P345" i="1"/>
  <c r="O345" i="1"/>
  <c r="T344" i="1"/>
  <c r="S344" i="1"/>
  <c r="R344" i="1"/>
  <c r="Q344" i="1" a="1"/>
  <c r="Q344" i="1" s="1"/>
  <c r="P344" i="1"/>
  <c r="O344" i="1"/>
  <c r="T343" i="1"/>
  <c r="S343" i="1"/>
  <c r="R343" i="1"/>
  <c r="Q343" i="1" a="1"/>
  <c r="Q343" i="1" s="1"/>
  <c r="P343" i="1"/>
  <c r="O343" i="1"/>
  <c r="T342" i="1"/>
  <c r="S342" i="1"/>
  <c r="R342" i="1"/>
  <c r="Q342" i="1" a="1"/>
  <c r="Q342" i="1" s="1"/>
  <c r="P342" i="1"/>
  <c r="O342" i="1"/>
  <c r="T341" i="1"/>
  <c r="S341" i="1"/>
  <c r="R341" i="1"/>
  <c r="Q341" i="1" a="1"/>
  <c r="Q341" i="1" s="1"/>
  <c r="P341" i="1"/>
  <c r="O341" i="1"/>
  <c r="T340" i="1"/>
  <c r="S340" i="1"/>
  <c r="R340" i="1"/>
  <c r="Q340" i="1" a="1"/>
  <c r="Q340" i="1" s="1"/>
  <c r="P340" i="1"/>
  <c r="O340" i="1"/>
  <c r="T339" i="1"/>
  <c r="S339" i="1"/>
  <c r="R339" i="1"/>
  <c r="Q339" i="1" a="1"/>
  <c r="Q339" i="1" s="1"/>
  <c r="P339" i="1"/>
  <c r="O339" i="1"/>
  <c r="T338" i="1"/>
  <c r="S338" i="1"/>
  <c r="R338" i="1"/>
  <c r="Q338" i="1" a="1"/>
  <c r="Q338" i="1" s="1"/>
  <c r="P338" i="1"/>
  <c r="O338" i="1"/>
  <c r="T337" i="1"/>
  <c r="S337" i="1"/>
  <c r="R337" i="1"/>
  <c r="Q337" i="1" a="1"/>
  <c r="Q337" i="1" s="1"/>
  <c r="P337" i="1"/>
  <c r="O337" i="1"/>
  <c r="T336" i="1"/>
  <c r="S336" i="1"/>
  <c r="R336" i="1"/>
  <c r="Q336" i="1" a="1"/>
  <c r="Q336" i="1" s="1"/>
  <c r="P336" i="1"/>
  <c r="O336" i="1"/>
  <c r="T335" i="1"/>
  <c r="S335" i="1"/>
  <c r="R335" i="1"/>
  <c r="Q335" i="1" a="1"/>
  <c r="Q335" i="1" s="1"/>
  <c r="P335" i="1"/>
  <c r="O335" i="1"/>
  <c r="T334" i="1"/>
  <c r="S334" i="1"/>
  <c r="R334" i="1"/>
  <c r="Q334" i="1" a="1"/>
  <c r="Q334" i="1" s="1"/>
  <c r="P334" i="1"/>
  <c r="O334" i="1"/>
  <c r="T333" i="1"/>
  <c r="S333" i="1"/>
  <c r="R333" i="1"/>
  <c r="Q333" i="1" a="1"/>
  <c r="Q333" i="1" s="1"/>
  <c r="P333" i="1"/>
  <c r="O333" i="1"/>
  <c r="T332" i="1"/>
  <c r="S332" i="1"/>
  <c r="R332" i="1"/>
  <c r="Q332" i="1" a="1"/>
  <c r="Q332" i="1" s="1"/>
  <c r="P332" i="1"/>
  <c r="O332" i="1"/>
  <c r="T331" i="1"/>
  <c r="S331" i="1"/>
  <c r="R331" i="1"/>
  <c r="Q331" i="1" a="1"/>
  <c r="Q331" i="1" s="1"/>
  <c r="P331" i="1"/>
  <c r="O331" i="1"/>
  <c r="T330" i="1"/>
  <c r="S330" i="1"/>
  <c r="R330" i="1"/>
  <c r="Q330" i="1" a="1"/>
  <c r="Q330" i="1" s="1"/>
  <c r="P330" i="1"/>
  <c r="O330" i="1"/>
  <c r="T329" i="1"/>
  <c r="S329" i="1"/>
  <c r="R329" i="1"/>
  <c r="Q329" i="1" a="1"/>
  <c r="Q329" i="1" s="1"/>
  <c r="P329" i="1"/>
  <c r="O329" i="1"/>
  <c r="T328" i="1"/>
  <c r="S328" i="1"/>
  <c r="R328" i="1"/>
  <c r="Q328" i="1" a="1"/>
  <c r="Q328" i="1" s="1"/>
  <c r="P328" i="1"/>
  <c r="O328" i="1"/>
  <c r="T327" i="1"/>
  <c r="S327" i="1"/>
  <c r="R327" i="1"/>
  <c r="Q327" i="1" a="1"/>
  <c r="Q327" i="1" s="1"/>
  <c r="P327" i="1"/>
  <c r="O327" i="1"/>
  <c r="T326" i="1"/>
  <c r="S326" i="1"/>
  <c r="R326" i="1"/>
  <c r="Q326" i="1" a="1"/>
  <c r="Q326" i="1" s="1"/>
  <c r="P326" i="1"/>
  <c r="O326" i="1"/>
  <c r="T325" i="1"/>
  <c r="S325" i="1"/>
  <c r="R325" i="1"/>
  <c r="Q325" i="1" a="1"/>
  <c r="Q325" i="1" s="1"/>
  <c r="P325" i="1"/>
  <c r="O325" i="1"/>
  <c r="T324" i="1"/>
  <c r="S324" i="1"/>
  <c r="R324" i="1"/>
  <c r="Q324" i="1" a="1"/>
  <c r="Q324" i="1" s="1"/>
  <c r="P324" i="1"/>
  <c r="O324" i="1"/>
  <c r="T323" i="1"/>
  <c r="S323" i="1"/>
  <c r="R323" i="1"/>
  <c r="Q323" i="1" a="1"/>
  <c r="Q323" i="1" s="1"/>
  <c r="P323" i="1"/>
  <c r="O323" i="1"/>
  <c r="T322" i="1"/>
  <c r="S322" i="1"/>
  <c r="R322" i="1"/>
  <c r="Q322" i="1" a="1"/>
  <c r="Q322" i="1" s="1"/>
  <c r="P322" i="1"/>
  <c r="O322" i="1"/>
  <c r="T321" i="1"/>
  <c r="S321" i="1"/>
  <c r="R321" i="1"/>
  <c r="Q321" i="1" a="1"/>
  <c r="Q321" i="1" s="1"/>
  <c r="P321" i="1"/>
  <c r="O321" i="1"/>
  <c r="T320" i="1"/>
  <c r="S320" i="1"/>
  <c r="R320" i="1"/>
  <c r="Q320" i="1" a="1"/>
  <c r="Q320" i="1" s="1"/>
  <c r="P320" i="1"/>
  <c r="O320" i="1"/>
  <c r="T319" i="1"/>
  <c r="S319" i="1"/>
  <c r="R319" i="1"/>
  <c r="Q319" i="1" a="1"/>
  <c r="Q319" i="1" s="1"/>
  <c r="P319" i="1"/>
  <c r="O319" i="1"/>
  <c r="T318" i="1"/>
  <c r="S318" i="1"/>
  <c r="R318" i="1"/>
  <c r="Q318" i="1" a="1"/>
  <c r="Q318" i="1" s="1"/>
  <c r="P318" i="1"/>
  <c r="O318" i="1"/>
  <c r="T317" i="1"/>
  <c r="S317" i="1"/>
  <c r="R317" i="1"/>
  <c r="Q317" i="1" a="1"/>
  <c r="Q317" i="1" s="1"/>
  <c r="P317" i="1"/>
  <c r="O317" i="1"/>
  <c r="T316" i="1"/>
  <c r="S316" i="1"/>
  <c r="R316" i="1"/>
  <c r="Q316" i="1" a="1"/>
  <c r="Q316" i="1" s="1"/>
  <c r="P316" i="1"/>
  <c r="O316" i="1"/>
  <c r="T315" i="1"/>
  <c r="S315" i="1"/>
  <c r="R315" i="1"/>
  <c r="Q315" i="1" a="1"/>
  <c r="Q315" i="1" s="1"/>
  <c r="P315" i="1"/>
  <c r="O315" i="1"/>
  <c r="T314" i="1"/>
  <c r="S314" i="1"/>
  <c r="R314" i="1"/>
  <c r="Q314" i="1" a="1"/>
  <c r="Q314" i="1" s="1"/>
  <c r="P314" i="1"/>
  <c r="O314" i="1"/>
  <c r="T313" i="1"/>
  <c r="S313" i="1"/>
  <c r="R313" i="1"/>
  <c r="Q313" i="1" a="1"/>
  <c r="Q313" i="1" s="1"/>
  <c r="P313" i="1"/>
  <c r="O313" i="1"/>
  <c r="T312" i="1"/>
  <c r="S312" i="1"/>
  <c r="R312" i="1"/>
  <c r="Q312" i="1" a="1"/>
  <c r="Q312" i="1" s="1"/>
  <c r="P312" i="1"/>
  <c r="O312" i="1"/>
  <c r="T311" i="1"/>
  <c r="S311" i="1"/>
  <c r="R311" i="1"/>
  <c r="Q311" i="1" a="1"/>
  <c r="Q311" i="1" s="1"/>
  <c r="P311" i="1"/>
  <c r="O311" i="1"/>
  <c r="T310" i="1"/>
  <c r="S310" i="1"/>
  <c r="R310" i="1"/>
  <c r="Q310" i="1" a="1"/>
  <c r="Q310" i="1" s="1"/>
  <c r="P310" i="1"/>
  <c r="O310" i="1"/>
  <c r="T309" i="1"/>
  <c r="S309" i="1"/>
  <c r="R309" i="1"/>
  <c r="Q309" i="1" a="1"/>
  <c r="Q309" i="1" s="1"/>
  <c r="P309" i="1"/>
  <c r="O309" i="1"/>
  <c r="T308" i="1"/>
  <c r="S308" i="1"/>
  <c r="R308" i="1"/>
  <c r="Q308" i="1" a="1"/>
  <c r="Q308" i="1" s="1"/>
  <c r="P308" i="1"/>
  <c r="O308" i="1"/>
  <c r="T307" i="1"/>
  <c r="S307" i="1"/>
  <c r="R307" i="1"/>
  <c r="Q307" i="1" a="1"/>
  <c r="Q307" i="1" s="1"/>
  <c r="P307" i="1"/>
  <c r="O307" i="1"/>
  <c r="T306" i="1"/>
  <c r="S306" i="1"/>
  <c r="R306" i="1"/>
  <c r="Q306" i="1" a="1"/>
  <c r="Q306" i="1" s="1"/>
  <c r="P306" i="1"/>
  <c r="O306" i="1"/>
  <c r="T305" i="1"/>
  <c r="S305" i="1"/>
  <c r="R305" i="1"/>
  <c r="Q305" i="1" a="1"/>
  <c r="Q305" i="1" s="1"/>
  <c r="P305" i="1"/>
  <c r="O305" i="1"/>
  <c r="T304" i="1"/>
  <c r="S304" i="1"/>
  <c r="R304" i="1"/>
  <c r="Q304" i="1" a="1"/>
  <c r="Q304" i="1" s="1"/>
  <c r="P304" i="1"/>
  <c r="O304" i="1"/>
  <c r="T303" i="1"/>
  <c r="S303" i="1"/>
  <c r="R303" i="1"/>
  <c r="Q303" i="1" a="1"/>
  <c r="Q303" i="1" s="1"/>
  <c r="P303" i="1"/>
  <c r="O303" i="1"/>
  <c r="T302" i="1"/>
  <c r="S302" i="1"/>
  <c r="R302" i="1"/>
  <c r="Q302" i="1" a="1"/>
  <c r="Q302" i="1" s="1"/>
  <c r="P302" i="1"/>
  <c r="O302" i="1"/>
  <c r="T301" i="1"/>
  <c r="S301" i="1"/>
  <c r="R301" i="1"/>
  <c r="Q301" i="1" a="1"/>
  <c r="Q301" i="1" s="1"/>
  <c r="P301" i="1"/>
  <c r="O301" i="1"/>
  <c r="T300" i="1"/>
  <c r="S300" i="1"/>
  <c r="R300" i="1"/>
  <c r="Q300" i="1" a="1"/>
  <c r="Q300" i="1" s="1"/>
  <c r="P300" i="1"/>
  <c r="O300" i="1"/>
  <c r="T299" i="1"/>
  <c r="S299" i="1"/>
  <c r="R299" i="1"/>
  <c r="Q299" i="1" a="1"/>
  <c r="Q299" i="1" s="1"/>
  <c r="P299" i="1"/>
  <c r="O299" i="1"/>
  <c r="T298" i="1"/>
  <c r="S298" i="1"/>
  <c r="R298" i="1"/>
  <c r="Q298" i="1" a="1"/>
  <c r="Q298" i="1" s="1"/>
  <c r="P298" i="1"/>
  <c r="O298" i="1"/>
  <c r="T297" i="1"/>
  <c r="S297" i="1"/>
  <c r="R297" i="1"/>
  <c r="Q297" i="1" a="1"/>
  <c r="Q297" i="1" s="1"/>
  <c r="P297" i="1"/>
  <c r="O297" i="1"/>
  <c r="T296" i="1"/>
  <c r="S296" i="1"/>
  <c r="R296" i="1"/>
  <c r="Q296" i="1" a="1"/>
  <c r="Q296" i="1" s="1"/>
  <c r="P296" i="1"/>
  <c r="O296" i="1"/>
  <c r="T295" i="1"/>
  <c r="S295" i="1"/>
  <c r="R295" i="1"/>
  <c r="Q295" i="1" a="1"/>
  <c r="Q295" i="1" s="1"/>
  <c r="P295" i="1"/>
  <c r="O295" i="1"/>
  <c r="T294" i="1"/>
  <c r="S294" i="1"/>
  <c r="R294" i="1"/>
  <c r="Q294" i="1" a="1"/>
  <c r="Q294" i="1" s="1"/>
  <c r="P294" i="1"/>
  <c r="O294" i="1"/>
  <c r="T293" i="1"/>
  <c r="S293" i="1"/>
  <c r="R293" i="1"/>
  <c r="Q293" i="1" a="1"/>
  <c r="Q293" i="1" s="1"/>
  <c r="P293" i="1"/>
  <c r="O293" i="1"/>
  <c r="T292" i="1"/>
  <c r="S292" i="1"/>
  <c r="R292" i="1"/>
  <c r="Q292" i="1" a="1"/>
  <c r="Q292" i="1" s="1"/>
  <c r="P292" i="1"/>
  <c r="O292" i="1"/>
  <c r="T291" i="1"/>
  <c r="S291" i="1"/>
  <c r="R291" i="1"/>
  <c r="Q291" i="1" a="1"/>
  <c r="Q291" i="1" s="1"/>
  <c r="P291" i="1"/>
  <c r="O291" i="1"/>
  <c r="T290" i="1"/>
  <c r="S290" i="1"/>
  <c r="R290" i="1"/>
  <c r="Q290" i="1" a="1"/>
  <c r="Q290" i="1" s="1"/>
  <c r="P290" i="1"/>
  <c r="O290" i="1"/>
  <c r="T289" i="1"/>
  <c r="S289" i="1"/>
  <c r="R289" i="1"/>
  <c r="Q289" i="1" a="1"/>
  <c r="Q289" i="1" s="1"/>
  <c r="P289" i="1"/>
  <c r="O289" i="1"/>
  <c r="T288" i="1"/>
  <c r="S288" i="1"/>
  <c r="R288" i="1"/>
  <c r="Q288" i="1" a="1"/>
  <c r="Q288" i="1" s="1"/>
  <c r="P288" i="1"/>
  <c r="O288" i="1"/>
  <c r="T287" i="1"/>
  <c r="S287" i="1"/>
  <c r="R287" i="1"/>
  <c r="Q287" i="1" a="1"/>
  <c r="Q287" i="1" s="1"/>
  <c r="P287" i="1"/>
  <c r="O287" i="1"/>
  <c r="T286" i="1"/>
  <c r="S286" i="1"/>
  <c r="R286" i="1"/>
  <c r="Q286" i="1" a="1"/>
  <c r="Q286" i="1" s="1"/>
  <c r="P286" i="1"/>
  <c r="O286" i="1"/>
  <c r="T285" i="1"/>
  <c r="S285" i="1"/>
  <c r="R285" i="1"/>
  <c r="Q285" i="1" a="1"/>
  <c r="Q285" i="1" s="1"/>
  <c r="P285" i="1"/>
  <c r="O285" i="1"/>
  <c r="T284" i="1"/>
  <c r="S284" i="1"/>
  <c r="R284" i="1"/>
  <c r="Q284" i="1" a="1"/>
  <c r="Q284" i="1" s="1"/>
  <c r="P284" i="1"/>
  <c r="O284" i="1"/>
  <c r="T283" i="1"/>
  <c r="S283" i="1"/>
  <c r="R283" i="1"/>
  <c r="Q283" i="1" a="1"/>
  <c r="Q283" i="1" s="1"/>
  <c r="P283" i="1"/>
  <c r="O283" i="1"/>
  <c r="T282" i="1"/>
  <c r="S282" i="1"/>
  <c r="R282" i="1"/>
  <c r="Q282" i="1" a="1"/>
  <c r="Q282" i="1" s="1"/>
  <c r="P282" i="1"/>
  <c r="O282" i="1"/>
  <c r="T281" i="1"/>
  <c r="S281" i="1"/>
  <c r="R281" i="1"/>
  <c r="Q281" i="1" a="1"/>
  <c r="Q281" i="1" s="1"/>
  <c r="P281" i="1"/>
  <c r="O281" i="1"/>
  <c r="T280" i="1"/>
  <c r="S280" i="1"/>
  <c r="R280" i="1"/>
  <c r="Q280" i="1" a="1"/>
  <c r="Q280" i="1" s="1"/>
  <c r="P280" i="1"/>
  <c r="O280" i="1"/>
  <c r="T279" i="1"/>
  <c r="S279" i="1"/>
  <c r="R279" i="1"/>
  <c r="Q279" i="1" a="1"/>
  <c r="Q279" i="1" s="1"/>
  <c r="P279" i="1"/>
  <c r="O279" i="1"/>
  <c r="T278" i="1"/>
  <c r="S278" i="1"/>
  <c r="R278" i="1"/>
  <c r="Q278" i="1" a="1"/>
  <c r="Q278" i="1" s="1"/>
  <c r="P278" i="1"/>
  <c r="O278" i="1"/>
  <c r="T277" i="1"/>
  <c r="S277" i="1"/>
  <c r="R277" i="1"/>
  <c r="Q277" i="1" a="1"/>
  <c r="Q277" i="1" s="1"/>
  <c r="P277" i="1"/>
  <c r="O277" i="1"/>
  <c r="T276" i="1"/>
  <c r="S276" i="1"/>
  <c r="R276" i="1"/>
  <c r="Q276" i="1" a="1"/>
  <c r="Q276" i="1" s="1"/>
  <c r="P276" i="1"/>
  <c r="O276" i="1"/>
  <c r="T275" i="1"/>
  <c r="S275" i="1"/>
  <c r="R275" i="1"/>
  <c r="Q275" i="1" a="1"/>
  <c r="Q275" i="1" s="1"/>
  <c r="P275" i="1"/>
  <c r="O275" i="1"/>
  <c r="T274" i="1"/>
  <c r="S274" i="1"/>
  <c r="R274" i="1"/>
  <c r="Q274" i="1" a="1"/>
  <c r="Q274" i="1" s="1"/>
  <c r="P274" i="1"/>
  <c r="O274" i="1"/>
  <c r="T273" i="1"/>
  <c r="S273" i="1"/>
  <c r="R273" i="1"/>
  <c r="Q273" i="1" a="1"/>
  <c r="Q273" i="1" s="1"/>
  <c r="P273" i="1"/>
  <c r="O273" i="1"/>
  <c r="T272" i="1"/>
  <c r="S272" i="1"/>
  <c r="R272" i="1"/>
  <c r="Q272" i="1" a="1"/>
  <c r="Q272" i="1" s="1"/>
  <c r="P272" i="1"/>
  <c r="O272" i="1"/>
  <c r="T271" i="1"/>
  <c r="S271" i="1"/>
  <c r="R271" i="1"/>
  <c r="Q271" i="1" a="1"/>
  <c r="Q271" i="1" s="1"/>
  <c r="P271" i="1"/>
  <c r="O271" i="1"/>
  <c r="T270" i="1"/>
  <c r="S270" i="1"/>
  <c r="R270" i="1"/>
  <c r="Q270" i="1" a="1"/>
  <c r="Q270" i="1" s="1"/>
  <c r="P270" i="1"/>
  <c r="O270" i="1"/>
  <c r="T269" i="1"/>
  <c r="S269" i="1"/>
  <c r="R269" i="1"/>
  <c r="Q269" i="1" a="1"/>
  <c r="Q269" i="1" s="1"/>
  <c r="P269" i="1"/>
  <c r="O269" i="1"/>
  <c r="T268" i="1"/>
  <c r="S268" i="1"/>
  <c r="R268" i="1"/>
  <c r="Q268" i="1" a="1"/>
  <c r="Q268" i="1" s="1"/>
  <c r="P268" i="1"/>
  <c r="O268" i="1"/>
  <c r="T267" i="1"/>
  <c r="S267" i="1"/>
  <c r="R267" i="1"/>
  <c r="Q267" i="1" a="1"/>
  <c r="Q267" i="1" s="1"/>
  <c r="P267" i="1"/>
  <c r="O267" i="1"/>
  <c r="T266" i="1"/>
  <c r="S266" i="1"/>
  <c r="R266" i="1"/>
  <c r="Q266" i="1" a="1"/>
  <c r="Q266" i="1" s="1"/>
  <c r="P266" i="1"/>
  <c r="O266" i="1"/>
  <c r="T265" i="1"/>
  <c r="S265" i="1"/>
  <c r="R265" i="1"/>
  <c r="Q265" i="1" a="1"/>
  <c r="Q265" i="1" s="1"/>
  <c r="P265" i="1"/>
  <c r="O265" i="1"/>
  <c r="T264" i="1"/>
  <c r="S264" i="1"/>
  <c r="R264" i="1"/>
  <c r="Q264" i="1" a="1"/>
  <c r="Q264" i="1" s="1"/>
  <c r="P264" i="1"/>
  <c r="O264" i="1"/>
  <c r="T263" i="1"/>
  <c r="S263" i="1"/>
  <c r="R263" i="1"/>
  <c r="Q263" i="1" a="1"/>
  <c r="Q263" i="1" s="1"/>
  <c r="P263" i="1"/>
  <c r="O263" i="1"/>
  <c r="T262" i="1"/>
  <c r="S262" i="1"/>
  <c r="R262" i="1"/>
  <c r="Q262" i="1" a="1"/>
  <c r="Q262" i="1" s="1"/>
  <c r="P262" i="1"/>
  <c r="O262" i="1"/>
  <c r="T261" i="1"/>
  <c r="S261" i="1"/>
  <c r="R261" i="1"/>
  <c r="Q261" i="1" a="1"/>
  <c r="Q261" i="1" s="1"/>
  <c r="P261" i="1"/>
  <c r="O261" i="1"/>
  <c r="T260" i="1"/>
  <c r="S260" i="1"/>
  <c r="R260" i="1"/>
  <c r="Q260" i="1" a="1"/>
  <c r="Q260" i="1" s="1"/>
  <c r="P260" i="1"/>
  <c r="O260" i="1"/>
  <c r="T259" i="1"/>
  <c r="S259" i="1"/>
  <c r="R259" i="1"/>
  <c r="Q259" i="1" a="1"/>
  <c r="Q259" i="1" s="1"/>
  <c r="P259" i="1"/>
  <c r="O259" i="1"/>
  <c r="T258" i="1"/>
  <c r="S258" i="1"/>
  <c r="R258" i="1"/>
  <c r="Q258" i="1" a="1"/>
  <c r="Q258" i="1" s="1"/>
  <c r="P258" i="1"/>
  <c r="O258" i="1"/>
  <c r="T257" i="1"/>
  <c r="S257" i="1"/>
  <c r="R257" i="1"/>
  <c r="Q257" i="1" a="1"/>
  <c r="Q257" i="1" s="1"/>
  <c r="P257" i="1"/>
  <c r="O257" i="1"/>
  <c r="T256" i="1"/>
  <c r="S256" i="1"/>
  <c r="R256" i="1"/>
  <c r="Q256" i="1" a="1"/>
  <c r="Q256" i="1" s="1"/>
  <c r="P256" i="1"/>
  <c r="O256" i="1"/>
  <c r="T255" i="1"/>
  <c r="S255" i="1"/>
  <c r="R255" i="1"/>
  <c r="Q255" i="1" a="1"/>
  <c r="Q255" i="1" s="1"/>
  <c r="P255" i="1"/>
  <c r="O255" i="1"/>
  <c r="T254" i="1"/>
  <c r="S254" i="1"/>
  <c r="R254" i="1"/>
  <c r="Q254" i="1" a="1"/>
  <c r="Q254" i="1" s="1"/>
  <c r="P254" i="1"/>
  <c r="O254" i="1"/>
  <c r="T253" i="1"/>
  <c r="S253" i="1"/>
  <c r="R253" i="1"/>
  <c r="Q253" i="1" a="1"/>
  <c r="Q253" i="1" s="1"/>
  <c r="P253" i="1"/>
  <c r="O253" i="1"/>
  <c r="T252" i="1"/>
  <c r="S252" i="1"/>
  <c r="R252" i="1"/>
  <c r="Q252" i="1" a="1"/>
  <c r="Q252" i="1" s="1"/>
  <c r="P252" i="1"/>
  <c r="O252" i="1"/>
  <c r="T251" i="1"/>
  <c r="S251" i="1"/>
  <c r="R251" i="1"/>
  <c r="Q251" i="1" a="1"/>
  <c r="Q251" i="1" s="1"/>
  <c r="P251" i="1"/>
  <c r="O251" i="1"/>
  <c r="T250" i="1"/>
  <c r="S250" i="1"/>
  <c r="R250" i="1"/>
  <c r="Q250" i="1" a="1"/>
  <c r="Q250" i="1" s="1"/>
  <c r="P250" i="1"/>
  <c r="O250" i="1"/>
  <c r="T249" i="1"/>
  <c r="S249" i="1"/>
  <c r="R249" i="1"/>
  <c r="Q249" i="1" a="1"/>
  <c r="Q249" i="1" s="1"/>
  <c r="P249" i="1"/>
  <c r="O249" i="1"/>
  <c r="T248" i="1"/>
  <c r="S248" i="1"/>
  <c r="R248" i="1"/>
  <c r="Q248" i="1" a="1"/>
  <c r="Q248" i="1" s="1"/>
  <c r="P248" i="1"/>
  <c r="O248" i="1"/>
  <c r="T247" i="1"/>
  <c r="S247" i="1"/>
  <c r="R247" i="1"/>
  <c r="Q247" i="1" a="1"/>
  <c r="Q247" i="1" s="1"/>
  <c r="P247" i="1"/>
  <c r="O247" i="1"/>
  <c r="T246" i="1"/>
  <c r="S246" i="1"/>
  <c r="R246" i="1"/>
  <c r="Q246" i="1" a="1"/>
  <c r="Q246" i="1" s="1"/>
  <c r="P246" i="1"/>
  <c r="O246" i="1"/>
  <c r="T245" i="1"/>
  <c r="S245" i="1"/>
  <c r="R245" i="1"/>
  <c r="Q245" i="1" a="1"/>
  <c r="Q245" i="1" s="1"/>
  <c r="P245" i="1"/>
  <c r="O245" i="1"/>
  <c r="T244" i="1"/>
  <c r="S244" i="1"/>
  <c r="R244" i="1"/>
  <c r="Q244" i="1" a="1"/>
  <c r="Q244" i="1" s="1"/>
  <c r="P244" i="1"/>
  <c r="O244" i="1"/>
  <c r="T243" i="1"/>
  <c r="S243" i="1"/>
  <c r="R243" i="1"/>
  <c r="Q243" i="1" a="1"/>
  <c r="Q243" i="1" s="1"/>
  <c r="P243" i="1"/>
  <c r="O243" i="1"/>
  <c r="T242" i="1"/>
  <c r="S242" i="1"/>
  <c r="R242" i="1"/>
  <c r="Q242" i="1" a="1"/>
  <c r="Q242" i="1" s="1"/>
  <c r="P242" i="1"/>
  <c r="O242" i="1"/>
  <c r="T241" i="1"/>
  <c r="S241" i="1"/>
  <c r="R241" i="1"/>
  <c r="Q241" i="1" a="1"/>
  <c r="Q241" i="1" s="1"/>
  <c r="P241" i="1"/>
  <c r="O241" i="1"/>
  <c r="T240" i="1"/>
  <c r="S240" i="1"/>
  <c r="R240" i="1"/>
  <c r="Q240" i="1" a="1"/>
  <c r="Q240" i="1" s="1"/>
  <c r="P240" i="1"/>
  <c r="O240" i="1"/>
  <c r="T239" i="1"/>
  <c r="S239" i="1"/>
  <c r="R239" i="1"/>
  <c r="Q239" i="1" a="1"/>
  <c r="Q239" i="1" s="1"/>
  <c r="P239" i="1"/>
  <c r="O239" i="1"/>
  <c r="T238" i="1"/>
  <c r="S238" i="1"/>
  <c r="R238" i="1"/>
  <c r="Q238" i="1" a="1"/>
  <c r="Q238" i="1" s="1"/>
  <c r="P238" i="1"/>
  <c r="O238" i="1"/>
  <c r="T237" i="1"/>
  <c r="S237" i="1"/>
  <c r="R237" i="1"/>
  <c r="Q237" i="1" a="1"/>
  <c r="Q237" i="1" s="1"/>
  <c r="P237" i="1"/>
  <c r="O237" i="1"/>
  <c r="T236" i="1"/>
  <c r="S236" i="1"/>
  <c r="R236" i="1"/>
  <c r="Q236" i="1" a="1"/>
  <c r="Q236" i="1" s="1"/>
  <c r="P236" i="1"/>
  <c r="O236" i="1"/>
  <c r="T235" i="1"/>
  <c r="S235" i="1"/>
  <c r="R235" i="1"/>
  <c r="Q235" i="1" a="1"/>
  <c r="Q235" i="1" s="1"/>
  <c r="P235" i="1"/>
  <c r="O235" i="1"/>
  <c r="T234" i="1"/>
  <c r="S234" i="1"/>
  <c r="R234" i="1"/>
  <c r="Q234" i="1" a="1"/>
  <c r="Q234" i="1" s="1"/>
  <c r="P234" i="1"/>
  <c r="O234" i="1"/>
  <c r="T233" i="1"/>
  <c r="S233" i="1"/>
  <c r="R233" i="1"/>
  <c r="Q233" i="1" a="1"/>
  <c r="Q233" i="1" s="1"/>
  <c r="P233" i="1"/>
  <c r="O233" i="1"/>
  <c r="T232" i="1"/>
  <c r="S232" i="1"/>
  <c r="R232" i="1"/>
  <c r="Q232" i="1" a="1"/>
  <c r="Q232" i="1" s="1"/>
  <c r="P232" i="1"/>
  <c r="O232" i="1"/>
  <c r="T231" i="1"/>
  <c r="S231" i="1"/>
  <c r="R231" i="1"/>
  <c r="Q231" i="1" a="1"/>
  <c r="Q231" i="1" s="1"/>
  <c r="P231" i="1"/>
  <c r="O231" i="1"/>
  <c r="T230" i="1"/>
  <c r="S230" i="1"/>
  <c r="R230" i="1"/>
  <c r="Q230" i="1" a="1"/>
  <c r="Q230" i="1" s="1"/>
  <c r="P230" i="1"/>
  <c r="O230" i="1"/>
  <c r="T229" i="1"/>
  <c r="S229" i="1"/>
  <c r="R229" i="1"/>
  <c r="Q229" i="1" a="1"/>
  <c r="Q229" i="1" s="1"/>
  <c r="P229" i="1"/>
  <c r="O229" i="1"/>
  <c r="T228" i="1"/>
  <c r="S228" i="1"/>
  <c r="R228" i="1"/>
  <c r="Q228" i="1" a="1"/>
  <c r="Q228" i="1" s="1"/>
  <c r="P228" i="1"/>
  <c r="O228" i="1"/>
  <c r="T227" i="1"/>
  <c r="S227" i="1"/>
  <c r="R227" i="1"/>
  <c r="Q227" i="1" a="1"/>
  <c r="Q227" i="1" s="1"/>
  <c r="P227" i="1"/>
  <c r="O227" i="1"/>
  <c r="T226" i="1"/>
  <c r="S226" i="1"/>
  <c r="R226" i="1"/>
  <c r="Q226" i="1" a="1"/>
  <c r="Q226" i="1" s="1"/>
  <c r="P226" i="1"/>
  <c r="O226" i="1"/>
  <c r="T225" i="1"/>
  <c r="S225" i="1"/>
  <c r="R225" i="1"/>
  <c r="Q225" i="1" a="1"/>
  <c r="Q225" i="1" s="1"/>
  <c r="P225" i="1"/>
  <c r="O225" i="1"/>
  <c r="T224" i="1"/>
  <c r="S224" i="1"/>
  <c r="R224" i="1"/>
  <c r="Q224" i="1" a="1"/>
  <c r="Q224" i="1" s="1"/>
  <c r="P224" i="1"/>
  <c r="O224" i="1"/>
  <c r="T223" i="1"/>
  <c r="S223" i="1"/>
  <c r="R223" i="1"/>
  <c r="Q223" i="1" a="1"/>
  <c r="Q223" i="1" s="1"/>
  <c r="P223" i="1"/>
  <c r="O223" i="1"/>
  <c r="T222" i="1"/>
  <c r="S222" i="1"/>
  <c r="R222" i="1"/>
  <c r="Q222" i="1" a="1"/>
  <c r="Q222" i="1" s="1"/>
  <c r="P222" i="1"/>
  <c r="O222" i="1"/>
  <c r="T221" i="1"/>
  <c r="S221" i="1"/>
  <c r="R221" i="1"/>
  <c r="Q221" i="1" a="1"/>
  <c r="Q221" i="1" s="1"/>
  <c r="P221" i="1"/>
  <c r="O221" i="1"/>
  <c r="T220" i="1"/>
  <c r="S220" i="1"/>
  <c r="R220" i="1"/>
  <c r="Q220" i="1" a="1"/>
  <c r="Q220" i="1" s="1"/>
  <c r="P220" i="1"/>
  <c r="O220" i="1"/>
  <c r="T219" i="1"/>
  <c r="S219" i="1"/>
  <c r="R219" i="1"/>
  <c r="Q219" i="1" a="1"/>
  <c r="Q219" i="1" s="1"/>
  <c r="P219" i="1"/>
  <c r="O219" i="1"/>
  <c r="T218" i="1"/>
  <c r="S218" i="1"/>
  <c r="R218" i="1"/>
  <c r="Q218" i="1" a="1"/>
  <c r="Q218" i="1" s="1"/>
  <c r="P218" i="1"/>
  <c r="O218" i="1"/>
  <c r="T217" i="1"/>
  <c r="S217" i="1"/>
  <c r="R217" i="1"/>
  <c r="Q217" i="1" a="1"/>
  <c r="Q217" i="1" s="1"/>
  <c r="P217" i="1"/>
  <c r="O217" i="1"/>
  <c r="T216" i="1"/>
  <c r="S216" i="1"/>
  <c r="R216" i="1"/>
  <c r="Q216" i="1" a="1"/>
  <c r="Q216" i="1" s="1"/>
  <c r="P216" i="1"/>
  <c r="O216" i="1"/>
  <c r="T215" i="1"/>
  <c r="S215" i="1"/>
  <c r="R215" i="1"/>
  <c r="Q215" i="1" a="1"/>
  <c r="Q215" i="1" s="1"/>
  <c r="P215" i="1"/>
  <c r="O215" i="1"/>
  <c r="T214" i="1"/>
  <c r="S214" i="1"/>
  <c r="R214" i="1"/>
  <c r="Q214" i="1" a="1"/>
  <c r="Q214" i="1" s="1"/>
  <c r="P214" i="1"/>
  <c r="O214" i="1"/>
  <c r="T213" i="1"/>
  <c r="S213" i="1"/>
  <c r="R213" i="1"/>
  <c r="Q213" i="1" a="1"/>
  <c r="Q213" i="1" s="1"/>
  <c r="P213" i="1"/>
  <c r="O213" i="1"/>
  <c r="T212" i="1"/>
  <c r="S212" i="1"/>
  <c r="R212" i="1"/>
  <c r="Q212" i="1" a="1"/>
  <c r="Q212" i="1" s="1"/>
  <c r="P212" i="1"/>
  <c r="O212" i="1"/>
  <c r="T211" i="1"/>
  <c r="S211" i="1"/>
  <c r="R211" i="1"/>
  <c r="Q211" i="1" a="1"/>
  <c r="Q211" i="1" s="1"/>
  <c r="P211" i="1"/>
  <c r="O211" i="1"/>
  <c r="T210" i="1"/>
  <c r="S210" i="1"/>
  <c r="R210" i="1"/>
  <c r="Q210" i="1" a="1"/>
  <c r="Q210" i="1" s="1"/>
  <c r="P210" i="1"/>
  <c r="O210" i="1"/>
  <c r="T209" i="1"/>
  <c r="S209" i="1"/>
  <c r="R209" i="1"/>
  <c r="Q209" i="1" a="1"/>
  <c r="Q209" i="1" s="1"/>
  <c r="P209" i="1"/>
  <c r="O209" i="1"/>
  <c r="T208" i="1"/>
  <c r="S208" i="1"/>
  <c r="R208" i="1"/>
  <c r="Q208" i="1" a="1"/>
  <c r="Q208" i="1" s="1"/>
  <c r="P208" i="1"/>
  <c r="O208" i="1"/>
  <c r="T207" i="1"/>
  <c r="S207" i="1"/>
  <c r="R207" i="1"/>
  <c r="Q207" i="1" a="1"/>
  <c r="Q207" i="1" s="1"/>
  <c r="P207" i="1"/>
  <c r="O207" i="1"/>
  <c r="T206" i="1"/>
  <c r="S206" i="1"/>
  <c r="R206" i="1"/>
  <c r="Q206" i="1" a="1"/>
  <c r="Q206" i="1" s="1"/>
  <c r="P206" i="1"/>
  <c r="O206" i="1"/>
  <c r="T205" i="1"/>
  <c r="S205" i="1"/>
  <c r="R205" i="1"/>
  <c r="Q205" i="1" a="1"/>
  <c r="Q205" i="1" s="1"/>
  <c r="P205" i="1"/>
  <c r="O205" i="1"/>
  <c r="T204" i="1"/>
  <c r="S204" i="1"/>
  <c r="R204" i="1"/>
  <c r="Q204" i="1" a="1"/>
  <c r="Q204" i="1" s="1"/>
  <c r="P204" i="1"/>
  <c r="O204" i="1"/>
  <c r="T203" i="1"/>
  <c r="S203" i="1"/>
  <c r="R203" i="1"/>
  <c r="Q203" i="1" a="1"/>
  <c r="Q203" i="1" s="1"/>
  <c r="P203" i="1"/>
  <c r="O203" i="1"/>
  <c r="T202" i="1"/>
  <c r="S202" i="1"/>
  <c r="R202" i="1"/>
  <c r="Q202" i="1" a="1"/>
  <c r="Q202" i="1" s="1"/>
  <c r="P202" i="1"/>
  <c r="O202" i="1"/>
  <c r="T201" i="1"/>
  <c r="S201" i="1"/>
  <c r="R201" i="1"/>
  <c r="Q201" i="1" a="1"/>
  <c r="Q201" i="1" s="1"/>
  <c r="P201" i="1"/>
  <c r="O201" i="1"/>
  <c r="T200" i="1"/>
  <c r="S200" i="1"/>
  <c r="R200" i="1"/>
  <c r="Q200" i="1" a="1"/>
  <c r="Q200" i="1" s="1"/>
  <c r="P200" i="1"/>
  <c r="O200" i="1"/>
  <c r="T199" i="1"/>
  <c r="S199" i="1"/>
  <c r="R199" i="1"/>
  <c r="Q199" i="1" a="1"/>
  <c r="Q199" i="1" s="1"/>
  <c r="P199" i="1"/>
  <c r="O199" i="1"/>
  <c r="T198" i="1"/>
  <c r="S198" i="1"/>
  <c r="R198" i="1"/>
  <c r="Q198" i="1" a="1"/>
  <c r="Q198" i="1" s="1"/>
  <c r="P198" i="1"/>
  <c r="O198" i="1"/>
  <c r="T197" i="1"/>
  <c r="S197" i="1"/>
  <c r="R197" i="1"/>
  <c r="Q197" i="1" a="1"/>
  <c r="Q197" i="1" s="1"/>
  <c r="P197" i="1"/>
  <c r="O197" i="1"/>
  <c r="T196" i="1"/>
  <c r="S196" i="1"/>
  <c r="R196" i="1"/>
  <c r="Q196" i="1" a="1"/>
  <c r="Q196" i="1" s="1"/>
  <c r="P196" i="1"/>
  <c r="O196" i="1"/>
  <c r="T195" i="1"/>
  <c r="S195" i="1"/>
  <c r="R195" i="1"/>
  <c r="Q195" i="1" a="1"/>
  <c r="Q195" i="1" s="1"/>
  <c r="P195" i="1"/>
  <c r="O195" i="1"/>
  <c r="T194" i="1"/>
  <c r="S194" i="1"/>
  <c r="R194" i="1"/>
  <c r="Q194" i="1" a="1"/>
  <c r="Q194" i="1" s="1"/>
  <c r="P194" i="1"/>
  <c r="O194" i="1"/>
  <c r="T193" i="1"/>
  <c r="S193" i="1"/>
  <c r="R193" i="1"/>
  <c r="Q193" i="1" a="1"/>
  <c r="Q193" i="1" s="1"/>
  <c r="P193" i="1"/>
  <c r="O193" i="1"/>
  <c r="T192" i="1"/>
  <c r="S192" i="1"/>
  <c r="R192" i="1"/>
  <c r="Q192" i="1" a="1"/>
  <c r="Q192" i="1" s="1"/>
  <c r="P192" i="1"/>
  <c r="O192" i="1"/>
  <c r="T191" i="1"/>
  <c r="S191" i="1"/>
  <c r="R191" i="1"/>
  <c r="Q191" i="1" a="1"/>
  <c r="Q191" i="1" s="1"/>
  <c r="P191" i="1"/>
  <c r="O191" i="1"/>
  <c r="T190" i="1"/>
  <c r="S190" i="1"/>
  <c r="R190" i="1"/>
  <c r="Q190" i="1" a="1"/>
  <c r="Q190" i="1" s="1"/>
  <c r="P190" i="1"/>
  <c r="O190" i="1"/>
  <c r="T189" i="1"/>
  <c r="S189" i="1"/>
  <c r="R189" i="1"/>
  <c r="Q189" i="1" a="1"/>
  <c r="Q189" i="1" s="1"/>
  <c r="P189" i="1"/>
  <c r="O189" i="1"/>
  <c r="T188" i="1"/>
  <c r="S188" i="1"/>
  <c r="R188" i="1"/>
  <c r="Q188" i="1" a="1"/>
  <c r="Q188" i="1" s="1"/>
  <c r="P188" i="1"/>
  <c r="O188" i="1"/>
  <c r="T187" i="1"/>
  <c r="S187" i="1"/>
  <c r="R187" i="1"/>
  <c r="Q187" i="1" a="1"/>
  <c r="Q187" i="1" s="1"/>
  <c r="P187" i="1"/>
  <c r="O187" i="1"/>
  <c r="T186" i="1"/>
  <c r="S186" i="1"/>
  <c r="R186" i="1"/>
  <c r="Q186" i="1" a="1"/>
  <c r="Q186" i="1" s="1"/>
  <c r="P186" i="1"/>
  <c r="O186" i="1"/>
  <c r="T185" i="1"/>
  <c r="S185" i="1"/>
  <c r="R185" i="1"/>
  <c r="Q185" i="1" a="1"/>
  <c r="Q185" i="1" s="1"/>
  <c r="P185" i="1"/>
  <c r="O185" i="1"/>
  <c r="T184" i="1"/>
  <c r="S184" i="1"/>
  <c r="R184" i="1"/>
  <c r="Q184" i="1" a="1"/>
  <c r="Q184" i="1" s="1"/>
  <c r="P184" i="1"/>
  <c r="O184" i="1"/>
  <c r="T183" i="1"/>
  <c r="S183" i="1"/>
  <c r="R183" i="1"/>
  <c r="Q183" i="1" a="1"/>
  <c r="Q183" i="1" s="1"/>
  <c r="P183" i="1"/>
  <c r="O183" i="1"/>
  <c r="T182" i="1"/>
  <c r="S182" i="1"/>
  <c r="R182" i="1"/>
  <c r="Q182" i="1" a="1"/>
  <c r="Q182" i="1" s="1"/>
  <c r="P182" i="1"/>
  <c r="O182" i="1"/>
  <c r="T181" i="1"/>
  <c r="S181" i="1"/>
  <c r="R181" i="1"/>
  <c r="Q181" i="1" a="1"/>
  <c r="Q181" i="1" s="1"/>
  <c r="P181" i="1"/>
  <c r="O181" i="1"/>
  <c r="T180" i="1"/>
  <c r="S180" i="1"/>
  <c r="R180" i="1"/>
  <c r="Q180" i="1" a="1"/>
  <c r="Q180" i="1" s="1"/>
  <c r="P180" i="1"/>
  <c r="O180" i="1"/>
  <c r="T179" i="1"/>
  <c r="S179" i="1"/>
  <c r="R179" i="1"/>
  <c r="Q179" i="1" a="1"/>
  <c r="Q179" i="1" s="1"/>
  <c r="P179" i="1"/>
  <c r="O179" i="1"/>
  <c r="T178" i="1"/>
  <c r="S178" i="1"/>
  <c r="R178" i="1"/>
  <c r="Q178" i="1" a="1"/>
  <c r="Q178" i="1" s="1"/>
  <c r="P178" i="1"/>
  <c r="O178" i="1"/>
  <c r="T177" i="1"/>
  <c r="S177" i="1"/>
  <c r="R177" i="1"/>
  <c r="Q177" i="1" a="1"/>
  <c r="Q177" i="1" s="1"/>
  <c r="P177" i="1"/>
  <c r="O177" i="1"/>
  <c r="T176" i="1"/>
  <c r="S176" i="1"/>
  <c r="R176" i="1"/>
  <c r="Q176" i="1" a="1"/>
  <c r="Q176" i="1" s="1"/>
  <c r="P176" i="1"/>
  <c r="O176" i="1"/>
  <c r="T175" i="1"/>
  <c r="S175" i="1"/>
  <c r="R175" i="1"/>
  <c r="Q175" i="1" a="1"/>
  <c r="Q175" i="1" s="1"/>
  <c r="P175" i="1"/>
  <c r="O175" i="1"/>
  <c r="T174" i="1"/>
  <c r="S174" i="1"/>
  <c r="R174" i="1"/>
  <c r="Q174" i="1" a="1"/>
  <c r="Q174" i="1" s="1"/>
  <c r="P174" i="1"/>
  <c r="O174" i="1"/>
  <c r="T173" i="1"/>
  <c r="S173" i="1"/>
  <c r="R173" i="1"/>
  <c r="Q173" i="1" a="1"/>
  <c r="Q173" i="1" s="1"/>
  <c r="P173" i="1"/>
  <c r="O173" i="1"/>
  <c r="T172" i="1"/>
  <c r="S172" i="1"/>
  <c r="R172" i="1"/>
  <c r="Q172" i="1" a="1"/>
  <c r="Q172" i="1" s="1"/>
  <c r="P172" i="1"/>
  <c r="O172" i="1"/>
  <c r="T171" i="1"/>
  <c r="S171" i="1"/>
  <c r="R171" i="1"/>
  <c r="Q171" i="1" a="1"/>
  <c r="Q171" i="1" s="1"/>
  <c r="P171" i="1"/>
  <c r="O171" i="1"/>
  <c r="T170" i="1"/>
  <c r="S170" i="1"/>
  <c r="R170" i="1"/>
  <c r="Q170" i="1" a="1"/>
  <c r="Q170" i="1" s="1"/>
  <c r="P170" i="1"/>
  <c r="O170" i="1"/>
  <c r="T169" i="1"/>
  <c r="S169" i="1"/>
  <c r="R169" i="1"/>
  <c r="Q169" i="1" a="1"/>
  <c r="Q169" i="1" s="1"/>
  <c r="P169" i="1"/>
  <c r="O169" i="1"/>
  <c r="T168" i="1"/>
  <c r="S168" i="1"/>
  <c r="R168" i="1"/>
  <c r="Q168" i="1" a="1"/>
  <c r="Q168" i="1" s="1"/>
  <c r="P168" i="1"/>
  <c r="O168" i="1"/>
  <c r="T167" i="1"/>
  <c r="S167" i="1"/>
  <c r="R167" i="1"/>
  <c r="Q167" i="1" a="1"/>
  <c r="Q167" i="1" s="1"/>
  <c r="P167" i="1"/>
  <c r="O167" i="1"/>
  <c r="T166" i="1"/>
  <c r="S166" i="1"/>
  <c r="R166" i="1"/>
  <c r="Q166" i="1" a="1"/>
  <c r="Q166" i="1" s="1"/>
  <c r="P166" i="1"/>
  <c r="O166" i="1"/>
  <c r="T165" i="1"/>
  <c r="S165" i="1"/>
  <c r="R165" i="1"/>
  <c r="Q165" i="1" a="1"/>
  <c r="Q165" i="1" s="1"/>
  <c r="P165" i="1"/>
  <c r="O165" i="1"/>
  <c r="T164" i="1"/>
  <c r="S164" i="1"/>
  <c r="R164" i="1"/>
  <c r="Q164" i="1" a="1"/>
  <c r="Q164" i="1" s="1"/>
  <c r="P164" i="1"/>
  <c r="O164" i="1"/>
  <c r="T163" i="1"/>
  <c r="S163" i="1"/>
  <c r="R163" i="1"/>
  <c r="Q163" i="1" a="1"/>
  <c r="Q163" i="1" s="1"/>
  <c r="P163" i="1"/>
  <c r="O163" i="1"/>
  <c r="T162" i="1"/>
  <c r="S162" i="1"/>
  <c r="R162" i="1"/>
  <c r="Q162" i="1" a="1"/>
  <c r="Q162" i="1" s="1"/>
  <c r="P162" i="1"/>
  <c r="O162" i="1"/>
  <c r="T161" i="1"/>
  <c r="S161" i="1"/>
  <c r="R161" i="1"/>
  <c r="Q161" i="1" a="1"/>
  <c r="Q161" i="1" s="1"/>
  <c r="P161" i="1"/>
  <c r="O161" i="1"/>
  <c r="T160" i="1"/>
  <c r="S160" i="1"/>
  <c r="R160" i="1"/>
  <c r="Q160" i="1" a="1"/>
  <c r="Q160" i="1" s="1"/>
  <c r="P160" i="1"/>
  <c r="O160" i="1"/>
  <c r="T159" i="1"/>
  <c r="S159" i="1"/>
  <c r="R159" i="1"/>
  <c r="Q159" i="1" a="1"/>
  <c r="Q159" i="1" s="1"/>
  <c r="P159" i="1"/>
  <c r="O159" i="1"/>
  <c r="T158" i="1"/>
  <c r="S158" i="1"/>
  <c r="R158" i="1"/>
  <c r="Q158" i="1" a="1"/>
  <c r="Q158" i="1" s="1"/>
  <c r="P158" i="1"/>
  <c r="O158" i="1"/>
  <c r="T157" i="1"/>
  <c r="S157" i="1"/>
  <c r="R157" i="1"/>
  <c r="Q157" i="1" a="1"/>
  <c r="Q157" i="1" s="1"/>
  <c r="P157" i="1"/>
  <c r="O157" i="1"/>
  <c r="T156" i="1"/>
  <c r="S156" i="1"/>
  <c r="R156" i="1"/>
  <c r="Q156" i="1" a="1"/>
  <c r="Q156" i="1" s="1"/>
  <c r="P156" i="1"/>
  <c r="O156" i="1"/>
  <c r="T155" i="1"/>
  <c r="S155" i="1"/>
  <c r="R155" i="1"/>
  <c r="Q155" i="1" a="1"/>
  <c r="Q155" i="1" s="1"/>
  <c r="P155" i="1"/>
  <c r="O155" i="1"/>
  <c r="T154" i="1"/>
  <c r="S154" i="1"/>
  <c r="R154" i="1"/>
  <c r="Q154" i="1" a="1"/>
  <c r="Q154" i="1" s="1"/>
  <c r="P154" i="1"/>
  <c r="O154" i="1"/>
  <c r="T153" i="1"/>
  <c r="S153" i="1"/>
  <c r="R153" i="1"/>
  <c r="Q153" i="1" a="1"/>
  <c r="Q153" i="1" s="1"/>
  <c r="P153" i="1"/>
  <c r="O153" i="1"/>
  <c r="T152" i="1"/>
  <c r="S152" i="1"/>
  <c r="R152" i="1"/>
  <c r="Q152" i="1" a="1"/>
  <c r="Q152" i="1" s="1"/>
  <c r="P152" i="1"/>
  <c r="O152" i="1"/>
  <c r="T151" i="1"/>
  <c r="S151" i="1"/>
  <c r="R151" i="1"/>
  <c r="Q151" i="1" a="1"/>
  <c r="Q151" i="1" s="1"/>
  <c r="P151" i="1"/>
  <c r="O151" i="1"/>
  <c r="T150" i="1"/>
  <c r="S150" i="1"/>
  <c r="R150" i="1"/>
  <c r="Q150" i="1" a="1"/>
  <c r="Q150" i="1" s="1"/>
  <c r="P150" i="1"/>
  <c r="O150" i="1"/>
  <c r="T149" i="1"/>
  <c r="S149" i="1"/>
  <c r="R149" i="1"/>
  <c r="Q149" i="1" a="1"/>
  <c r="Q149" i="1" s="1"/>
  <c r="P149" i="1"/>
  <c r="O149" i="1"/>
  <c r="T148" i="1"/>
  <c r="S148" i="1"/>
  <c r="R148" i="1"/>
  <c r="Q148" i="1" a="1"/>
  <c r="Q148" i="1" s="1"/>
  <c r="P148" i="1"/>
  <c r="O148" i="1"/>
  <c r="T147" i="1"/>
  <c r="S147" i="1"/>
  <c r="R147" i="1"/>
  <c r="Q147" i="1" a="1"/>
  <c r="Q147" i="1" s="1"/>
  <c r="P147" i="1"/>
  <c r="O147" i="1"/>
  <c r="T146" i="1"/>
  <c r="S146" i="1"/>
  <c r="R146" i="1"/>
  <c r="Q146" i="1" a="1"/>
  <c r="Q146" i="1" s="1"/>
  <c r="P146" i="1"/>
  <c r="O146" i="1"/>
  <c r="T145" i="1"/>
  <c r="S145" i="1"/>
  <c r="R145" i="1"/>
  <c r="Q145" i="1" a="1"/>
  <c r="Q145" i="1" s="1"/>
  <c r="P145" i="1"/>
  <c r="O145" i="1"/>
  <c r="T144" i="1"/>
  <c r="S144" i="1"/>
  <c r="R144" i="1"/>
  <c r="Q144" i="1" a="1"/>
  <c r="Q144" i="1" s="1"/>
  <c r="P144" i="1"/>
  <c r="O144" i="1"/>
  <c r="T143" i="1"/>
  <c r="S143" i="1"/>
  <c r="R143" i="1"/>
  <c r="Q143" i="1" a="1"/>
  <c r="Q143" i="1" s="1"/>
  <c r="P143" i="1"/>
  <c r="O143" i="1"/>
  <c r="T142" i="1"/>
  <c r="S142" i="1"/>
  <c r="R142" i="1"/>
  <c r="Q142" i="1" a="1"/>
  <c r="Q142" i="1" s="1"/>
  <c r="P142" i="1"/>
  <c r="O142" i="1"/>
  <c r="T141" i="1"/>
  <c r="S141" i="1"/>
  <c r="R141" i="1"/>
  <c r="Q141" i="1" a="1"/>
  <c r="Q141" i="1" s="1"/>
  <c r="P141" i="1"/>
  <c r="O141" i="1"/>
  <c r="T140" i="1"/>
  <c r="S140" i="1"/>
  <c r="R140" i="1"/>
  <c r="Q140" i="1" a="1"/>
  <c r="Q140" i="1" s="1"/>
  <c r="P140" i="1"/>
  <c r="O140" i="1"/>
  <c r="T139" i="1"/>
  <c r="S139" i="1"/>
  <c r="R139" i="1"/>
  <c r="Q139" i="1" a="1"/>
  <c r="Q139" i="1" s="1"/>
  <c r="P139" i="1"/>
  <c r="O139" i="1"/>
  <c r="T138" i="1"/>
  <c r="S138" i="1"/>
  <c r="R138" i="1"/>
  <c r="Q138" i="1" a="1"/>
  <c r="Q138" i="1" s="1"/>
  <c r="P138" i="1"/>
  <c r="O138" i="1"/>
  <c r="T137" i="1"/>
  <c r="S137" i="1"/>
  <c r="R137" i="1"/>
  <c r="Q137" i="1" a="1"/>
  <c r="Q137" i="1" s="1"/>
  <c r="P137" i="1"/>
  <c r="O137" i="1"/>
  <c r="T136" i="1"/>
  <c r="S136" i="1"/>
  <c r="R136" i="1"/>
  <c r="Q136" i="1" a="1"/>
  <c r="Q136" i="1" s="1"/>
  <c r="P136" i="1"/>
  <c r="O136" i="1"/>
  <c r="T135" i="1"/>
  <c r="S135" i="1"/>
  <c r="R135" i="1"/>
  <c r="Q135" i="1" a="1"/>
  <c r="Q135" i="1" s="1"/>
  <c r="P135" i="1"/>
  <c r="O135" i="1"/>
  <c r="T134" i="1"/>
  <c r="S134" i="1"/>
  <c r="R134" i="1"/>
  <c r="Q134" i="1" a="1"/>
  <c r="Q134" i="1" s="1"/>
  <c r="P134" i="1"/>
  <c r="O134" i="1"/>
  <c r="T133" i="1"/>
  <c r="S133" i="1"/>
  <c r="R133" i="1"/>
  <c r="Q133" i="1" a="1"/>
  <c r="Q133" i="1" s="1"/>
  <c r="P133" i="1"/>
  <c r="O133" i="1"/>
  <c r="T132" i="1"/>
  <c r="S132" i="1"/>
  <c r="R132" i="1"/>
  <c r="Q132" i="1" a="1"/>
  <c r="Q132" i="1" s="1"/>
  <c r="P132" i="1"/>
  <c r="O132" i="1"/>
  <c r="T131" i="1"/>
  <c r="S131" i="1"/>
  <c r="R131" i="1"/>
  <c r="Q131" i="1" a="1"/>
  <c r="Q131" i="1" s="1"/>
  <c r="P131" i="1"/>
  <c r="O131" i="1"/>
  <c r="T130" i="1"/>
  <c r="S130" i="1"/>
  <c r="R130" i="1"/>
  <c r="Q130" i="1" a="1"/>
  <c r="Q130" i="1" s="1"/>
  <c r="P130" i="1"/>
  <c r="O130" i="1"/>
  <c r="T129" i="1"/>
  <c r="S129" i="1"/>
  <c r="R129" i="1"/>
  <c r="Q129" i="1" a="1"/>
  <c r="Q129" i="1" s="1"/>
  <c r="P129" i="1"/>
  <c r="O129" i="1"/>
  <c r="T128" i="1"/>
  <c r="S128" i="1"/>
  <c r="R128" i="1"/>
  <c r="Q128" i="1" a="1"/>
  <c r="Q128" i="1" s="1"/>
  <c r="P128" i="1"/>
  <c r="O128" i="1"/>
  <c r="T127" i="1"/>
  <c r="S127" i="1"/>
  <c r="R127" i="1"/>
  <c r="Q127" i="1" a="1"/>
  <c r="Q127" i="1" s="1"/>
  <c r="P127" i="1"/>
  <c r="O127" i="1"/>
  <c r="T126" i="1"/>
  <c r="S126" i="1"/>
  <c r="R126" i="1"/>
  <c r="Q126" i="1" a="1"/>
  <c r="Q126" i="1" s="1"/>
  <c r="P126" i="1"/>
  <c r="O126" i="1"/>
  <c r="T125" i="1"/>
  <c r="S125" i="1"/>
  <c r="R125" i="1"/>
  <c r="Q125" i="1" a="1"/>
  <c r="Q125" i="1" s="1"/>
  <c r="P125" i="1"/>
  <c r="O125" i="1"/>
  <c r="T124" i="1"/>
  <c r="S124" i="1"/>
  <c r="R124" i="1"/>
  <c r="Q124" i="1" a="1"/>
  <c r="Q124" i="1" s="1"/>
  <c r="P124" i="1"/>
  <c r="O124" i="1"/>
  <c r="T123" i="1"/>
  <c r="S123" i="1"/>
  <c r="R123" i="1"/>
  <c r="Q123" i="1" a="1"/>
  <c r="Q123" i="1" s="1"/>
  <c r="P123" i="1"/>
  <c r="O123" i="1"/>
  <c r="T122" i="1"/>
  <c r="S122" i="1"/>
  <c r="R122" i="1"/>
  <c r="Q122" i="1" a="1"/>
  <c r="Q122" i="1" s="1"/>
  <c r="P122" i="1"/>
  <c r="O122" i="1"/>
  <c r="T121" i="1"/>
  <c r="S121" i="1"/>
  <c r="R121" i="1"/>
  <c r="Q121" i="1" a="1"/>
  <c r="Q121" i="1" s="1"/>
  <c r="P121" i="1"/>
  <c r="O121" i="1"/>
  <c r="T120" i="1"/>
  <c r="S120" i="1"/>
  <c r="R120" i="1"/>
  <c r="Q120" i="1" a="1"/>
  <c r="Q120" i="1" s="1"/>
  <c r="P120" i="1"/>
  <c r="O120" i="1"/>
  <c r="T119" i="1"/>
  <c r="S119" i="1"/>
  <c r="R119" i="1"/>
  <c r="Q119" i="1" a="1"/>
  <c r="Q119" i="1" s="1"/>
  <c r="P119" i="1"/>
  <c r="O119" i="1"/>
  <c r="T118" i="1"/>
  <c r="S118" i="1"/>
  <c r="R118" i="1"/>
  <c r="Q118" i="1" a="1"/>
  <c r="Q118" i="1" s="1"/>
  <c r="P118" i="1"/>
  <c r="O118" i="1"/>
  <c r="T117" i="1"/>
  <c r="S117" i="1"/>
  <c r="R117" i="1"/>
  <c r="Q117" i="1" a="1"/>
  <c r="Q117" i="1" s="1"/>
  <c r="P117" i="1"/>
  <c r="O117" i="1"/>
  <c r="T116" i="1"/>
  <c r="S116" i="1"/>
  <c r="R116" i="1"/>
  <c r="Q116" i="1" a="1"/>
  <c r="Q116" i="1" s="1"/>
  <c r="P116" i="1"/>
  <c r="O116" i="1"/>
  <c r="T115" i="1"/>
  <c r="S115" i="1"/>
  <c r="R115" i="1"/>
  <c r="Q115" i="1" a="1"/>
  <c r="Q115" i="1" s="1"/>
  <c r="P115" i="1"/>
  <c r="O115" i="1"/>
  <c r="T114" i="1"/>
  <c r="S114" i="1"/>
  <c r="R114" i="1"/>
  <c r="Q114" i="1" a="1"/>
  <c r="Q114" i="1" s="1"/>
  <c r="P114" i="1"/>
  <c r="O114" i="1"/>
  <c r="T113" i="1"/>
  <c r="S113" i="1"/>
  <c r="R113" i="1"/>
  <c r="Q113" i="1" a="1"/>
  <c r="Q113" i="1" s="1"/>
  <c r="P113" i="1"/>
  <c r="O113" i="1"/>
  <c r="T112" i="1"/>
  <c r="S112" i="1"/>
  <c r="R112" i="1"/>
  <c r="Q112" i="1" a="1"/>
  <c r="Q112" i="1" s="1"/>
  <c r="P112" i="1"/>
  <c r="O112" i="1"/>
  <c r="T111" i="1"/>
  <c r="S111" i="1"/>
  <c r="R111" i="1"/>
  <c r="Q111" i="1" a="1"/>
  <c r="Q111" i="1" s="1"/>
  <c r="P111" i="1"/>
  <c r="O111" i="1"/>
  <c r="T110" i="1"/>
  <c r="S110" i="1"/>
  <c r="R110" i="1"/>
  <c r="Q110" i="1" a="1"/>
  <c r="Q110" i="1" s="1"/>
  <c r="P110" i="1"/>
  <c r="O110" i="1"/>
  <c r="T109" i="1"/>
  <c r="S109" i="1"/>
  <c r="R109" i="1"/>
  <c r="Q109" i="1" a="1"/>
  <c r="Q109" i="1" s="1"/>
  <c r="P109" i="1"/>
  <c r="O109" i="1"/>
  <c r="T108" i="1"/>
  <c r="S108" i="1"/>
  <c r="R108" i="1"/>
  <c r="Q108" i="1" a="1"/>
  <c r="Q108" i="1" s="1"/>
  <c r="P108" i="1"/>
  <c r="O108" i="1"/>
  <c r="T107" i="1"/>
  <c r="S107" i="1"/>
  <c r="R107" i="1"/>
  <c r="Q107" i="1" a="1"/>
  <c r="Q107" i="1" s="1"/>
  <c r="P107" i="1"/>
  <c r="O107" i="1"/>
  <c r="T106" i="1"/>
  <c r="S106" i="1"/>
  <c r="R106" i="1"/>
  <c r="Q106" i="1" a="1"/>
  <c r="Q106" i="1" s="1"/>
  <c r="P106" i="1"/>
  <c r="O106" i="1"/>
  <c r="T105" i="1"/>
  <c r="S105" i="1"/>
  <c r="R105" i="1"/>
  <c r="Q105" i="1" a="1"/>
  <c r="Q105" i="1" s="1"/>
  <c r="P105" i="1"/>
  <c r="O105" i="1"/>
  <c r="T104" i="1"/>
  <c r="S104" i="1"/>
  <c r="R104" i="1"/>
  <c r="Q104" i="1" a="1"/>
  <c r="Q104" i="1" s="1"/>
  <c r="P104" i="1"/>
  <c r="O104" i="1"/>
  <c r="T103" i="1"/>
  <c r="S103" i="1"/>
  <c r="R103" i="1"/>
  <c r="Q103" i="1" a="1"/>
  <c r="Q103" i="1" s="1"/>
  <c r="P103" i="1"/>
  <c r="O103" i="1"/>
  <c r="T102" i="1"/>
  <c r="S102" i="1"/>
  <c r="R102" i="1"/>
  <c r="Q102" i="1" a="1"/>
  <c r="Q102" i="1" s="1"/>
  <c r="P102" i="1"/>
  <c r="O102" i="1"/>
  <c r="T101" i="1"/>
  <c r="S101" i="1"/>
  <c r="R101" i="1"/>
  <c r="Q101" i="1" a="1"/>
  <c r="Q101" i="1" s="1"/>
  <c r="P101" i="1"/>
  <c r="O101" i="1"/>
  <c r="T100" i="1"/>
  <c r="S100" i="1"/>
  <c r="R100" i="1"/>
  <c r="Q100" i="1" a="1"/>
  <c r="Q100" i="1" s="1"/>
  <c r="P100" i="1"/>
  <c r="O100" i="1"/>
  <c r="T99" i="1"/>
  <c r="S99" i="1"/>
  <c r="R99" i="1"/>
  <c r="Q99" i="1" a="1"/>
  <c r="Q99" i="1" s="1"/>
  <c r="P99" i="1"/>
  <c r="O99" i="1"/>
  <c r="T98" i="1"/>
  <c r="S98" i="1"/>
  <c r="R98" i="1"/>
  <c r="Q98" i="1" a="1"/>
  <c r="Q98" i="1" s="1"/>
  <c r="P98" i="1"/>
  <c r="O98" i="1"/>
  <c r="T97" i="1"/>
  <c r="S97" i="1"/>
  <c r="R97" i="1"/>
  <c r="Q97" i="1" a="1"/>
  <c r="Q97" i="1" s="1"/>
  <c r="P97" i="1"/>
  <c r="O97" i="1"/>
  <c r="T96" i="1"/>
  <c r="S96" i="1"/>
  <c r="R96" i="1"/>
  <c r="Q96" i="1" a="1"/>
  <c r="Q96" i="1" s="1"/>
  <c r="P96" i="1"/>
  <c r="O96" i="1"/>
  <c r="T95" i="1"/>
  <c r="S95" i="1"/>
  <c r="R95" i="1"/>
  <c r="Q95" i="1" a="1"/>
  <c r="Q95" i="1" s="1"/>
  <c r="P95" i="1"/>
  <c r="O95" i="1"/>
  <c r="T94" i="1"/>
  <c r="S94" i="1"/>
  <c r="R94" i="1"/>
  <c r="Q94" i="1" a="1"/>
  <c r="Q94" i="1" s="1"/>
  <c r="P94" i="1"/>
  <c r="O94" i="1"/>
  <c r="T93" i="1"/>
  <c r="S93" i="1"/>
  <c r="R93" i="1"/>
  <c r="Q93" i="1" a="1"/>
  <c r="Q93" i="1" s="1"/>
  <c r="P93" i="1"/>
  <c r="O93" i="1"/>
  <c r="T92" i="1"/>
  <c r="S92" i="1"/>
  <c r="R92" i="1"/>
  <c r="Q92" i="1" a="1"/>
  <c r="Q92" i="1" s="1"/>
  <c r="P92" i="1"/>
  <c r="O92" i="1"/>
  <c r="T91" i="1"/>
  <c r="S91" i="1"/>
  <c r="R91" i="1"/>
  <c r="Q91" i="1" a="1"/>
  <c r="Q91" i="1" s="1"/>
  <c r="P91" i="1"/>
  <c r="O91" i="1"/>
  <c r="T90" i="1"/>
  <c r="S90" i="1"/>
  <c r="R90" i="1"/>
  <c r="Q90" i="1" a="1"/>
  <c r="Q90" i="1" s="1"/>
  <c r="P90" i="1"/>
  <c r="O90" i="1"/>
  <c r="T89" i="1"/>
  <c r="S89" i="1"/>
  <c r="R89" i="1"/>
  <c r="Q89" i="1" a="1"/>
  <c r="Q89" i="1" s="1"/>
  <c r="P89" i="1"/>
  <c r="O89" i="1"/>
  <c r="T88" i="1"/>
  <c r="S88" i="1"/>
  <c r="R88" i="1"/>
  <c r="Q88" i="1" a="1"/>
  <c r="Q88" i="1" s="1"/>
  <c r="P88" i="1"/>
  <c r="O88" i="1"/>
  <c r="T87" i="1"/>
  <c r="S87" i="1"/>
  <c r="R87" i="1"/>
  <c r="Q87" i="1" a="1"/>
  <c r="Q87" i="1" s="1"/>
  <c r="P87" i="1"/>
  <c r="O87" i="1"/>
  <c r="T86" i="1"/>
  <c r="S86" i="1"/>
  <c r="R86" i="1"/>
  <c r="Q86" i="1" a="1"/>
  <c r="Q86" i="1" s="1"/>
  <c r="P86" i="1"/>
  <c r="O86" i="1"/>
  <c r="T85" i="1"/>
  <c r="S85" i="1"/>
  <c r="R85" i="1"/>
  <c r="Q85" i="1" a="1"/>
  <c r="Q85" i="1" s="1"/>
  <c r="P85" i="1"/>
  <c r="O85" i="1"/>
  <c r="T84" i="1"/>
  <c r="S84" i="1"/>
  <c r="R84" i="1"/>
  <c r="Q84" i="1" a="1"/>
  <c r="Q84" i="1" s="1"/>
  <c r="P84" i="1"/>
  <c r="O84" i="1"/>
  <c r="T83" i="1"/>
  <c r="S83" i="1"/>
  <c r="R83" i="1"/>
  <c r="Q83" i="1" a="1"/>
  <c r="Q83" i="1" s="1"/>
  <c r="P83" i="1"/>
  <c r="O83" i="1"/>
  <c r="T82" i="1"/>
  <c r="S82" i="1"/>
  <c r="R82" i="1"/>
  <c r="Q82" i="1" a="1"/>
  <c r="Q82" i="1" s="1"/>
  <c r="P82" i="1"/>
  <c r="O82" i="1"/>
  <c r="T81" i="1"/>
  <c r="S81" i="1"/>
  <c r="R81" i="1"/>
  <c r="Q81" i="1" a="1"/>
  <c r="Q81" i="1" s="1"/>
  <c r="P81" i="1"/>
  <c r="O81" i="1"/>
  <c r="T80" i="1"/>
  <c r="S80" i="1"/>
  <c r="R80" i="1"/>
  <c r="Q80" i="1" a="1"/>
  <c r="Q80" i="1" s="1"/>
  <c r="P80" i="1"/>
  <c r="O80" i="1"/>
  <c r="T79" i="1"/>
  <c r="S79" i="1"/>
  <c r="R79" i="1"/>
  <c r="Q79" i="1" a="1"/>
  <c r="Q79" i="1" s="1"/>
  <c r="P79" i="1"/>
  <c r="O79" i="1"/>
  <c r="T78" i="1"/>
  <c r="S78" i="1"/>
  <c r="R78" i="1"/>
  <c r="Q78" i="1" a="1"/>
  <c r="Q78" i="1" s="1"/>
  <c r="P78" i="1"/>
  <c r="O78" i="1"/>
  <c r="T77" i="1"/>
  <c r="S77" i="1"/>
  <c r="R77" i="1"/>
  <c r="Q77" i="1" a="1"/>
  <c r="Q77" i="1" s="1"/>
  <c r="P77" i="1"/>
  <c r="O77" i="1"/>
  <c r="T76" i="1"/>
  <c r="S76" i="1"/>
  <c r="R76" i="1"/>
  <c r="Q76" i="1" a="1"/>
  <c r="Q76" i="1" s="1"/>
  <c r="P76" i="1"/>
  <c r="O76" i="1"/>
  <c r="T75" i="1"/>
  <c r="S75" i="1"/>
  <c r="R75" i="1"/>
  <c r="Q75" i="1" a="1"/>
  <c r="Q75" i="1" s="1"/>
  <c r="P75" i="1"/>
  <c r="O75" i="1"/>
  <c r="T74" i="1"/>
  <c r="S74" i="1"/>
  <c r="R74" i="1"/>
  <c r="Q74" i="1" a="1"/>
  <c r="Q74" i="1" s="1"/>
  <c r="P74" i="1"/>
  <c r="O74" i="1"/>
  <c r="T73" i="1"/>
  <c r="S73" i="1"/>
  <c r="R73" i="1"/>
  <c r="Q73" i="1" a="1"/>
  <c r="Q73" i="1" s="1"/>
  <c r="P73" i="1"/>
  <c r="O73" i="1"/>
  <c r="T72" i="1"/>
  <c r="S72" i="1"/>
  <c r="R72" i="1"/>
  <c r="Q72" i="1" a="1"/>
  <c r="Q72" i="1" s="1"/>
  <c r="P72" i="1"/>
  <c r="O72" i="1"/>
  <c r="T71" i="1"/>
  <c r="S71" i="1"/>
  <c r="R71" i="1"/>
  <c r="Q71" i="1" a="1"/>
  <c r="Q71" i="1" s="1"/>
  <c r="P71" i="1"/>
  <c r="O71" i="1"/>
  <c r="T70" i="1"/>
  <c r="S70" i="1"/>
  <c r="R70" i="1"/>
  <c r="Q70" i="1" a="1"/>
  <c r="Q70" i="1" s="1"/>
  <c r="P70" i="1"/>
  <c r="O70" i="1"/>
  <c r="T69" i="1"/>
  <c r="S69" i="1"/>
  <c r="R69" i="1"/>
  <c r="Q69" i="1" a="1"/>
  <c r="Q69" i="1" s="1"/>
  <c r="P69" i="1"/>
  <c r="O69" i="1"/>
  <c r="T68" i="1"/>
  <c r="S68" i="1"/>
  <c r="R68" i="1"/>
  <c r="Q68" i="1" a="1"/>
  <c r="Q68" i="1" s="1"/>
  <c r="P68" i="1"/>
  <c r="O68" i="1"/>
  <c r="T67" i="1"/>
  <c r="S67" i="1"/>
  <c r="R67" i="1"/>
  <c r="Q67" i="1" a="1"/>
  <c r="Q67" i="1" s="1"/>
  <c r="P67" i="1"/>
  <c r="O67" i="1"/>
  <c r="T66" i="1"/>
  <c r="S66" i="1"/>
  <c r="R66" i="1"/>
  <c r="Q66" i="1" a="1"/>
  <c r="Q66" i="1" s="1"/>
  <c r="P66" i="1"/>
  <c r="O66" i="1"/>
  <c r="T65" i="1"/>
  <c r="S65" i="1"/>
  <c r="R65" i="1"/>
  <c r="Q65" i="1" a="1"/>
  <c r="Q65" i="1" s="1"/>
  <c r="P65" i="1"/>
  <c r="O65" i="1"/>
  <c r="T64" i="1"/>
  <c r="S64" i="1"/>
  <c r="R64" i="1"/>
  <c r="Q64" i="1" a="1"/>
  <c r="Q64" i="1" s="1"/>
  <c r="P64" i="1"/>
  <c r="O64" i="1"/>
  <c r="T63" i="1"/>
  <c r="S63" i="1"/>
  <c r="R63" i="1"/>
  <c r="Q63" i="1" a="1"/>
  <c r="Q63" i="1" s="1"/>
  <c r="P63" i="1"/>
  <c r="O63" i="1"/>
  <c r="T62" i="1"/>
  <c r="S62" i="1"/>
  <c r="R62" i="1"/>
  <c r="Q62" i="1" a="1"/>
  <c r="Q62" i="1" s="1"/>
  <c r="P62" i="1"/>
  <c r="O62" i="1"/>
  <c r="T61" i="1"/>
  <c r="S61" i="1"/>
  <c r="R61" i="1"/>
  <c r="Q61" i="1" a="1"/>
  <c r="Q61" i="1" s="1"/>
  <c r="P61" i="1"/>
  <c r="O61" i="1"/>
  <c r="T60" i="1"/>
  <c r="S60" i="1"/>
  <c r="R60" i="1"/>
  <c r="Q60" i="1" a="1"/>
  <c r="Q60" i="1" s="1"/>
  <c r="P60" i="1"/>
  <c r="O60" i="1"/>
  <c r="T59" i="1"/>
  <c r="S59" i="1"/>
  <c r="R59" i="1"/>
  <c r="Q59" i="1" a="1"/>
  <c r="Q59" i="1" s="1"/>
  <c r="P59" i="1"/>
  <c r="O59" i="1"/>
  <c r="T58" i="1"/>
  <c r="S58" i="1"/>
  <c r="R58" i="1"/>
  <c r="Q58" i="1" a="1"/>
  <c r="Q58" i="1" s="1"/>
  <c r="P58" i="1"/>
  <c r="O58" i="1"/>
  <c r="T57" i="1"/>
  <c r="S57" i="1"/>
  <c r="R57" i="1"/>
  <c r="Q57" i="1" a="1"/>
  <c r="Q57" i="1" s="1"/>
  <c r="P57" i="1"/>
  <c r="O57" i="1"/>
  <c r="T56" i="1"/>
  <c r="S56" i="1"/>
  <c r="R56" i="1"/>
  <c r="Q56" i="1" a="1"/>
  <c r="Q56" i="1" s="1"/>
  <c r="P56" i="1"/>
  <c r="O56" i="1"/>
  <c r="T55" i="1"/>
  <c r="S55" i="1"/>
  <c r="R55" i="1"/>
  <c r="Q55" i="1" a="1"/>
  <c r="Q55" i="1" s="1"/>
  <c r="P55" i="1"/>
  <c r="O55" i="1"/>
  <c r="T54" i="1"/>
  <c r="S54" i="1"/>
  <c r="R54" i="1"/>
  <c r="Q54" i="1" a="1"/>
  <c r="Q54" i="1" s="1"/>
  <c r="P54" i="1"/>
  <c r="O54" i="1"/>
  <c r="T53" i="1"/>
  <c r="S53" i="1"/>
  <c r="R53" i="1"/>
  <c r="Q53" i="1" a="1"/>
  <c r="Q53" i="1" s="1"/>
  <c r="P53" i="1"/>
  <c r="O53" i="1"/>
  <c r="T52" i="1"/>
  <c r="S52" i="1"/>
  <c r="R52" i="1"/>
  <c r="Q52" i="1" a="1"/>
  <c r="Q52" i="1" s="1"/>
  <c r="P52" i="1"/>
  <c r="O52" i="1"/>
  <c r="T51" i="1"/>
  <c r="S51" i="1"/>
  <c r="R51" i="1"/>
  <c r="Q51" i="1" a="1"/>
  <c r="Q51" i="1" s="1"/>
  <c r="P51" i="1"/>
  <c r="O51" i="1"/>
  <c r="T50" i="1"/>
  <c r="S50" i="1"/>
  <c r="R50" i="1"/>
  <c r="Q50" i="1" a="1"/>
  <c r="Q50" i="1" s="1"/>
  <c r="P50" i="1"/>
  <c r="O50" i="1"/>
  <c r="T49" i="1"/>
  <c r="S49" i="1"/>
  <c r="R49" i="1"/>
  <c r="Q49" i="1" a="1"/>
  <c r="Q49" i="1" s="1"/>
  <c r="P49" i="1"/>
  <c r="O49" i="1"/>
  <c r="T48" i="1"/>
  <c r="S48" i="1"/>
  <c r="R48" i="1"/>
  <c r="Q48" i="1" a="1"/>
  <c r="Q48" i="1" s="1"/>
  <c r="P48" i="1"/>
  <c r="O48" i="1"/>
  <c r="T47" i="1"/>
  <c r="S47" i="1"/>
  <c r="R47" i="1"/>
  <c r="Q47" i="1" a="1"/>
  <c r="Q47" i="1" s="1"/>
  <c r="P47" i="1"/>
  <c r="O47" i="1"/>
  <c r="T46" i="1"/>
  <c r="S46" i="1"/>
  <c r="R46" i="1"/>
  <c r="Q46" i="1" a="1"/>
  <c r="Q46" i="1" s="1"/>
  <c r="P46" i="1"/>
  <c r="O46" i="1"/>
  <c r="T45" i="1"/>
  <c r="S45" i="1"/>
  <c r="R45" i="1"/>
  <c r="Q45" i="1" a="1"/>
  <c r="Q45" i="1" s="1"/>
  <c r="P45" i="1"/>
  <c r="O45" i="1"/>
  <c r="T44" i="1"/>
  <c r="S44" i="1"/>
  <c r="R44" i="1"/>
  <c r="Q44" i="1" a="1"/>
  <c r="Q44" i="1" s="1"/>
  <c r="P44" i="1"/>
  <c r="O44" i="1"/>
  <c r="T43" i="1"/>
  <c r="S43" i="1"/>
  <c r="R43" i="1"/>
  <c r="Q43" i="1" a="1"/>
  <c r="Q43" i="1" s="1"/>
  <c r="P43" i="1"/>
  <c r="O43" i="1"/>
  <c r="T42" i="1"/>
  <c r="S42" i="1"/>
  <c r="R42" i="1"/>
  <c r="Q42" i="1" a="1"/>
  <c r="Q42" i="1" s="1"/>
  <c r="P42" i="1"/>
  <c r="O42" i="1"/>
  <c r="T41" i="1"/>
  <c r="S41" i="1"/>
  <c r="R41" i="1"/>
  <c r="Q41" i="1" a="1"/>
  <c r="Q41" i="1" s="1"/>
  <c r="P41" i="1"/>
  <c r="O41" i="1"/>
  <c r="T40" i="1"/>
  <c r="S40" i="1"/>
  <c r="R40" i="1"/>
  <c r="Q40" i="1" a="1"/>
  <c r="Q40" i="1" s="1"/>
  <c r="P40" i="1"/>
  <c r="O40" i="1"/>
  <c r="T39" i="1"/>
  <c r="S39" i="1"/>
  <c r="R39" i="1"/>
  <c r="Q39" i="1" a="1"/>
  <c r="Q39" i="1" s="1"/>
  <c r="P39" i="1"/>
  <c r="O39" i="1"/>
  <c r="T38" i="1"/>
  <c r="S38" i="1"/>
  <c r="R38" i="1"/>
  <c r="Q38" i="1" a="1"/>
  <c r="Q38" i="1" s="1"/>
  <c r="P38" i="1"/>
  <c r="O38" i="1"/>
  <c r="T37" i="1"/>
  <c r="S37" i="1"/>
  <c r="R37" i="1"/>
  <c r="Q37" i="1" a="1"/>
  <c r="Q37" i="1" s="1"/>
  <c r="P37" i="1"/>
  <c r="O37" i="1"/>
  <c r="T36" i="1"/>
  <c r="S36" i="1"/>
  <c r="R36" i="1"/>
  <c r="Q36" i="1" a="1"/>
  <c r="Q36" i="1" s="1"/>
  <c r="P36" i="1"/>
  <c r="O36" i="1"/>
  <c r="T35" i="1"/>
  <c r="S35" i="1"/>
  <c r="R35" i="1"/>
  <c r="Q35" i="1" a="1"/>
  <c r="Q35" i="1" s="1"/>
  <c r="P35" i="1"/>
  <c r="O35" i="1"/>
  <c r="T34" i="1"/>
  <c r="S34" i="1"/>
  <c r="R34" i="1"/>
  <c r="Q34" i="1" a="1"/>
  <c r="Q34" i="1" s="1"/>
  <c r="P34" i="1"/>
  <c r="O34" i="1"/>
  <c r="T33" i="1"/>
  <c r="S33" i="1"/>
  <c r="R33" i="1"/>
  <c r="Q33" i="1" a="1"/>
  <c r="Q33" i="1" s="1"/>
  <c r="P33" i="1"/>
  <c r="O33" i="1"/>
  <c r="T32" i="1"/>
  <c r="S32" i="1"/>
  <c r="R32" i="1"/>
  <c r="Q32" i="1" a="1"/>
  <c r="Q32" i="1" s="1"/>
  <c r="P32" i="1"/>
  <c r="O32" i="1"/>
  <c r="T31" i="1"/>
  <c r="S31" i="1"/>
  <c r="R31" i="1"/>
  <c r="Q31" i="1" a="1"/>
  <c r="Q31" i="1" s="1"/>
  <c r="P31" i="1"/>
  <c r="O31" i="1"/>
  <c r="T30" i="1"/>
  <c r="S30" i="1"/>
  <c r="R30" i="1"/>
  <c r="Q30" i="1" a="1"/>
  <c r="Q30" i="1" s="1"/>
  <c r="P30" i="1"/>
  <c r="O30" i="1"/>
  <c r="T29" i="1"/>
  <c r="S29" i="1"/>
  <c r="R29" i="1"/>
  <c r="Q29" i="1" a="1"/>
  <c r="Q29" i="1" s="1"/>
  <c r="P29" i="1"/>
  <c r="O29" i="1"/>
  <c r="T28" i="1"/>
  <c r="S28" i="1"/>
  <c r="R28" i="1"/>
  <c r="Q28" i="1" a="1"/>
  <c r="Q28" i="1" s="1"/>
  <c r="P28" i="1"/>
  <c r="O28" i="1"/>
  <c r="T27" i="1"/>
  <c r="S27" i="1"/>
  <c r="R27" i="1"/>
  <c r="Q27" i="1" a="1"/>
  <c r="Q27" i="1" s="1"/>
  <c r="P27" i="1"/>
  <c r="O27" i="1"/>
  <c r="T26" i="1"/>
  <c r="S26" i="1"/>
  <c r="R26" i="1"/>
  <c r="Q26" i="1" a="1"/>
  <c r="Q26" i="1" s="1"/>
  <c r="P26" i="1"/>
  <c r="O26" i="1"/>
  <c r="T25" i="1"/>
  <c r="S25" i="1"/>
  <c r="R25" i="1"/>
  <c r="Q25" i="1" a="1"/>
  <c r="Q25" i="1" s="1"/>
  <c r="P25" i="1"/>
  <c r="O25" i="1"/>
  <c r="T24" i="1"/>
  <c r="S24" i="1"/>
  <c r="R24" i="1"/>
  <c r="Q24" i="1" a="1"/>
  <c r="Q24" i="1" s="1"/>
  <c r="P24" i="1"/>
  <c r="O24" i="1"/>
  <c r="T23" i="1"/>
  <c r="S23" i="1"/>
  <c r="R23" i="1"/>
  <c r="Q23" i="1" a="1"/>
  <c r="Q23" i="1" s="1"/>
  <c r="P23" i="1"/>
  <c r="O23" i="1"/>
  <c r="T22" i="1"/>
  <c r="S22" i="1"/>
  <c r="R22" i="1"/>
  <c r="Q22" i="1" a="1"/>
  <c r="Q22" i="1" s="1"/>
  <c r="P22" i="1"/>
  <c r="O22" i="1"/>
  <c r="T21" i="1"/>
  <c r="S21" i="1"/>
  <c r="R21" i="1"/>
  <c r="Q21" i="1" a="1"/>
  <c r="Q21" i="1" s="1"/>
  <c r="P21" i="1"/>
  <c r="O21" i="1"/>
  <c r="T20" i="1"/>
  <c r="S20" i="1"/>
  <c r="R20" i="1"/>
  <c r="Q20" i="1" a="1"/>
  <c r="Q20" i="1" s="1"/>
  <c r="P20" i="1"/>
  <c r="O20" i="1"/>
  <c r="T19" i="1"/>
  <c r="S19" i="1"/>
  <c r="R19" i="1"/>
  <c r="Q19" i="1" a="1"/>
  <c r="Q19" i="1" s="1"/>
  <c r="P19" i="1"/>
  <c r="O19" i="1"/>
  <c r="T18" i="1"/>
  <c r="S18" i="1"/>
  <c r="R18" i="1"/>
  <c r="Q18" i="1" a="1"/>
  <c r="Q18" i="1" s="1"/>
  <c r="P18" i="1"/>
  <c r="O18" i="1"/>
  <c r="T17" i="1"/>
  <c r="S17" i="1"/>
  <c r="R17" i="1"/>
  <c r="Q17" i="1" a="1"/>
  <c r="Q17" i="1" s="1"/>
  <c r="P17" i="1"/>
  <c r="O17" i="1"/>
  <c r="T16" i="1"/>
  <c r="S16" i="1"/>
  <c r="R16" i="1"/>
  <c r="Q16" i="1" a="1"/>
  <c r="Q16" i="1" s="1"/>
  <c r="P16" i="1"/>
  <c r="O16" i="1"/>
  <c r="T15" i="1"/>
  <c r="S15" i="1"/>
  <c r="R15" i="1"/>
  <c r="Q15" i="1" a="1"/>
  <c r="Q15" i="1" s="1"/>
  <c r="P15" i="1"/>
  <c r="O15" i="1"/>
  <c r="T14" i="1"/>
  <c r="S14" i="1"/>
  <c r="R14" i="1"/>
  <c r="Q14" i="1" a="1"/>
  <c r="Q14" i="1" s="1"/>
  <c r="P14" i="1"/>
  <c r="O14" i="1"/>
  <c r="T13" i="1"/>
  <c r="S13" i="1"/>
  <c r="R13" i="1"/>
  <c r="Q13" i="1" a="1"/>
  <c r="Q13" i="1" s="1"/>
  <c r="P13" i="1"/>
  <c r="O13" i="1"/>
  <c r="T12" i="1"/>
  <c r="S12" i="1"/>
  <c r="R12" i="1"/>
  <c r="Q12" i="1" a="1"/>
  <c r="Q12" i="1" s="1"/>
  <c r="P12" i="1"/>
  <c r="O12" i="1"/>
  <c r="T11" i="1"/>
  <c r="S11" i="1"/>
  <c r="R11" i="1"/>
  <c r="Q11" i="1" a="1"/>
  <c r="Q11" i="1" s="1"/>
  <c r="P11" i="1"/>
  <c r="O11" i="1"/>
  <c r="T10" i="1"/>
  <c r="S10" i="1"/>
  <c r="R10" i="1"/>
  <c r="Q10" i="1" a="1"/>
  <c r="Q10" i="1" s="1"/>
  <c r="P10" i="1"/>
  <c r="O10" i="1"/>
  <c r="T9" i="1"/>
  <c r="S9" i="1"/>
  <c r="R9" i="1"/>
  <c r="Q9" i="1" a="1"/>
  <c r="Q9" i="1" s="1"/>
  <c r="P9" i="1"/>
  <c r="O9" i="1"/>
  <c r="T8" i="1"/>
  <c r="S8" i="1"/>
  <c r="R8" i="1"/>
  <c r="Q8" i="1" a="1"/>
  <c r="Q8" i="1" s="1"/>
  <c r="P8" i="1"/>
  <c r="O8" i="1"/>
  <c r="T7" i="1"/>
  <c r="S7" i="1"/>
  <c r="R7" i="1"/>
  <c r="Q7" i="1" a="1"/>
  <c r="Q7" i="1" s="1"/>
  <c r="P7" i="1"/>
  <c r="O7" i="1"/>
  <c r="T6" i="1"/>
  <c r="S6" i="1"/>
  <c r="R6" i="1"/>
  <c r="Q6" i="1" a="1"/>
  <c r="Q6" i="1" s="1"/>
  <c r="P6" i="1"/>
  <c r="O6" i="1"/>
  <c r="T5" i="1"/>
  <c r="S5" i="1"/>
  <c r="R5" i="1"/>
  <c r="Q5" i="1" a="1"/>
  <c r="Q5" i="1" s="1"/>
  <c r="P5" i="1"/>
  <c r="O5" i="1"/>
  <c r="T4" i="1"/>
  <c r="S4" i="1"/>
  <c r="R4" i="1"/>
  <c r="Q4" i="1" a="1"/>
  <c r="Q4" i="1" s="1"/>
  <c r="P4" i="1"/>
  <c r="O4" i="1"/>
  <c r="T3" i="1"/>
  <c r="S3" i="1"/>
  <c r="R3" i="1"/>
  <c r="Q3" i="1" a="1"/>
  <c r="Q3" i="1" s="1"/>
  <c r="P3" i="1"/>
  <c r="O3" i="1"/>
  <c r="T2" i="1"/>
  <c r="S2" i="1"/>
  <c r="R2" i="1"/>
  <c r="Q2" i="1" a="1"/>
  <c r="Q2" i="1" s="1"/>
  <c r="P2" i="1"/>
  <c r="O2" i="1"/>
  <c r="H13" i="9" l="1"/>
  <c r="E3" i="9"/>
  <c r="F3" i="9" s="1"/>
  <c r="G13" i="9"/>
  <c r="G2" i="9"/>
  <c r="C5" i="9"/>
  <c r="B7" i="9"/>
  <c r="F2" i="9"/>
  <c r="D4" i="9"/>
  <c r="C6" i="9"/>
  <c r="H3" i="9" l="1"/>
  <c r="G3" i="9"/>
  <c r="E4" i="9"/>
  <c r="B8" i="9"/>
  <c r="C7" i="9"/>
  <c r="C8" i="9" s="1"/>
  <c r="D5" i="9"/>
  <c r="F4" i="9" l="1"/>
  <c r="G4" i="9"/>
  <c r="C9" i="9"/>
  <c r="E5" i="9"/>
  <c r="H4" i="9"/>
  <c r="B9" i="9"/>
  <c r="B10" i="9" s="1"/>
  <c r="D6" i="9"/>
  <c r="D7" i="9" l="1"/>
  <c r="D8" i="9" s="1"/>
  <c r="E6" i="9"/>
  <c r="F5" i="9"/>
  <c r="G5" i="9"/>
  <c r="H5" i="9"/>
  <c r="B11" i="9"/>
  <c r="B12" i="9" s="1"/>
  <c r="C10" i="9"/>
  <c r="D9" i="9" l="1"/>
  <c r="E8" i="9"/>
  <c r="F6" i="9"/>
  <c r="G6" i="9"/>
  <c r="C11" i="9"/>
  <c r="H6" i="9"/>
  <c r="E7" i="9"/>
  <c r="C12" i="9" l="1"/>
  <c r="D10" i="9"/>
  <c r="E9" i="9"/>
  <c r="F7" i="9"/>
  <c r="G7" i="9"/>
  <c r="H7" i="9"/>
  <c r="F8" i="9"/>
  <c r="G8" i="9"/>
  <c r="H8" i="9"/>
  <c r="D11" i="9" l="1"/>
  <c r="D12" i="9" s="1"/>
  <c r="E12" i="9" s="1"/>
  <c r="E10" i="9"/>
  <c r="F9" i="9"/>
  <c r="G9" i="9"/>
  <c r="H9" i="9"/>
  <c r="F12" i="9" l="1"/>
  <c r="G12" i="9"/>
  <c r="H12" i="9"/>
  <c r="F10" i="9"/>
  <c r="G10" i="9"/>
  <c r="H10" i="9"/>
  <c r="E11" i="9"/>
  <c r="F11" i="9" l="1"/>
  <c r="G11" i="9"/>
  <c r="H11" i="9"/>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<sst xmlns="http://schemas.openxmlformats.org/spreadsheetml/2006/main" count="28543" uniqueCount="8410">
  <si>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</si>
  <si>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</si>
  <si>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</si>
  <si>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</si>
  <si>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</si>
  <si>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</si>
  <si>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</si>
  <si>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</si>
  <si>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</si>
  <si>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</si>
  <si>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</si>
  <si>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</si>
  <si>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</si>
  <si>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</si>
  <si>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</si>
  <si>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</si>
  <si>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</si>
  <si>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</si>
  <si>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</si>
  <si>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</si>
  <si>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</si>
  <si>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</si>
  <si>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</si>
  <si>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</si>
  <si>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</si>
  <si>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</si>
  <si>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</si>
  <si>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</si>
  <si>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</si>
  <si>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</si>
  <si>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</si>
  <si>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</si>
  <si>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</si>
  <si>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</si>
  <si>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</si>
  <si>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</si>
  <si>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</si>
  <si>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</si>
  <si>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</si>
  <si>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</si>
  <si>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</si>
  <si>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</si>
  <si>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</si>
  <si>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</si>
  <si>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</si>
  <si>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</si>
  <si>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</si>
  <si>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</si>
  <si>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</si>
  <si>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</si>
  <si>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</si>
  <si>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</si>
  <si>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</si>
  <si>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</si>
  <si>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</si>
  <si>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</si>
  <si>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</si>
  <si>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</si>
  <si>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</si>
  <si>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</si>
  <si>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</si>
  <si>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</si>
  <si>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</si>
  <si>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</si>
  <si>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</si>
  <si>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</si>
  <si>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</si>
  <si>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</si>
  <si>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</si>
  <si>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</si>
  <si>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</si>
  <si>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</si>
  <si>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</si>
  <si>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</si>
  <si>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</si>
  <si>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</si>
  <si>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</si>
  <si>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</si>
  <si>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</si>
  <si>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</si>
  <si>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</si>
  <si>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</si>
  <si>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</si>
  <si>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</si>
  <si>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</si>
  <si>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</si>
  <si>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</si>
  <si>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</si>
  <si>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</si>
  <si>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</si>
  <si>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</si>
  <si>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</si>
  <si>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</si>
  <si>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</si>
  <si>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</si>
  <si>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</si>
  <si>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</si>
  <si>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</si>
  <si>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</si>
  <si>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</si>
  <si>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</si>
  <si>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</si>
  <si>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</si>
  <si>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</si>
  <si>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</si>
  <si>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</si>
  <si>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</si>
  <si>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</si>
  <si>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</si>
  <si>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</si>
  <si>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</si>
  <si>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</si>
  <si>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</si>
  <si>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</si>
  <si>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</si>
  <si>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</si>
  <si>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</si>
  <si>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</si>
  <si>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</si>
  <si>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</si>
  <si>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</si>
  <si>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</si>
  <si>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</si>
  <si>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</si>
  <si>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</si>
  <si>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</si>
  <si>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</si>
  <si>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</si>
  <si>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</si>
  <si>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</si>
  <si>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</si>
  <si>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</si>
  <si>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</si>
  <si>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</si>
  <si>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</si>
  <si>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</si>
  <si>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</si>
  <si>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</si>
  <si>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</si>
  <si>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</si>
  <si>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</si>
  <si>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</si>
  <si>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</si>
  <si>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</si>
  <si>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</si>
  <si>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</si>
  <si>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</si>
  <si>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</si>
  <si>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</si>
  <si>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</si>
  <si>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</si>
  <si>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</si>
  <si>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</si>
  <si>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</si>
  <si>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</si>
  <si>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</si>
  <si>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</si>
  <si>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</si>
  <si>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</si>
  <si>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</si>
  <si>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</si>
  <si>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</si>
  <si>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</si>
  <si>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</si>
  <si>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</si>
  <si>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</si>
  <si>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</si>
  <si>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</si>
  <si>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</si>
  <si>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</si>
  <si>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</si>
  <si>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</si>
  <si>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</si>
  <si>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</si>
  <si>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</si>
  <si>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</si>
  <si>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</si>
  <si>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</si>
  <si>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</si>
  <si>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</si>
  <si>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</si>
  <si>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</si>
  <si>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</si>
  <si>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</si>
  <si>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</si>
  <si>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</si>
  <si>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</si>
  <si>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</si>
  <si>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</si>
  <si>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</si>
  <si>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</si>
  <si>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</si>
  <si>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</si>
  <si>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</si>
  <si>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</si>
  <si>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</si>
  <si>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</si>
  <si>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</si>
  <si>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</si>
  <si>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</si>
  <si>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</si>
  <si>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</si>
  <si>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</si>
  <si>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</si>
  <si>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</si>
  <si>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</si>
  <si>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</si>
  <si>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</si>
  <si>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</si>
  <si>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</si>
  <si>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</si>
  <si>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</si>
  <si>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</si>
  <si>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</si>
  <si>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</si>
  <si>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</si>
  <si>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</si>
  <si>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</si>
  <si>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</si>
  <si>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</si>
  <si>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</si>
  <si>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</si>
  <si>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</si>
  <si>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</si>
  <si>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</si>
  <si>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</si>
  <si>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</si>
  <si>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</si>
  <si>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</si>
  <si>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</si>
  <si>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</si>
  <si>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</si>
  <si>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</si>
  <si>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</si>
  <si>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</si>
  <si>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</si>
  <si>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</si>
  <si>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</si>
  <si>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</si>
  <si>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</si>
  <si>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</si>
  <si>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</si>
  <si>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</si>
  <si>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</si>
  <si>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</si>
  <si>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</si>
  <si>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</si>
  <si>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</si>
  <si>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</si>
  <si>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</si>
  <si>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</si>
  <si>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</si>
  <si>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</si>
  <si>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</si>
  <si>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</si>
  <si>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</si>
  <si>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</si>
  <si>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</si>
  <si>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</si>
  <si>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</si>
  <si>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</si>
  <si>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</si>
  <si>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</si>
  <si>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</si>
  <si>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</si>
  <si>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</si>
  <si>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</si>
  <si>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</si>
  <si>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</si>
  <si>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</si>
  <si>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</si>
  <si>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</si>
  <si>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</si>
  <si>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</si>
  <si>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</si>
  <si>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</si>
  <si>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</si>
  <si>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</si>
  <si>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</si>
  <si>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</si>
  <si>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</si>
  <si>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</si>
  <si>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</si>
  <si>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</si>
  <si>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</si>
  <si>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</si>
  <si>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</si>
  <si>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</si>
  <si>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</si>
  <si>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</si>
  <si>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</si>
  <si>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</si>
  <si>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</si>
  <si>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</si>
  <si>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</si>
  <si>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</si>
  <si>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</si>
  <si>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</si>
  <si>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</si>
  <si>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</si>
  <si>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</si>
  <si>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</si>
  <si>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</si>
  <si>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</si>
  <si>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</si>
  <si>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</si>
  <si>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</si>
  <si>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</si>
  <si>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</si>
  <si>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</si>
  <si>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</si>
  <si>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</si>
  <si>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</si>
  <si>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</si>
  <si>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</si>
  <si>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</si>
  <si>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</si>
  <si>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</si>
  <si>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</si>
  <si>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</si>
  <si>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</si>
  <si>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</si>
  <si>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</si>
  <si>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</si>
  <si>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</si>
  <si>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</si>
  <si>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</si>
  <si>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</si>
  <si>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</si>
  <si>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</si>
  <si>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</si>
  <si>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</si>
  <si>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</si>
  <si>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</si>
  <si>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</si>
  <si>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</si>
  <si>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</si>
  <si>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</si>
  <si>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</si>
  <si>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</si>
  <si>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</si>
  <si>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</si>
  <si>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</si>
  <si>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</si>
  <si>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</si>
  <si>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</si>
  <si>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</si>
  <si>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</si>
  <si>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</si>
  <si>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</si>
  <si>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</si>
  <si>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</si>
  <si>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</si>
  <si>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</si>
  <si>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</si>
  <si>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</si>
  <si>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</si>
  <si>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</si>
  <si>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</si>
  <si>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</si>
  <si>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</si>
  <si>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</si>
  <si>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</si>
  <si>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</si>
  <si>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</si>
  <si>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</si>
  <si>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</si>
  <si>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</si>
  <si>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</si>
  <si>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</si>
  <si>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</si>
  <si>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</si>
  <si>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</si>
  <si>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</si>
  <si>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</si>
  <si>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</si>
  <si>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</si>
  <si>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</si>
  <si>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</si>
  <si>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</si>
  <si>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</si>
  <si>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</si>
  <si>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</si>
  <si>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</si>
  <si>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</si>
  <si>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</si>
  <si>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</si>
  <si>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</si>
  <si>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</si>
  <si>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</si>
  <si>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</si>
  <si>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</si>
  <si>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</si>
  <si>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</si>
  <si>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</si>
  <si>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</si>
  <si>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</si>
  <si>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</si>
  <si>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</si>
  <si>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</si>
  <si>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</si>
  <si>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</si>
  <si>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</si>
  <si>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</si>
  <si>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</si>
  <si>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</si>
  <si>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</si>
  <si>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</si>
  <si>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</si>
  <si>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</si>
  <si>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</si>
  <si>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</si>
  <si>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</si>
  <si>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</si>
  <si>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</si>
  <si>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</si>
  <si>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</si>
  <si>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</si>
  <si>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</si>
  <si>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</si>
  <si>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</si>
  <si>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</si>
  <si>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</si>
  <si>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</si>
  <si>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</si>
  <si>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</si>
  <si>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</si>
  <si>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</si>
  <si>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</si>
  <si>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</si>
  <si>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</si>
  <si>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</si>
  <si>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</si>
  <si>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</si>
  <si>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</si>
  <si>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</si>
  <si>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</si>
  <si>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</si>
  <si>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</si>
  <si>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</si>
  <si>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</si>
  <si>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</si>
  <si>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</si>
  <si>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</si>
  <si>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</si>
  <si>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</si>
  <si>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</si>
  <si>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</si>
  <si>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</si>
  <si>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</si>
  <si>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</si>
  <si>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</si>
  <si>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</si>
  <si>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</si>
  <si>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</si>
  <si>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</si>
  <si>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</si>
  <si>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</si>
  <si>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</si>
  <si>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</si>
  <si>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</si>
  <si>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</si>
  <si>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</si>
  <si>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</si>
  <si>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</si>
  <si>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</si>
  <si>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</si>
  <si>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</si>
  <si>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</si>
  <si>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</si>
  <si>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</si>
  <si>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</si>
  <si>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</si>
  <si>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</si>
  <si>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</si>
  <si>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</si>
  <si>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</si>
  <si>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</si>
  <si>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</si>
  <si>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</si>
  <si>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</si>
  <si>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</si>
  <si>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</si>
  <si>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</si>
  <si>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</si>
  <si>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</si>
  <si>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</si>
  <si>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</si>
  <si>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</si>
  <si>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</si>
  <si>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</si>
  <si>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</si>
  <si>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</si>
  <si>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</si>
  <si>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</si>
  <si>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</si>
  <si>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</si>
  <si>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</si>
  <si>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</si>
  <si>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</si>
  <si>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</si>
  <si>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</si>
  <si>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</si>
  <si>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</si>
  <si>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</si>
  <si>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</si>
  <si>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</si>
  <si>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</si>
  <si>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</si>
  <si>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</si>
  <si>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</si>
  <si>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</si>
  <si>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</si>
  <si>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</si>
  <si>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</si>
  <si>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</si>
  <si>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</si>
  <si>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</si>
  <si>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</si>
  <si>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</si>
  <si>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</si>
  <si>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</si>
  <si>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</si>
  <si>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</si>
  <si>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</si>
  <si>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</si>
  <si>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</si>
  <si>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</si>
  <si>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</si>
  <si>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</si>
  <si>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</si>
  <si>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</si>
  <si>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</si>
  <si>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</si>
  <si>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</si>
  <si>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</si>
  <si>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</si>
  <si>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</si>
  <si>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</si>
  <si>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</si>
  <si>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</si>
  <si>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</si>
  <si>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</si>
  <si>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</si>
  <si>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</si>
  <si>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</si>
  <si>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</si>
  <si>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</si>
  <si>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</si>
  <si>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</si>
  <si>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</si>
  <si>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</si>
  <si>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</si>
  <si>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</si>
  <si>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</si>
  <si>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</si>
  <si>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</si>
  <si>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</si>
  <si>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</si>
  <si>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</si>
  <si>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</si>
  <si>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</si>
  <si>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</si>
  <si>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</si>
  <si>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</si>
  <si>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</si>
  <si>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</si>
  <si>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</si>
  <si>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</si>
  <si>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</si>
  <si>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</si>
  <si>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</si>
  <si>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</si>
  <si>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</si>
  <si>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</si>
  <si>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</si>
  <si>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</si>
  <si>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</si>
  <si>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</si>
  <si>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</si>
  <si>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</si>
  <si>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</si>
  <si>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</si>
  <si>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</si>
  <si>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</si>
  <si>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</si>
  <si>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</si>
  <si>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</si>
  <si>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</si>
  <si>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</si>
  <si>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</si>
  <si>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</si>
  <si>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</si>
  <si>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</si>
  <si>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</si>
  <si>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</si>
  <si>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</si>
  <si>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</si>
  <si>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</si>
  <si>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</si>
  <si>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</si>
  <si>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</si>
  <si>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</si>
  <si>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</si>
  <si>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</si>
  <si>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</si>
  <si>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</si>
  <si>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</si>
  <si>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</si>
  <si>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</si>
  <si>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</si>
  <si>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</si>
  <si>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</si>
  <si>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</si>
  <si>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</si>
  <si>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</si>
  <si>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</si>
  <si>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</si>
  <si>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</si>
  <si>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</si>
  <si>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</si>
  <si>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</si>
  <si>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</si>
  <si>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</si>
  <si>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</si>
  <si>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</si>
  <si>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</si>
  <si>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</si>
  <si>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</si>
  <si>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</si>
  <si>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</si>
  <si>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</si>
  <si>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</si>
  <si>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</si>
  <si>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</si>
  <si>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</si>
  <si>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</si>
  <si>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</si>
  <si>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</si>
  <si>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</si>
  <si>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</si>
  <si>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</si>
  <si>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</si>
  <si>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</si>
  <si>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</si>
  <si>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</si>
  <si>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</si>
  <si>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</si>
  <si>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</si>
  <si>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</si>
  <si>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</si>
  <si>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</si>
  <si>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</si>
  <si>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</si>
  <si>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</si>
  <si>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</si>
  <si>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</si>
  <si>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</si>
  <si>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</si>
  <si>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</si>
  <si>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</si>
  <si>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</si>
  <si>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</si>
  <si>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</si>
  <si>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</si>
  <si>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</si>
  <si>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</si>
  <si>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</si>
  <si>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</si>
  <si>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</si>
  <si>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</si>
  <si>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</si>
  <si>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</si>
  <si>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</si>
  <si>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</si>
  <si>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</si>
  <si>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</si>
  <si>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</si>
  <si>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</si>
  <si>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</si>
  <si>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</si>
  <si>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</si>
  <si>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</si>
  <si>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</si>
  <si>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</si>
  <si>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</si>
  <si>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</si>
  <si>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</si>
  <si>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</si>
  <si>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</si>
  <si>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</si>
  <si>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</si>
  <si>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</si>
  <si>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</si>
  <si>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</si>
  <si>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</si>
  <si>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</si>
  <si>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</si>
  <si>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</si>
  <si>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</si>
  <si>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</si>
  <si>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</si>
  <si>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</si>
  <si>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</si>
  <si>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</si>
  <si>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</si>
  <si>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</si>
  <si>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</si>
  <si>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</si>
  <si>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</si>
  <si>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</si>
  <si>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</si>
  <si>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</si>
  <si>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</si>
  <si>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</si>
  <si>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</si>
  <si>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</si>
  <si>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</si>
  <si>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</si>
  <si>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</si>
  <si>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</si>
  <si>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</si>
  <si>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</si>
  <si>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</si>
  <si>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</si>
  <si>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</si>
  <si>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</si>
  <si>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</si>
  <si>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</si>
  <si>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</si>
  <si>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</si>
  <si>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</si>
  <si>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</si>
  <si>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</si>
  <si>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</si>
  <si>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</si>
  <si>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</si>
  <si>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</si>
  <si>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</si>
  <si>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</si>
  <si>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</si>
  <si>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</si>
  <si>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</si>
  <si>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</si>
  <si>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</si>
  <si>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</si>
  <si>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</si>
  <si>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</si>
  <si>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</si>
  <si>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</si>
  <si>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</si>
  <si>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</si>
  <si>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</si>
  <si>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</si>
  <si>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</si>
  <si>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</si>
  <si>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</si>
  <si>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</si>
  <si>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</si>
  <si>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</si>
  <si>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</si>
  <si>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</si>
  <si>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</si>
  <si>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</si>
  <si>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</si>
  <si>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</si>
  <si>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</si>
  <si>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</si>
  <si>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</si>
  <si>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</si>
  <si>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</si>
  <si>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</si>
  <si>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</si>
  <si>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</si>
  <si>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</si>
  <si>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</si>
  <si>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</si>
  <si>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</si>
  <si>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</si>
  <si>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</si>
  <si>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</si>
  <si>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</si>
  <si>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</si>
  <si>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</si>
  <si>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</si>
  <si>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</si>
  <si>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</si>
  <si>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</si>
  <si>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</si>
  <si>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</si>
  <si>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</si>
  <si>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</si>
  <si>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</si>
  <si>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</si>
  <si>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</si>
  <si>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</si>
  <si>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</si>
  <si>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</si>
  <si>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</si>
  <si>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</si>
  <si>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</si>
  <si>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</si>
  <si>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</si>
  <si>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</si>
  <si>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</si>
  <si>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</si>
  <si>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</si>
  <si>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</si>
  <si>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</si>
  <si>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</si>
  <si>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</si>
  <si>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</si>
  <si>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</si>
  <si>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</si>
  <si>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</si>
  <si>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</si>
  <si>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</si>
  <si>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</si>
  <si>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</si>
  <si>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</si>
  <si>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</si>
  <si>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</si>
  <si>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</si>
  <si>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</si>
  <si>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</si>
  <si>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</si>
  <si>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</si>
  <si>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</si>
  <si>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</si>
  <si>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</si>
  <si>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</si>
  <si>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</si>
  <si>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</si>
  <si>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</si>
  <si>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</si>
  <si>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</si>
  <si>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</si>
  <si>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</si>
  <si>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</si>
  <si>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</si>
  <si>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</si>
  <si>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</si>
  <si>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</si>
  <si>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</si>
  <si>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</si>
  <si>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</si>
  <si>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</si>
  <si>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</si>
  <si>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</si>
  <si>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</si>
  <si>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</si>
  <si>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</si>
  <si>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</si>
  <si>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</si>
  <si>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</si>
  <si>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</si>
  <si>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</si>
  <si>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</si>
  <si>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</si>
  <si>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</si>
  <si>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</si>
  <si>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</si>
  <si>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</si>
  <si>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</si>
  <si>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</si>
  <si>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</si>
  <si>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</si>
  <si>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</si>
  <si>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</si>
  <si>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</si>
  <si>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</si>
  <si>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</si>
  <si>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</si>
  <si>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</si>
  <si>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</si>
  <si>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</si>
  <si>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</si>
  <si>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</si>
  <si>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</si>
  <si>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</si>
  <si>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</si>
  <si>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</si>
  <si>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</si>
  <si>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</si>
  <si>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</si>
  <si>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</si>
  <si>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</si>
  <si>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</si>
  <si>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</si>
  <si>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</si>
  <si>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</si>
  <si>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</si>
  <si>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</si>
  <si>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</si>
  <si>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</si>
  <si>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</si>
  <si>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</si>
  <si>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</si>
  <si>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</si>
  <si>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</si>
  <si>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</si>
  <si>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</si>
  <si>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</si>
  <si>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</si>
  <si>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</si>
  <si>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</si>
  <si>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</si>
  <si>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</si>
  <si>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</si>
  <si>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</si>
  <si>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</si>
  <si>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</si>
  <si>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</si>
  <si>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</si>
  <si>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</si>
  <si>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</si>
  <si>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</si>
  <si>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</si>
  <si>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</si>
  <si>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</si>
  <si>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</si>
  <si>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</si>
  <si>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</si>
  <si>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</si>
  <si>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</si>
  <si>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</si>
  <si>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</si>
  <si>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</si>
  <si>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</si>
  <si>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</si>
  <si>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</si>
  <si>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</si>
  <si>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</si>
  <si>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</si>
  <si>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</si>
  <si>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</si>
  <si>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</si>
  <si>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</si>
  <si>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</si>
  <si>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</si>
  <si>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</si>
  <si>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</si>
  <si>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</si>
  <si>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</si>
  <si>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</si>
  <si>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</si>
  <si>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</si>
  <si>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</si>
  <si>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</si>
  <si>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</si>
  <si>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</si>
  <si>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</si>
  <si>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</si>
  <si>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</si>
  <si>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</si>
  <si>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</si>
  <si>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</si>
  <si>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</si>
  <si>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</si>
  <si>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</si>
  <si>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</si>
  <si>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</si>
  <si>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</si>
  <si>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</si>
  <si>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</si>
  <si>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</si>
  <si>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</si>
  <si>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</si>
  <si>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</si>
  <si>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</si>
  <si>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</si>
  <si>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</si>
  <si>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</si>
  <si>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</si>
  <si>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</si>
  <si>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</si>
  <si>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</si>
  <si>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</si>
  <si>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</si>
  <si>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</si>
  <si>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</si>
  <si>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</si>
  <si>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</si>
  <si>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</si>
  <si>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</si>
  <si>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</si>
  <si>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</si>
  <si>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</si>
  <si>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</si>
  <si>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</si>
  <si>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</si>
  <si>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</si>
  <si>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</si>
  <si>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</si>
  <si>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</si>
  <si>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</si>
  <si>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</si>
  <si>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</si>
  <si>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</si>
  <si>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</si>
  <si>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</si>
  <si>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</si>
  <si>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</si>
  <si>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</si>
  <si>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</si>
  <si>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</si>
  <si>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</si>
  <si>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</si>
  <si>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</si>
  <si>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</si>
  <si>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</si>
  <si>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</si>
  <si>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</si>
  <si>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</si>
  <si>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</si>
  <si>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</si>
  <si>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</si>
  <si>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</si>
  <si>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</si>
  <si>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</si>
  <si>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</si>
  <si>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</si>
  <si>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</si>
  <si>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</si>
  <si>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</si>
  <si>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</si>
  <si>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</si>
  <si>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</si>
  <si>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</si>
  <si>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</si>
  <si>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</si>
  <si>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</si>
  <si>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</si>
  <si>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</si>
  <si>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</si>
  <si>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</si>
  <si>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</si>
  <si>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</si>
  <si>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</si>
  <si>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</si>
  <si>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</si>
  <si>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</si>
  <si>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</si>
  <si>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</si>
  <si>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</si>
  <si>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</si>
  <si>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</si>
  <si>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</si>
  <si>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</si>
  <si>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</si>
  <si>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</si>
  <si>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</si>
  <si>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</si>
  <si>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</si>
  <si>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</si>
  <si>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</si>
  <si>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</si>
  <si>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</si>
  <si>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</si>
  <si>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</si>
  <si>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</si>
  <si>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</si>
  <si>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</si>
  <si>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</si>
  <si>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</si>
  <si>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</si>
  <si>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</si>
  <si>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</si>
  <si>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</si>
  <si>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</si>
  <si>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</si>
  <si>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</si>
  <si>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</si>
  <si>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</si>
  <si>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</si>
  <si>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</si>
  <si>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</si>
  <si>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</si>
  <si>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</si>
  <si>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</si>
  <si>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</si>
  <si>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</si>
  <si>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</si>
  <si>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</si>
  <si>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</si>
  <si>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</si>
  <si>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</si>
  <si>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</si>
  <si>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</si>
  <si>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</si>
  <si>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</si>
  <si>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</si>
  <si>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</si>
  <si>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</si>
  <si>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</si>
  <si>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</si>
  <si>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</si>
  <si>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</si>
  <si>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</si>
  <si>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</si>
  <si>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</si>
  <si>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</si>
  <si>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</si>
  <si>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</si>
  <si>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</si>
  <si>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</si>
  <si>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</si>
  <si>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</si>
  <si>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</si>
  <si>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</si>
  <si>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</si>
  <si>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</si>
  <si>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</si>
  <si>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</si>
  <si>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</si>
  <si>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</si>
  <si>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</si>
  <si>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</si>
  <si>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</si>
  <si>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</si>
  <si>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</si>
  <si>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</si>
  <si>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</si>
  <si>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</si>
  <si>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</si>
  <si>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</si>
  <si>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</si>
  <si>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</si>
  <si>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</si>
  <si>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</si>
  <si>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</si>
  <si>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</si>
  <si>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</si>
  <si>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</si>
  <si>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</si>
  <si>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</si>
  <si>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</si>
  <si>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</si>
  <si>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</si>
  <si>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</si>
  <si>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</si>
  <si>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</si>
  <si>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</si>
  <si>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</si>
  <si>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</si>
  <si>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</si>
  <si>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</si>
  <si>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</si>
  <si>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</si>
  <si>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</si>
  <si>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</si>
  <si>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</si>
  <si>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</si>
  <si>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</si>
  <si>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</si>
  <si>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</si>
  <si>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</si>
  <si>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</si>
  <si>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</si>
  <si>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</si>
  <si>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</si>
  <si>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</si>
  <si>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</si>
  <si>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</si>
  <si>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</si>
  <si>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</si>
  <si>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</si>
  <si>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</si>
  <si>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</si>
  <si>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</si>
  <si>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</si>
  <si>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</si>
  <si>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</si>
  <si>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</si>
  <si>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</si>
  <si>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</si>
  <si>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</si>
  <si>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</si>
  <si>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</si>
  <si>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</si>
  <si>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</si>
  <si>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</si>
  <si>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</si>
  <si>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</si>
  <si>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</si>
  <si>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</si>
  <si>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</si>
  <si>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</si>
  <si>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</si>
  <si>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</si>
  <si>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</si>
  <si>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</si>
  <si>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</si>
  <si>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</si>
  <si>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</si>
  <si>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</si>
  <si>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</si>
  <si>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</si>
  <si>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</si>
  <si>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</si>
  <si>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</si>
  <si>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</si>
  <si>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</si>
  <si>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</si>
  <si>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</si>
  <si>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</si>
  <si>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</si>
  <si>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</si>
  <si>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</si>
  <si>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</si>
  <si>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</si>
  <si>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</si>
  <si>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</si>
  <si>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</si>
  <si>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</si>
  <si>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</si>
  <si>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</si>
  <si>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</si>
  <si>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</si>
  <si>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</si>
  <si>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</si>
  <si>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</si>
  <si>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</si>
  <si>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</si>
  <si>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</si>
  <si>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</si>
  <si>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</si>
  <si>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</si>
  <si>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</si>
  <si>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</si>
  <si>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</si>
  <si>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</si>
  <si>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</si>
  <si>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</si>
  <si>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</si>
  <si>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</si>
  <si>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</si>
  <si>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</si>
  <si>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</si>
  <si>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</si>
  <si>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</si>
  <si>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</si>
  <si>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</si>
  <si>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</si>
  <si>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</si>
  <si>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</si>
  <si>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</si>
  <si>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</si>
  <si>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</si>
  <si>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</si>
  <si>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</si>
  <si>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</si>
  <si>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</si>
  <si>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</si>
  <si>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</si>
  <si>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</si>
  <si>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</si>
  <si>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</si>
  <si>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</si>
  <si>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</si>
  <si>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</si>
  <si>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</si>
  <si>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</si>
  <si>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</si>
  <si>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</si>
  <si>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</si>
  <si>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</si>
  <si>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</si>
  <si>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</si>
  <si>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</si>
  <si>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</si>
  <si>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</si>
  <si>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</si>
  <si>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</si>
  <si>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</si>
  <si>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</si>
  <si>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</si>
  <si>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</si>
  <si>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</si>
  <si>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</si>
  <si>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</si>
  <si>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</si>
  <si>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</si>
  <si>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</si>
  <si>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</si>
  <si>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</si>
  <si>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</si>
  <si>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</si>
  <si>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</si>
  <si>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</si>
  <si>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</si>
  <si>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</si>
  <si>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</si>
  <si>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</si>
  <si>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</si>
  <si>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</si>
  <si>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</si>
  <si>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</si>
  <si>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</si>
  <si>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</si>
  <si>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</si>
  <si>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</si>
  <si>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</si>
  <si>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</si>
  <si>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</si>
  <si>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</si>
  <si>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</si>
  <si>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</si>
  <si>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</si>
  <si>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</si>
  <si>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</si>
  <si>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</si>
  <si>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</si>
  <si>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</si>
  <si>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</si>
  <si>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</si>
  <si>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</si>
  <si>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</si>
  <si>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</si>
  <si>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</si>
  <si>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</si>
  <si>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</si>
  <si>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</si>
  <si>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</si>
  <si>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</si>
  <si>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</si>
  <si>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</si>
  <si>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</si>
  <si>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</si>
  <si>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</si>
  <si>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</si>
  <si>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</si>
  <si>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</si>
  <si>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</si>
  <si>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</si>
  <si>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</si>
  <si>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</si>
  <si>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</si>
  <si>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</si>
  <si>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</si>
  <si>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</si>
  <si>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</si>
  <si>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</si>
  <si>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</si>
  <si>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</si>
  <si>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</si>
  <si>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</si>
  <si>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</si>
  <si>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</si>
  <si>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</si>
  <si>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</si>
  <si>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</si>
  <si>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</si>
  <si>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</si>
  <si>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</si>
  <si>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</si>
  <si>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</si>
  <si>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</si>
  <si>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</si>
  <si>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</si>
  <si>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</si>
  <si>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</si>
  <si>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</si>
  <si>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</si>
  <si>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</si>
  <si>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</si>
  <si>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</si>
  <si>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</si>
  <si>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</si>
  <si>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</si>
  <si>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</si>
  <si>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</si>
  <si>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</si>
  <si>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</si>
  <si>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</si>
  <si>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</si>
  <si>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</si>
  <si>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</si>
  <si>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</si>
  <si>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</si>
  <si>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</si>
  <si>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</si>
  <si>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</si>
  <si>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</si>
  <si>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</si>
  <si>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</si>
  <si>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</si>
  <si>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</si>
  <si>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</si>
  <si>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</si>
  <si>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</si>
  <si>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</si>
  <si>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</si>
  <si>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</si>
  <si>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</si>
  <si>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</si>
  <si>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</si>
  <si>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</si>
  <si>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</si>
  <si>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</si>
  <si>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</si>
  <si>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</si>
  <si>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</si>
  <si>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</si>
  <si>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</si>
  <si>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</si>
  <si>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</si>
  <si>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</si>
  <si>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</si>
  <si>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</si>
  <si>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</si>
  <si>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</si>
  <si>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</si>
  <si>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</si>
  <si>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</si>
  <si>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</si>
  <si>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</si>
  <si>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</si>
  <si>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</si>
  <si>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</si>
  <si>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</si>
  <si>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</si>
  <si>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</si>
  <si>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</si>
  <si>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</si>
  <si>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</si>
  <si>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</si>
  <si>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</si>
  <si>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</si>
  <si>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</si>
  <si>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</si>
  <si>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</si>
  <si>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</si>
  <si>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</si>
  <si>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</si>
  <si>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</si>
  <si>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</si>
  <si>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</si>
  <si>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</si>
  <si>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</si>
  <si>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</si>
  <si>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</si>
  <si>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</si>
  <si>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</si>
  <si>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</si>
  <si>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</si>
  <si>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</si>
  <si>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</si>
  <si>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</si>
  <si>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</si>
  <si>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</si>
  <si>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</si>
  <si>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</si>
  <si>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</si>
  <si>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</si>
  <si>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</si>
  <si>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</si>
  <si>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</si>
  <si>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</si>
  <si>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</si>
  <si>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</si>
  <si>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</si>
  <si>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</si>
  <si>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</si>
  <si>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</si>
  <si>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</si>
  <si>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</si>
  <si>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</si>
  <si>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</si>
  <si>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</si>
  <si>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</si>
  <si>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</si>
  <si>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</si>
  <si>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</si>
  <si>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</si>
  <si>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</si>
  <si>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</si>
  <si>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</si>
  <si>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</si>
  <si>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</si>
  <si>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</si>
  <si>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</si>
  <si>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</si>
  <si>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</si>
  <si>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</si>
  <si>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</si>
  <si>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</si>
  <si>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</si>
  <si>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</si>
  <si>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</si>
  <si>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</si>
  <si>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</si>
  <si>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</si>
  <si>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</si>
  <si>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</si>
  <si>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</si>
  <si>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</si>
  <si>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</si>
  <si>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</si>
  <si>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</si>
  <si>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</si>
  <si>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</si>
  <si>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</si>
  <si>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</si>
  <si>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</si>
  <si>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</si>
  <si>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</si>
  <si>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</si>
  <si>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</si>
  <si>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</si>
  <si>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</si>
  <si>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</si>
  <si>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</si>
  <si>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</si>
  <si>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</si>
  <si>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</si>
  <si>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</si>
  <si>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</si>
  <si>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</si>
  <si>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</si>
  <si>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</si>
  <si>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</si>
  <si>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</si>
  <si>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</si>
  <si>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</si>
  <si>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</si>
  <si>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</si>
  <si>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</si>
  <si>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</si>
  <si>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</si>
  <si>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</si>
  <si>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</si>
  <si>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</si>
  <si>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</si>
  <si>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</si>
  <si>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</si>
  <si>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</si>
  <si>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</si>
  <si>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</si>
  <si>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</si>
  <si>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</si>
  <si>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</si>
  <si>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</si>
  <si>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</si>
  <si>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</si>
  <si>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</si>
  <si>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</si>
  <si>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</si>
  <si>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</si>
  <si>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</si>
  <si>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</si>
  <si>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</si>
  <si>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</si>
  <si>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</si>
  <si>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</si>
  <si>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</si>
  <si>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</si>
  <si>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</si>
  <si>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</si>
  <si>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</si>
  <si>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</si>
  <si>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</si>
  <si>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</si>
  <si>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</si>
  <si>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</si>
  <si>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</si>
  <si>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</si>
  <si>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</si>
  <si>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</si>
  <si>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</si>
  <si>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</si>
  <si>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</si>
  <si>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</si>
  <si>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</si>
  <si>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</si>
  <si>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</si>
  <si>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</si>
  <si>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</si>
  <si>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</si>
  <si>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</si>
  <si>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</si>
  <si>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</si>
  <si>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</si>
  <si>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</si>
  <si>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</si>
  <si>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</si>
  <si>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</si>
  <si>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</si>
  <si>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</si>
  <si>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</si>
  <si>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</si>
  <si>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</si>
  <si>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</si>
  <si>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</si>
  <si>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</si>
  <si>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</si>
  <si>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</si>
  <si>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</si>
  <si>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</si>
  <si>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</si>
  <si>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</si>
  <si>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</si>
  <si>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</si>
  <si>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</si>
  <si>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</si>
  <si>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</si>
  <si>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</si>
  <si>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</si>
  <si>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</si>
  <si>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</si>
  <si>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</si>
  <si>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</si>
  <si>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</si>
  <si>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</si>
  <si>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</si>
  <si>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</si>
  <si>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</si>
  <si>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</si>
  <si>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</si>
  <si>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</si>
  <si>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</si>
  <si>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</si>
  <si>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</si>
  <si>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</si>
  <si>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</si>
  <si>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</si>
  <si>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</si>
  <si>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</si>
  <si>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</si>
  <si>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</si>
  <si>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</si>
  <si>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</si>
  <si>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</si>
  <si>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</si>
  <si>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</si>
  <si>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</si>
  <si>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</si>
  <si>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</si>
  <si>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</si>
  <si>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</si>
  <si>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</si>
  <si>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</si>
  <si>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</si>
  <si>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</si>
  <si>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</si>
  <si>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</si>
  <si>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</si>
  <si>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</si>
  <si>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</si>
  <si>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</si>
  <si>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</si>
  <si>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</si>
  <si>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</si>
  <si>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</si>
  <si>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</si>
  <si>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</si>
  <si>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</si>
  <si>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</si>
  <si>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</si>
  <si>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</si>
  <si>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</si>
  <si>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</si>
  <si>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</si>
  <si>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</si>
  <si>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</si>
  <si>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</si>
  <si>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</si>
  <si>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</si>
  <si>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</si>
  <si>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</si>
  <si>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</si>
  <si>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</si>
  <si>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</si>
  <si>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</si>
  <si>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</si>
  <si>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</si>
  <si>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</si>
  <si>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</si>
  <si>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</si>
  <si>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</si>
  <si>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</si>
  <si>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</si>
  <si>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</si>
  <si>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</si>
  <si>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</si>
  <si>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</si>
  <si>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</si>
  <si>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</si>
  <si>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</si>
  <si>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</si>
  <si>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</si>
  <si>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</si>
  <si>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</si>
  <si>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</si>
  <si>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</si>
  <si>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</si>
  <si>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</si>
  <si>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</si>
  <si>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</si>
  <si>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</si>
  <si>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</si>
  <si>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</si>
  <si>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</si>
  <si>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</si>
  <si>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</si>
  <si>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</si>
  <si>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</si>
  <si>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</si>
  <si>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</si>
  <si>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</si>
  <si>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</si>
  <si>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</si>
  <si>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</si>
  <si>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</si>
  <si>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</si>
  <si>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</si>
  <si>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</si>
  <si>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</si>
  <si>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</si>
  <si>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</si>
  <si>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</si>
  <si>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</si>
  <si>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</si>
  <si>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</si>
  <si>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</si>
  <si>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</si>
  <si>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</si>
  <si>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</si>
  <si>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</si>
  <si>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</si>
  <si>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</si>
  <si>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</si>
  <si>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</si>
  <si>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</si>
  <si>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</si>
  <si>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</si>
  <si>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</si>
  <si>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</si>
  <si>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</si>
  <si>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</si>
  <si>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</si>
  <si>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</si>
  <si>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</si>
  <si>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</si>
  <si>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</si>
  <si>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</si>
  <si>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</si>
  <si>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</si>
  <si>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</si>
  <si>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</si>
  <si>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</si>
  <si>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</si>
  <si>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</si>
  <si>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</si>
  <si>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</si>
  <si>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</si>
  <si>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</si>
  <si>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</si>
  <si>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</si>
  <si>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</si>
  <si>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</si>
  <si>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</si>
  <si>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</si>
  <si>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</si>
  <si>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</si>
  <si>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</si>
  <si>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</si>
  <si>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</si>
  <si>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</si>
  <si>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</si>
  <si>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</si>
  <si>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</si>
  <si>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</si>
  <si>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</si>
  <si>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</si>
  <si>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</si>
  <si>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</si>
  <si>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</si>
  <si>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</si>
  <si>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</si>
  <si>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</si>
  <si>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</si>
  <si>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</si>
  <si>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</si>
  <si>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</si>
  <si>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</si>
  <si>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</si>
  <si>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</si>
  <si>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</si>
  <si>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</si>
  <si>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</si>
  <si>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</si>
  <si>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</si>
  <si>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</si>
  <si>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</si>
  <si>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</si>
  <si>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</si>
  <si>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</si>
  <si>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</si>
  <si>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</si>
  <si>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</si>
  <si>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</si>
  <si>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</si>
  <si>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</si>
  <si>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</si>
  <si>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</si>
  <si>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</si>
  <si>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</si>
  <si>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</si>
  <si>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</si>
  <si>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</si>
  <si>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</si>
  <si>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</si>
  <si>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</si>
  <si>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</si>
  <si>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</si>
  <si>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</si>
  <si>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</si>
  <si>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</si>
  <si>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</si>
  <si>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</si>
  <si>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</si>
  <si>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</si>
  <si>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</si>
  <si>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</si>
  <si>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</si>
  <si>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</si>
  <si>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</si>
  <si>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</si>
  <si>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</si>
  <si>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</si>
  <si>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</si>
  <si>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</si>
  <si>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</si>
  <si>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</si>
  <si>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</si>
  <si>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</si>
  <si>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</si>
  <si>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</si>
  <si>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</si>
  <si>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</si>
  <si>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</si>
  <si>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</si>
  <si>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</si>
  <si>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</si>
  <si>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</si>
  <si>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</si>
  <si>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</si>
  <si>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</si>
  <si>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</si>
  <si>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</si>
  <si>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</si>
  <si>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</si>
  <si>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</si>
  <si>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</si>
  <si>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</si>
  <si>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</si>
  <si>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</si>
  <si>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</si>
  <si>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</si>
  <si>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</si>
  <si>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</si>
  <si>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</si>
  <si>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</si>
  <si>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</si>
  <si>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</si>
  <si>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</si>
  <si>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</si>
  <si>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</si>
  <si>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</si>
  <si>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</si>
  <si>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</si>
  <si>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</si>
  <si>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</si>
  <si>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</si>
  <si>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</si>
  <si>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</si>
  <si>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</si>
  <si>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</si>
  <si>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</si>
  <si>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</si>
  <si>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</si>
  <si>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</si>
  <si>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</si>
  <si>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</si>
  <si>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</si>
  <si>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</si>
  <si>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</si>
  <si>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</si>
  <si>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</si>
  <si>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</si>
  <si>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</si>
  <si>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</si>
  <si>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</si>
  <si>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</si>
  <si>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</si>
  <si>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</si>
  <si>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</si>
  <si>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</si>
  <si>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</si>
  <si>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</si>
  <si>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</si>
  <si>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</si>
  <si>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</si>
  <si>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</si>
  <si>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</si>
  <si>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</si>
  <si>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</si>
  <si>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</si>
  <si>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</si>
  <si>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</si>
  <si>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</si>
  <si>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</si>
  <si>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</si>
  <si>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</si>
  <si>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</si>
  <si>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</si>
  <si>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</si>
  <si>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</si>
  <si>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</si>
  <si>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</si>
  <si>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</si>
  <si>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</si>
  <si>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</si>
  <si>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</si>
  <si>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</si>
  <si>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</si>
  <si>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</si>
  <si>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</si>
  <si>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</si>
  <si>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</si>
  <si>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</si>
  <si>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</si>
  <si>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</si>
  <si>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</si>
  <si>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</si>
  <si>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</si>
  <si>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</si>
  <si>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</si>
  <si>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</si>
  <si>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</si>
  <si>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</si>
  <si>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</si>
  <si>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</si>
  <si>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</si>
  <si>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</si>
  <si>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</si>
  <si>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</si>
  <si>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</si>
  <si>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</si>
  <si>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</si>
  <si>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</si>
  <si>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</si>
  <si>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</si>
  <si>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</si>
  <si>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</si>
  <si>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</si>
  <si>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</si>
  <si>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</si>
  <si>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</si>
  <si>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</si>
  <si>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</si>
  <si>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</si>
  <si>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</si>
  <si>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</si>
  <si>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</si>
  <si>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</si>
  <si>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</si>
  <si>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</si>
  <si>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</si>
  <si>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</si>
  <si>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</si>
  <si>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</si>
  <si>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</si>
  <si>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</si>
  <si>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</si>
  <si>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</si>
  <si>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</si>
  <si>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</si>
  <si>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</si>
  <si>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</si>
  <si>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</si>
  <si>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</si>
  <si>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</si>
  <si>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</si>
  <si>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</si>
  <si>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</si>
  <si>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</si>
  <si>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</si>
  <si>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</si>
  <si>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</si>
  <si>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</si>
  <si>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</si>
  <si>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</si>
  <si>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</si>
  <si>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</si>
  <si>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</si>
  <si>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</si>
  <si>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</si>
  <si>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</si>
  <si>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</si>
  <si>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</si>
  <si>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</si>
  <si>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</si>
  <si>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</si>
  <si>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</si>
  <si>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</si>
  <si>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</si>
  <si>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</si>
  <si>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</si>
  <si>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</si>
  <si>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</si>
  <si>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</si>
  <si>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</si>
  <si>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</si>
  <si>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</si>
  <si>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</si>
  <si>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</si>
  <si>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</si>
  <si>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</si>
  <si>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</si>
  <si>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</si>
  <si>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</si>
  <si>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</si>
  <si>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</si>
  <si>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</si>
  <si>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</si>
  <si>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</si>
  <si>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</si>
  <si>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</si>
  <si>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</si>
  <si>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</si>
  <si>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</si>
  <si>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</si>
  <si>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</si>
  <si>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</si>
  <si>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</si>
  <si>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</si>
  <si>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</si>
  <si>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</si>
  <si>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</si>
  <si>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</si>
  <si>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</si>
  <si>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</si>
  <si>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</si>
  <si>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</si>
  <si>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</si>
  <si>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</si>
  <si>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</si>
  <si>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</si>
  <si>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</si>
  <si>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</si>
  <si>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</si>
  <si>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</si>
  <si>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</si>
  <si>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</si>
  <si>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</si>
  <si>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</si>
  <si>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</si>
  <si>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</si>
  <si>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</si>
  <si>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</si>
  <si>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</si>
  <si>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</si>
  <si>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</si>
  <si>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</si>
  <si>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</si>
  <si>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</si>
  <si>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</si>
  <si>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</si>
  <si>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</si>
  <si>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</si>
  <si>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</si>
  <si>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</si>
  <si>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</si>
  <si>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</si>
  <si>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</si>
  <si>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</si>
  <si>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</si>
  <si>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</si>
  <si>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</si>
  <si>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</si>
  <si>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</si>
  <si>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</si>
  <si>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</si>
  <si>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</si>
  <si>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</si>
  <si>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</si>
  <si>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</si>
  <si>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</si>
  <si>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</si>
  <si>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</si>
  <si>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</si>
  <si>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</si>
  <si>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</si>
  <si>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</si>
  <si>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</si>
  <si>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</si>
  <si>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</si>
  <si>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</si>
  <si>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</si>
  <si>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</si>
  <si>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</si>
  <si>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</si>
  <si>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</si>
  <si>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</si>
  <si>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</si>
  <si>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</si>
  <si>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</si>
  <si>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</si>
  <si>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</si>
  <si>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</si>
  <si>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</si>
  <si>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</si>
  <si>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</si>
  <si>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</si>
  <si>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</si>
  <si>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</si>
  <si>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</si>
  <si>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</si>
  <si>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</si>
  <si>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</si>
  <si>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</si>
  <si>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</si>
  <si>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</si>
  <si>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</si>
  <si>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</si>
  <si>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</si>
  <si>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</si>
  <si>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</si>
  <si>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</si>
  <si>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</si>
  <si>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</si>
  <si>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</si>
  <si>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</si>
  <si>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</si>
  <si>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</si>
  <si>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</si>
  <si>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</si>
  <si>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</si>
  <si>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</si>
  <si>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</si>
  <si>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</si>
  <si>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</si>
  <si>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</si>
  <si>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</si>
  <si>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</si>
  <si>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</si>
  <si>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</si>
  <si>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</si>
  <si>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</si>
  <si>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</si>
  <si>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</si>
  <si>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</si>
  <si>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</si>
  <si>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</si>
  <si>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</si>
  <si>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</si>
  <si>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</si>
  <si>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</si>
  <si>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</si>
  <si>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</si>
  <si>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</si>
  <si>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</si>
  <si>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</si>
  <si>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</si>
  <si>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</si>
  <si>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</si>
  <si>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</si>
  <si>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</si>
  <si>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</si>
  <si>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</si>
  <si>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</si>
  <si>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</si>
  <si>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</si>
  <si>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</si>
  <si>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</si>
  <si>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</si>
  <si>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</si>
  <si>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</si>
  <si>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</si>
  <si>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</si>
  <si>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</si>
  <si>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</si>
  <si>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</si>
  <si>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</si>
  <si>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</si>
  <si>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</si>
  <si>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</si>
  <si>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</si>
  <si>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</si>
  <si>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</si>
  <si>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</si>
  <si>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</si>
  <si>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</si>
  <si>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</si>
  <si>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</si>
  <si>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</si>
  <si>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</si>
  <si>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</si>
  <si>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</si>
  <si>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</si>
  <si>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</si>
  <si>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</si>
  <si>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</si>
  <si>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</si>
  <si>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</si>
  <si>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</si>
  <si>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</si>
  <si>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</si>
  <si>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</si>
  <si>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</si>
  <si>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</si>
  <si>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</si>
  <si>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</si>
  <si>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</si>
  <si>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</si>
  <si>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</si>
  <si>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</si>
  <si>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</si>
  <si>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</si>
  <si>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</si>
  <si>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</si>
  <si>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</si>
  <si>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</si>
  <si>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</si>
  <si>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</si>
  <si>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</si>
  <si>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</si>
  <si>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</si>
  <si>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</si>
  <si>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</si>
  <si>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</si>
  <si>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</si>
  <si>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</si>
  <si>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</si>
  <si>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</si>
  <si>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</si>
  <si>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</si>
  <si>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</si>
  <si>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</si>
  <si>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</si>
  <si>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</si>
  <si>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</si>
  <si>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</si>
  <si>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</si>
  <si>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</si>
  <si>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</si>
  <si>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</si>
  <si>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</si>
  <si>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</si>
  <si>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</si>
  <si>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</si>
  <si>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</si>
  <si>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</si>
  <si>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</si>
  <si>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</si>
  <si>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</si>
  <si>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</si>
  <si>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</si>
  <si>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</si>
  <si>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</si>
  <si>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</si>
  <si>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</si>
  <si>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</si>
  <si>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</si>
  <si>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</si>
  <si>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</si>
  <si>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</si>
  <si>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</si>
  <si>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</si>
  <si>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</si>
  <si>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</si>
  <si>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</si>
  <si>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</si>
  <si>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</si>
  <si>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</si>
  <si>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</si>
  <si>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</si>
  <si>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</si>
  <si>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</si>
  <si>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</si>
  <si>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</si>
  <si>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</si>
  <si>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</si>
  <si>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</si>
  <si>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</si>
  <si>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</si>
  <si>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</si>
  <si>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</si>
  <si>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</si>
  <si>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</si>
  <si>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</si>
  <si>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</si>
  <si>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</si>
  <si>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</si>
  <si>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</si>
  <si>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</si>
  <si>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</si>
  <si>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</si>
  <si>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</si>
  <si>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</si>
  <si>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</si>
  <si>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</si>
  <si>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</si>
  <si>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</si>
  <si>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</si>
  <si>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</si>
  <si>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</si>
  <si>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</si>
  <si>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</si>
  <si>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</si>
  <si>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</si>
  <si>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</si>
  <si>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</si>
  <si>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</si>
  <si>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</si>
  <si>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</si>
  <si>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</si>
  <si>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</si>
  <si>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</si>
  <si>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</si>
  <si>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</si>
  <si>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</si>
  <si>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</si>
  <si>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</si>
  <si>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</si>
  <si>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</si>
  <si>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</si>
  <si>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</si>
  <si>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</si>
  <si>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</si>
  <si>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</si>
  <si>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</si>
  <si>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</si>
  <si>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</si>
  <si>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</si>
  <si>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</si>
  <si>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</si>
  <si>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</si>
  <si>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</si>
  <si>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</si>
  <si>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</si>
  <si>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</si>
  <si>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</si>
  <si>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</si>
  <si>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</si>
  <si>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</si>
  <si>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</si>
  <si>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</si>
  <si>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</si>
  <si>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</si>
  <si>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</si>
  <si>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</si>
  <si>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</si>
  <si>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</si>
  <si>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</si>
  <si>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</si>
  <si>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</si>
  <si>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</si>
  <si>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</si>
  <si>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</si>
  <si>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</si>
  <si>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</si>
  <si>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</si>
  <si>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</si>
  <si>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</si>
  <si>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</si>
  <si>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</si>
  <si>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</si>
  <si>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</si>
  <si>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</si>
  <si>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</si>
  <si>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</si>
  <si>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</si>
  <si>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</si>
  <si>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</si>
  <si>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</si>
  <si>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</si>
  <si>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</si>
  <si>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</si>
  <si>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</si>
  <si>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</si>
  <si>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</si>
  <si>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</si>
  <si>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</si>
  <si>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</si>
  <si>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</si>
  <si>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</si>
  <si>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</si>
  <si>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</si>
  <si>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</si>
  <si>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</si>
  <si>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</si>
  <si>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</si>
  <si>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</si>
  <si>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</si>
  <si>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</si>
  <si>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</si>
  <si>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</si>
  <si>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</si>
  <si>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</si>
  <si>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</si>
  <si>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</si>
  <si>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</si>
  <si>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</si>
  <si>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</si>
  <si>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</si>
  <si>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</si>
  <si>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</si>
  <si>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</si>
  <si>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</si>
  <si>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</si>
  <si>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</si>
  <si>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</si>
  <si>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</si>
  <si>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</si>
  <si>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</si>
  <si>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</si>
  <si>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</si>
  <si>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</si>
  <si>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</si>
  <si>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</si>
  <si>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</si>
  <si>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</si>
  <si>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</si>
  <si>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</si>
  <si>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</si>
  <si>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</si>
  <si>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</si>
  <si>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</si>
  <si>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</si>
  <si>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</si>
  <si>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</si>
  <si>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</si>
  <si>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</si>
  <si>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</si>
  <si>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</si>
  <si>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</si>
  <si>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</si>
  <si>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</si>
  <si>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</si>
  <si>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</si>
  <si>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</si>
  <si>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</si>
  <si>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</si>
  <si>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</si>
  <si>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</si>
  <si>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</si>
  <si>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</si>
  <si>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</si>
  <si>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</si>
  <si>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</si>
  <si>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</si>
  <si>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</si>
  <si>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</si>
  <si>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</si>
  <si>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</si>
  <si>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</si>
  <si>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</si>
  <si>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</si>
  <si>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</si>
  <si>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</si>
  <si>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</si>
  <si>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</si>
  <si>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</si>
  <si>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</si>
  <si>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</si>
  <si>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</si>
  <si>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</si>
  <si>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</si>
  <si>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</si>
  <si>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</si>
  <si>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</si>
  <si>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</si>
  <si>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</si>
  <si>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</si>
  <si>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</si>
  <si>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</si>
  <si>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</si>
  <si>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</si>
  <si>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</si>
  <si>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</si>
  <si>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</si>
  <si>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</si>
  <si>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</si>
  <si>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</si>
  <si>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</si>
  <si>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</si>
  <si>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</si>
  <si>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</si>
  <si>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</si>
  <si>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</si>
  <si>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</si>
  <si>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</si>
  <si>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</si>
  <si>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</si>
  <si>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</si>
  <si>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</si>
  <si>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</si>
  <si>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</si>
  <si>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</si>
  <si>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</si>
  <si>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</si>
  <si>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</si>
  <si>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</si>
  <si>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</si>
  <si>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</si>
  <si>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</si>
  <si>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</si>
  <si>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</si>
  <si>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</si>
  <si>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</si>
  <si>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</si>
  <si>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</si>
  <si>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</si>
  <si>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</si>
  <si>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</si>
  <si>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</si>
  <si>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</si>
  <si>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</si>
  <si>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</si>
  <si>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</si>
  <si>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</si>
  <si>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</si>
  <si>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</si>
  <si>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</si>
  <si>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</si>
  <si>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</si>
  <si>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</si>
  <si>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</si>
  <si>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</si>
  <si>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</si>
  <si>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</si>
  <si>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</si>
  <si>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</si>
  <si>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</si>
  <si>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</si>
  <si>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</si>
  <si>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</si>
  <si>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</si>
  <si>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</si>
  <si>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</si>
  <si>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</si>
  <si>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</si>
  <si>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</si>
  <si>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</si>
  <si>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</si>
  <si>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</si>
  <si>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</si>
  <si>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</si>
  <si>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</si>
  <si>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</si>
  <si>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</si>
  <si>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</si>
  <si>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</si>
  <si>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</si>
  <si>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</si>
  <si>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</si>
  <si>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</si>
  <si>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</si>
  <si>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</si>
  <si>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</si>
  <si>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</si>
  <si>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</si>
  <si>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</si>
  <si>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</si>
  <si>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</si>
  <si>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</si>
  <si>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</si>
  <si>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</si>
  <si>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</si>
  <si>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</si>
  <si>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</si>
  <si>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</si>
  <si>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</si>
  <si>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</si>
  <si>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</si>
  <si>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</si>
  <si>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</si>
  <si>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</si>
  <si>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</si>
  <si>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</si>
  <si>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</si>
  <si>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</si>
  <si>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</si>
  <si>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</si>
  <si>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</si>
  <si>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</si>
  <si>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</si>
  <si>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</si>
  <si>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</si>
  <si>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</si>
  <si>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</si>
  <si>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</si>
  <si>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</si>
  <si>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</si>
  <si>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</si>
  <si>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</si>
  <si>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</si>
  <si>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</si>
  <si>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</si>
  <si>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</si>
  <si>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</si>
  <si>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</si>
  <si>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</si>
  <si>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</si>
  <si>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</si>
  <si>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</si>
  <si>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</si>
  <si>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</si>
  <si>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</si>
  <si>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</si>
  <si>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</si>
  <si>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</si>
  <si>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</si>
  <si>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</si>
  <si>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</si>
  <si>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</si>
  <si>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</si>
  <si>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</si>
  <si>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</si>
  <si>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</si>
  <si>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</si>
  <si>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</si>
  <si>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</si>
  <si>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</si>
  <si>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</si>
  <si>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</si>
  <si>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</si>
  <si>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</si>
  <si>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</si>
  <si>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</si>
  <si>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</si>
  <si>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</si>
  <si>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</si>
  <si>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</si>
  <si>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</si>
  <si>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</si>
  <si>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</si>
  <si>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</si>
  <si>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</si>
  <si>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</si>
  <si>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</si>
  <si>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</si>
  <si>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</si>
  <si>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</si>
  <si>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</si>
  <si>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</si>
  <si>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</si>
  <si>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</si>
  <si>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</si>
  <si>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</si>
  <si>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</si>
  <si>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</si>
  <si>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</si>
  <si>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</si>
  <si>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</si>
  <si>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</si>
  <si>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</si>
  <si>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</si>
  <si>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</si>
  <si>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</si>
  <si>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</si>
  <si>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</si>
  <si>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</si>
  <si>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</si>
  <si>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</si>
  <si>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</si>
  <si>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</si>
  <si>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</si>
  <si>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</si>
  <si>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</si>
  <si>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</si>
  <si>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</si>
  <si>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</si>
  <si>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</si>
  <si>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</si>
  <si>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</si>
  <si>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</si>
  <si>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</si>
  <si>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</si>
  <si>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</si>
  <si>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</si>
  <si>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</si>
  <si>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</si>
  <si>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</si>
  <si>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</si>
  <si>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</si>
  <si>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</si>
  <si>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</si>
  <si>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</si>
  <si>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</si>
  <si>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</si>
  <si>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</si>
  <si>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</si>
  <si>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</si>
  <si>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</si>
  <si>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</si>
  <si>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</si>
  <si>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</si>
  <si>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</si>
  <si>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</si>
  <si>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</si>
  <si>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</si>
  <si>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</si>
  <si>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</si>
  <si>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</si>
  <si>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</si>
  <si>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</si>
  <si>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</si>
  <si>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</si>
  <si>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</si>
  <si>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</si>
  <si>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</si>
  <si>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</si>
  <si>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</si>
  <si>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</si>
  <si>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</si>
  <si>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</si>
  <si>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</si>
  <si>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</si>
  <si>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</si>
  <si>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</si>
  <si>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</si>
  <si>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</si>
  <si>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</si>
  <si>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</si>
  <si>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</si>
  <si>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</si>
  <si>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</si>
  <si>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</si>
  <si>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</si>
  <si>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</si>
  <si>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</si>
  <si>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</si>
  <si>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</si>
  <si>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</si>
  <si>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</si>
  <si>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</si>
  <si>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</si>
  <si>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</si>
  <si>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</si>
  <si>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</si>
  <si>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</si>
  <si>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</si>
  <si>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</si>
  <si>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</si>
  <si>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</si>
  <si>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</si>
  <si>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</si>
  <si>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</si>
  <si>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</si>
  <si>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</si>
  <si>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</si>
  <si>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</si>
  <si>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</si>
  <si>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</si>
  <si>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</si>
  <si>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</si>
  <si>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</si>
  <si>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</si>
  <si>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</si>
  <si>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</si>
  <si>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</si>
  <si>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</si>
  <si>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</si>
  <si>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</si>
  <si>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</si>
  <si>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</si>
  <si>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</si>
  <si>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</si>
  <si>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</si>
  <si>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</si>
  <si>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</si>
  <si>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</si>
  <si>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</si>
  <si>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</si>
  <si>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</si>
  <si>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</si>
  <si>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</si>
  <si>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</si>
  <si>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</si>
  <si>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</si>
  <si>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</si>
  <si>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</si>
  <si>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</si>
  <si>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</si>
  <si>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</si>
  <si>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</si>
  <si>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</si>
  <si>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</si>
  <si>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</si>
  <si>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</si>
  <si>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</si>
  <si>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</si>
  <si>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</si>
  <si>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</si>
  <si>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</si>
  <si>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</si>
  <si>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</si>
  <si>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</si>
  <si>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</si>
  <si>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</si>
  <si>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</si>
  <si>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</si>
  <si>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</si>
  <si>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</si>
  <si>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</si>
  <si>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</si>
  <si>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</si>
  <si>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</si>
  <si>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</si>
  <si>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</si>
  <si>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</si>
  <si>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</si>
  <si>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</si>
  <si>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</si>
  <si>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</si>
  <si>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</si>
  <si>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</si>
  <si>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</si>
  <si>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</si>
  <si>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</si>
  <si>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</si>
  <si>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</si>
  <si>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</si>
  <si>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</si>
  <si>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</si>
  <si>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</si>
  <si>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</si>
  <si>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</si>
  <si>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</si>
  <si>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</si>
  <si>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</si>
  <si>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</si>
  <si>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</si>
  <si>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</si>
  <si>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</si>
  <si>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</si>
  <si>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</si>
  <si>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</si>
  <si>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</si>
  <si>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</si>
  <si>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</si>
  <si>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</si>
  <si>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</si>
  <si>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</si>
  <si>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</si>
  <si>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</si>
  <si>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</si>
  <si>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</si>
  <si>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</si>
  <si>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</si>
  <si>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</si>
  <si>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</si>
  <si>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</si>
  <si>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</si>
  <si>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</si>
  <si>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</si>
  <si>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</si>
  <si>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</si>
  <si>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</si>
  <si>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</si>
  <si>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</si>
  <si>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</si>
  <si>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</si>
  <si>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</si>
  <si>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</si>
  <si>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</si>
  <si>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</si>
  <si>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</si>
  <si>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</si>
  <si>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</si>
  <si>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</si>
  <si>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</si>
  <si>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</si>
  <si>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</si>
  <si>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</si>
  <si>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</si>
  <si>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</si>
  <si>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</si>
  <si>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</si>
  <si>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</si>
  <si>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</si>
  <si>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</si>
  <si>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</si>
  <si>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</si>
  <si>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</si>
  <si>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</si>
  <si>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</si>
  <si>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</si>
  <si>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</si>
  <si>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</si>
  <si>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</si>
  <si>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</si>
  <si>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</si>
  <si>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</si>
  <si>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</si>
  <si>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</si>
  <si>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</si>
  <si>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</si>
  <si>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</si>
  <si>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</si>
  <si>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</si>
  <si>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</si>
  <si>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</si>
  <si>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</si>
  <si>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</si>
  <si>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</si>
  <si>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</si>
  <si>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</si>
  <si>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</si>
  <si>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</si>
  <si>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</si>
  <si>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</si>
  <si>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</si>
  <si>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</si>
  <si>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</si>
  <si>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</si>
  <si>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</si>
  <si>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</si>
  <si>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</si>
  <si>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</si>
  <si>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</si>
  <si>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</si>
  <si>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</si>
  <si>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</si>
  <si>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</si>
  <si>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</si>
  <si>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</si>
  <si>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</si>
  <si>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</si>
  <si>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</si>
  <si>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</si>
  <si>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</si>
  <si>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</si>
  <si>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</si>
  <si>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</si>
  <si>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</si>
  <si>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</si>
  <si>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</si>
  <si>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</si>
  <si>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</si>
  <si>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</si>
  <si>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</si>
  <si>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</si>
  <si>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</si>
  <si>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</si>
  <si>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</si>
  <si>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</si>
  <si>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</si>
  <si>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</si>
  <si>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</si>
  <si>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</si>
  <si>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</si>
  <si>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</si>
  <si>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</si>
  <si>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</si>
  <si>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</si>
  <si>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</si>
  <si>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</si>
  <si>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</si>
  <si>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</si>
  <si>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</si>
  <si>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</si>
  <si>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</si>
  <si>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</si>
  <si>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</si>
  <si>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</si>
  <si>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</si>
  <si>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</si>
  <si>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</si>
  <si>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</si>
  <si>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</si>
  <si>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</si>
  <si>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</si>
  <si>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</si>
  <si>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</si>
  <si>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</si>
  <si>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</si>
  <si>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</si>
  <si>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</si>
  <si>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</si>
  <si>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</si>
  <si>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</si>
  <si>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</si>
  <si>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</si>
  <si>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</si>
  <si>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</si>
  <si>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</si>
  <si>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</si>
  <si>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</si>
  <si>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</si>
  <si>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</si>
  <si>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</si>
  <si>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</si>
  <si>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</si>
  <si>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</si>
  <si>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</si>
  <si>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</si>
  <si>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</si>
  <si>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</si>
  <si>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</si>
  <si>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</si>
  <si>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</si>
  <si>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</si>
  <si>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</si>
  <si>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</si>
  <si>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</si>
  <si>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</si>
  <si>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</si>
  <si>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</si>
  <si>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</si>
  <si>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</si>
  <si>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</si>
  <si>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</si>
  <si>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</si>
  <si>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</si>
  <si>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</si>
  <si>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</si>
  <si>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</si>
  <si>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</si>
  <si>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</si>
  <si>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</si>
  <si>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</si>
  <si>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</si>
  <si>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</si>
  <si>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</si>
  <si>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</si>
  <si>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</si>
  <si>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</si>
  <si>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</si>
  <si>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</si>
  <si>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</si>
  <si>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</si>
  <si>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</si>
  <si>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</si>
  <si>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</si>
  <si>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</si>
  <si>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</si>
  <si>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</si>
  <si>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</si>
  <si>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</si>
  <si>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</si>
  <si>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</si>
  <si>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</si>
  <si>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</si>
  <si>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</si>
  <si>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</si>
  <si>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</si>
  <si>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</si>
  <si>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</si>
  <si>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</si>
  <si>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</si>
  <si>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</si>
  <si>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</si>
  <si>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</si>
  <si>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</si>
  <si>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</si>
  <si>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</si>
  <si>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</si>
  <si>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</si>
  <si>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</si>
  <si>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</si>
  <si>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</si>
  <si>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</si>
  <si>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</si>
  <si>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</si>
  <si>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</si>
  <si>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</si>
  <si>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</si>
  <si>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</si>
  <si>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</si>
  <si>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</si>
  <si>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</si>
  <si>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</si>
  <si>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</si>
  <si>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</si>
  <si>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</si>
  <si>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</si>
  <si>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</si>
  <si>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</si>
  <si>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</si>
  <si>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</si>
  <si>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</si>
  <si>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</si>
  <si>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</si>
  <si>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</si>
  <si>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</si>
  <si>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</si>
  <si>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</si>
  <si>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</si>
  <si>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</si>
  <si>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</si>
  <si>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</si>
  <si>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</si>
  <si>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</si>
  <si>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</si>
  <si>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</si>
  <si>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</si>
  <si>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</si>
  <si>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</si>
  <si>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</si>
  <si>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</si>
  <si>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</si>
  <si>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</si>
  <si>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</si>
  <si>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</si>
  <si>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</si>
  <si>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</si>
  <si>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</si>
  <si>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</si>
  <si>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</si>
  <si>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</si>
  <si>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</si>
  <si>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</si>
  <si>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</si>
  <si>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</si>
  <si>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</si>
  <si>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</si>
  <si>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</si>
  <si>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</si>
  <si>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</si>
  <si>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</si>
  <si>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</si>
  <si>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</si>
  <si>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</si>
  <si>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</si>
  <si>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</si>
  <si>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</si>
  <si>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</si>
  <si>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</si>
  <si>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</si>
  <si>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</si>
  <si>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</si>
  <si>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</si>
  <si>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</si>
  <si>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</si>
  <si>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</si>
  <si>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</si>
  <si>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</si>
  <si>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</si>
  <si>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</si>
  <si>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</si>
  <si>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</si>
  <si>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</si>
  <si>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</si>
  <si>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</si>
  <si>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</si>
  <si>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</si>
  <si>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</si>
  <si>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</si>
  <si>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</si>
  <si>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</si>
  <si>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</si>
  <si>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</si>
  <si>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</si>
  <si>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</si>
  <si>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</si>
  <si>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</si>
  <si>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</si>
  <si>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</si>
  <si>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</si>
  <si>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</si>
  <si>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</si>
  <si>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</si>
  <si>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</si>
  <si>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</si>
  <si>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</si>
  <si>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</si>
  <si>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</si>
  <si>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</si>
  <si>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</si>
  <si>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</si>
  <si>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</si>
  <si>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</si>
  <si>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</si>
  <si>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</si>
  <si>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</si>
  <si>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</si>
  <si>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</si>
  <si>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</si>
  <si>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</si>
  <si>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</si>
  <si>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</si>
  <si>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</si>
  <si>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</si>
  <si>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</si>
  <si>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</si>
  <si>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</si>
  <si>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</si>
  <si>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</si>
  <si>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</si>
  <si>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</si>
  <si>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</si>
  <si>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</si>
  <si>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</si>
  <si>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</si>
  <si>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</si>
  <si>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</si>
  <si>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</si>
  <si>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</si>
  <si>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</si>
  <si>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</si>
  <si>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</si>
  <si>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</si>
  <si>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</si>
  <si>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</si>
  <si>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</si>
  <si>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</si>
  <si>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</si>
  <si>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</si>
  <si>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</si>
  <si>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</si>
  <si>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</si>
  <si>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</si>
  <si>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</si>
  <si>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</si>
  <si>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</si>
  <si>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</si>
  <si>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</si>
  <si>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</si>
  <si>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</si>
  <si>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</si>
  <si>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</si>
  <si>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</si>
  <si>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</si>
  <si>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</si>
  <si>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</si>
  <si>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</si>
  <si>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</si>
  <si>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</si>
  <si>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</si>
  <si>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</si>
  <si>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</si>
  <si>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</si>
  <si>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</si>
  <si>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</si>
  <si>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</si>
  <si>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</si>
  <si>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</si>
  <si>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</si>
  <si>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</si>
  <si>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</si>
  <si>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</si>
  <si>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</si>
  <si>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</si>
  <si>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</si>
  <si>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</si>
  <si>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</si>
  <si>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</si>
  <si>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</si>
  <si>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</si>
  <si>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</si>
  <si>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</si>
  <si>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</si>
  <si>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</si>
  <si>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</si>
  <si>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</si>
  <si>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</si>
  <si>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</si>
  <si>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</si>
  <si>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</si>
  <si>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</si>
  <si>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</si>
  <si>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</si>
  <si>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</si>
  <si>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</si>
  <si>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</si>
  <si>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</si>
  <si>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</si>
  <si>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</si>
  <si>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</si>
  <si>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</si>
  <si>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</si>
  <si>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</si>
  <si>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</si>
  <si>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</si>
  <si>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</si>
  <si>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</si>
  <si>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</si>
  <si>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</si>
  <si>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</si>
  <si>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</si>
  <si>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</si>
  <si>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</si>
  <si>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</si>
  <si>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</si>
  <si>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</si>
  <si>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</si>
  <si>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</si>
  <si>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</si>
  <si>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</si>
  <si>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</si>
  <si>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</si>
  <si>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</si>
  <si>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</si>
  <si>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</si>
  <si>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</si>
  <si>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</si>
  <si>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</si>
  <si>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</si>
  <si>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</si>
  <si>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</si>
  <si>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</si>
  <si>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</si>
  <si>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</si>
  <si>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</si>
  <si>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</si>
  <si>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</si>
  <si>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</si>
  <si>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</si>
  <si>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</si>
  <si>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</si>
  <si>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</si>
  <si>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</si>
  <si>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</si>
  <si>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</si>
  <si>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</si>
  <si>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</si>
  <si>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</si>
  <si>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</si>
  <si>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</si>
  <si>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</si>
  <si>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</si>
  <si>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</si>
  <si>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</si>
  <si>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</si>
  <si>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</si>
  <si>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</si>
  <si>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</si>
  <si>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</si>
  <si>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</si>
  <si>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</si>
  <si>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</si>
  <si>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</si>
  <si>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</si>
  <si>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</si>
  <si>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</si>
  <si>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</si>
  <si>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</si>
  <si>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</si>
  <si>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</si>
  <si>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</si>
  <si>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</si>
  <si>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</si>
  <si>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</si>
  <si>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</si>
  <si>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</si>
  <si>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</si>
  <si>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</si>
  <si>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</si>
  <si>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</si>
  <si>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</si>
  <si>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</si>
  <si>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</si>
  <si>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</si>
  <si>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</si>
  <si>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</si>
  <si>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</si>
  <si>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</si>
  <si>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</si>
  <si>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</si>
  <si>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</si>
  <si>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</si>
  <si>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</si>
  <si>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</si>
  <si>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</si>
  <si>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</si>
  <si>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</si>
  <si>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</si>
  <si>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</si>
  <si>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</si>
  <si>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</si>
  <si>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</si>
  <si>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</si>
  <si>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</si>
  <si>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</si>
  <si>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</si>
  <si>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</si>
  <si>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</si>
  <si>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</si>
  <si>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</si>
  <si>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</si>
  <si>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</si>
  <si>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</si>
  <si>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</si>
  <si>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</si>
  <si>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</si>
  <si>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</si>
  <si>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</si>
  <si>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</si>
  <si>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</si>
  <si>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</si>
  <si>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</si>
  <si>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</si>
  <si>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</si>
  <si>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</si>
  <si>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</si>
  <si>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</si>
  <si>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</si>
  <si>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</si>
  <si>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</si>
  <si>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</si>
  <si>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</si>
  <si>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</si>
  <si>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</si>
  <si>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</si>
  <si>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</si>
  <si>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</si>
  <si>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</si>
  <si>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</si>
  <si>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</si>
  <si>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</si>
  <si>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</si>
  <si>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</si>
  <si>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</si>
  <si>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</si>
  <si>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</si>
  <si>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</si>
  <si>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</si>
  <si>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</si>
  <si>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</si>
  <si>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</si>
  <si>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</si>
  <si>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</si>
  <si>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</si>
  <si>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</si>
  <si>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</si>
  <si>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</si>
  <si>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</si>
  <si>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</si>
  <si>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</si>
  <si>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</si>
  <si>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</si>
  <si>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</si>
  <si>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</si>
  <si>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</si>
  <si>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</si>
  <si>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</si>
  <si>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</si>
  <si>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</si>
  <si>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</si>
  <si>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</si>
  <si>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</si>
  <si>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</si>
  <si>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</si>
  <si>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</si>
  <si>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</si>
  <si>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</si>
  <si>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</si>
  <si>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</si>
  <si>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</si>
  <si>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</si>
  <si>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</si>
  <si>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</si>
  <si>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</si>
  <si>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</si>
  <si>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</si>
  <si>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</si>
  <si>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</si>
  <si>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</si>
  <si>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</si>
  <si>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</si>
  <si>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</si>
  <si>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</si>
  <si>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</si>
  <si>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</si>
  <si>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</si>
  <si>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</si>
  <si>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</si>
  <si>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</si>
  <si>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</si>
  <si>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</si>
  <si>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</si>
  <si>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</si>
  <si>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</si>
  <si>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</si>
  <si>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</si>
  <si>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</si>
  <si>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</si>
  <si>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</si>
  <si>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</si>
  <si>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</si>
  <si>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</si>
  <si>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</si>
  <si>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</si>
  <si>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</si>
  <si>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</si>
  <si>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</si>
  <si>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</si>
  <si>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</si>
  <si>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</si>
  <si>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</si>
  <si>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</si>
  <si>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</si>
  <si>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</si>
  <si>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</si>
  <si>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</si>
  <si>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</si>
  <si>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</si>
  <si>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</si>
  <si>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</si>
  <si>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</si>
  <si>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</si>
  <si>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</si>
  <si>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</si>
  <si>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</si>
  <si>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</si>
  <si>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</si>
  <si>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</si>
  <si>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</si>
  <si>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</si>
  <si>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</si>
  <si>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</si>
  <si>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</si>
  <si>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</si>
  <si>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</si>
  <si>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</si>
  <si>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</si>
  <si>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</si>
  <si>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</si>
  <si>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</si>
  <si>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</si>
  <si>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</si>
  <si>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</si>
  <si>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</si>
  <si>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</si>
  <si>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</si>
  <si>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</si>
  <si>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</si>
  <si>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</si>
  <si>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</si>
  <si>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</si>
  <si>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</si>
  <si>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</si>
  <si>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</si>
  <si>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</si>
  <si>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</si>
  <si>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</si>
  <si>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</si>
  <si>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</si>
  <si>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</si>
  <si>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</si>
  <si>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</si>
  <si>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</si>
  <si>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</si>
  <si>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</si>
  <si>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</si>
  <si>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</si>
  <si>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</si>
  <si>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</si>
  <si>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</si>
  <si>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</si>
  <si>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</si>
  <si>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</si>
  <si>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</si>
  <si>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</si>
  <si>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</si>
  <si>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</si>
  <si>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</si>
  <si>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</si>
  <si>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</si>
  <si>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</si>
  <si>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</si>
  <si>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</si>
  <si>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</si>
  <si>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</si>
  <si>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</si>
  <si>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</si>
  <si>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</si>
  <si>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</si>
  <si>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</si>
  <si>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</si>
  <si>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</si>
  <si>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</si>
  <si>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</si>
  <si>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</si>
  <si>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</si>
  <si>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</si>
  <si>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</si>
  <si>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</si>
  <si>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</si>
  <si>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</si>
  <si>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</si>
  <si>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</si>
  <si>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</si>
  <si>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</si>
  <si>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</si>
  <si>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</si>
  <si>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</si>
  <si>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</si>
  <si>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</si>
  <si>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</si>
  <si>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</si>
  <si>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</si>
  <si>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</si>
  <si>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</si>
  <si>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</si>
  <si>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</si>
  <si>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</si>
  <si>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</si>
  <si>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</si>
  <si>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</si>
  <si>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</si>
  <si>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</si>
  <si>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</si>
  <si>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</si>
  <si>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</si>
  <si>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</si>
  <si>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</si>
  <si>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</si>
  <si>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</si>
  <si>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</si>
  <si>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</si>
  <si>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</si>
  <si>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</si>
  <si>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</si>
  <si>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</si>
  <si>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</si>
  <si>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</si>
  <si>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</si>
  <si>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</si>
  <si>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</si>
  <si>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</si>
  <si>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</si>
  <si>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</si>
  <si>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</si>
  <si>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</si>
  <si>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</si>
  <si>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</si>
  <si>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</si>
  <si>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</si>
  <si>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</si>
  <si>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</si>
  <si>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</si>
  <si>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</si>
  <si>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</si>
  <si>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</si>
  <si>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</si>
  <si>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</si>
  <si>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</si>
  <si>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</si>
  <si>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</si>
  <si>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</si>
  <si>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</si>
  <si>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</si>
  <si>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</si>
  <si>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</si>
  <si>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</si>
  <si>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</si>
  <si>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</si>
  <si>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</si>
  <si>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</si>
  <si>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</si>
  <si>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</si>
  <si>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</si>
  <si>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</si>
  <si>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</si>
  <si>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</si>
  <si>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</si>
  <si>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</si>
  <si>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</si>
  <si>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</si>
  <si>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</si>
  <si>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</si>
  <si>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</si>
  <si>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</si>
  <si>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</si>
  <si>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</si>
  <si>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</si>
  <si>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</si>
  <si>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</si>
  <si>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</si>
  <si>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</si>
  <si>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</si>
  <si>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</si>
  <si>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</si>
  <si>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</si>
  <si>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</si>
  <si>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</si>
  <si>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</si>
  <si>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</si>
  <si>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</si>
  <si>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</si>
  <si>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</si>
  <si>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</si>
  <si>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</si>
  <si>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</si>
  <si>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</si>
  <si>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</si>
  <si>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</si>
  <si>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</si>
  <si>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</si>
  <si>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</si>
  <si>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</si>
  <si>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</si>
  <si>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</si>
  <si>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</si>
  <si>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</si>
  <si>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</si>
  <si>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</si>
  <si>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</si>
  <si>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</si>
  <si>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</si>
  <si>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</si>
  <si>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</si>
  <si>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</si>
  <si>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</si>
  <si>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</si>
  <si>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</si>
  <si>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</si>
  <si>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</si>
  <si>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</si>
  <si>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</si>
  <si>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</si>
  <si>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</si>
  <si>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</si>
  <si>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</si>
  <si>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</si>
  <si>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</si>
  <si>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</si>
  <si>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</si>
  <si>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</si>
  <si>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</si>
  <si>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</si>
  <si>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</si>
  <si>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</si>
  <si>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</si>
  <si>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</si>
  <si>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</si>
  <si>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</si>
  <si>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</si>
  <si>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</si>
  <si>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</si>
  <si>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</si>
  <si>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</si>
  <si>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</si>
  <si>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</si>
  <si>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</si>
  <si>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</si>
  <si>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</si>
  <si>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</si>
  <si>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</si>
  <si>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</si>
  <si>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</si>
  <si>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</si>
  <si>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</si>
  <si>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</si>
  <si>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</si>
  <si>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</si>
  <si>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</si>
  <si>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</si>
  <si>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</si>
  <si>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</si>
  <si>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</si>
  <si>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</si>
  <si>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</si>
  <si>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</si>
  <si>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</si>
  <si>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</si>
  <si>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</si>
  <si>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</si>
  <si>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</si>
  <si>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</si>
  <si>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</si>
  <si>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</si>
  <si>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</si>
  <si>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</si>
  <si>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</si>
  <si>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</si>
  <si>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</si>
  <si>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</si>
  <si>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</si>
  <si>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</si>
  <si>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</si>
  <si>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</si>
  <si>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</si>
  <si>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</si>
  <si>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</si>
  <si>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</si>
  <si>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</si>
  <si>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</si>
  <si>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</si>
  <si>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</si>
  <si>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</si>
  <si>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</si>
  <si>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</si>
  <si>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</si>
  <si>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</si>
  <si>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</si>
  <si>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</si>
  <si>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</si>
  <si>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</si>
  <si>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</si>
  <si>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</si>
  <si>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</si>
  <si>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</si>
  <si>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</si>
  <si>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</si>
  <si>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</si>
  <si>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</si>
  <si>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</si>
  <si>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</si>
  <si>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</si>
  <si>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</si>
  <si>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</si>
  <si>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</si>
  <si>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</si>
  <si>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</si>
  <si>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</si>
  <si>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</si>
  <si>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</si>
  <si>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</si>
  <si>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</si>
  <si>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</si>
  <si>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</si>
  <si>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</si>
  <si>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</si>
  <si>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</si>
  <si>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</si>
  <si>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</si>
  <si>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</si>
  <si>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</si>
  <si>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</si>
  <si>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</si>
  <si>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</si>
  <si>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</si>
  <si>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</si>
  <si>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</si>
  <si>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</si>
  <si>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</si>
  <si>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</si>
  <si>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</si>
  <si>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</si>
  <si>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</si>
  <si>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</si>
  <si>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</si>
  <si>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</si>
  <si>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</si>
  <si>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</si>
  <si>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</si>
  <si>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</si>
  <si>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</si>
  <si>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</si>
  <si>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</si>
  <si>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</si>
  <si>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</si>
  <si>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</si>
  <si>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</si>
  <si>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</si>
  <si>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</si>
  <si>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</si>
  <si>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</si>
  <si>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</si>
  <si>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</si>
  <si>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</si>
  <si>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</si>
  <si>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</si>
  <si>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</si>
  <si>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</si>
  <si>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</si>
  <si>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</si>
  <si>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</si>
  <si>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</si>
  <si>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</si>
  <si>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</si>
  <si>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</si>
  <si>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</si>
  <si>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</si>
  <si>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</si>
  <si>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</si>
  <si>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</si>
  <si>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</si>
  <si>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</si>
  <si>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</si>
  <si>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</si>
  <si>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</si>
  <si>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</si>
  <si>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</si>
  <si>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</si>
  <si>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</si>
  <si>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</si>
  <si>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</si>
  <si>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</si>
  <si>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</si>
  <si>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</si>
  <si>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</si>
  <si>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</si>
  <si>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</si>
  <si>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</si>
  <si>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</si>
  <si>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</si>
  <si>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</si>
  <si>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</si>
  <si>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</si>
  <si>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</si>
  <si>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</si>
  <si>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</si>
  <si>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</si>
  <si>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</si>
  <si>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</si>
  <si>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</si>
  <si>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</si>
  <si>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</si>
  <si>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</si>
  <si>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</si>
  <si>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</si>
  <si>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</si>
  <si>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</si>
  <si>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</si>
  <si>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</si>
  <si>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</si>
  <si>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</si>
  <si>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</si>
  <si>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</si>
  <si>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</si>
  <si>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</si>
  <si>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</si>
  <si>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</si>
  <si>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</si>
  <si>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</si>
  <si>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</si>
  <si>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</si>
  <si>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</si>
  <si>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</si>
  <si>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</si>
  <si>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</si>
  <si>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</si>
  <si>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</si>
  <si>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</si>
  <si>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</si>
  <si>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</si>
  <si>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</si>
  <si>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</si>
  <si>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</si>
  <si>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</si>
  <si>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</si>
  <si>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</si>
  <si>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</si>
  <si>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</si>
  <si>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</si>
  <si>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</si>
  <si>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</si>
  <si>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</si>
  <si>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</si>
  <si>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</si>
  <si>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</si>
  <si>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</si>
  <si>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</si>
  <si>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</si>
  <si>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</si>
  <si>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</si>
  <si>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</si>
  <si>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</si>
  <si>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</si>
  <si>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</si>
  <si>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</si>
  <si>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</si>
  <si>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</si>
  <si>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</si>
  <si>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</si>
  <si>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</si>
  <si>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</si>
  <si>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</si>
  <si>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</si>
  <si>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</si>
  <si>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</si>
  <si>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</si>
  <si>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</si>
  <si>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</si>
  <si>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</si>
  <si>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</si>
  <si>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</si>
  <si>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</si>
  <si>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</si>
  <si>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</si>
  <si>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</si>
  <si>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</si>
  <si>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</si>
  <si>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</si>
  <si>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</si>
  <si>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</si>
  <si>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</si>
  <si>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</si>
  <si>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</si>
  <si>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</si>
  <si>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</si>
  <si>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</si>
  <si>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</si>
  <si>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</si>
  <si>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</si>
  <si>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</si>
  <si>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</si>
  <si>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</si>
  <si>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</si>
  <si>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</si>
  <si>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</si>
  <si>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</si>
  <si>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</si>
  <si>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</si>
  <si>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</si>
  <si>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</si>
  <si>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</si>
  <si>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</si>
  <si>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</si>
  <si>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</si>
  <si>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</si>
  <si>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</si>
  <si>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</si>
  <si>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</si>
  <si>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</si>
  <si>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</si>
  <si>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</si>
  <si>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</si>
  <si>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</si>
  <si>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</si>
  <si>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</si>
  <si>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</si>
  <si>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</si>
  <si>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</si>
  <si>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</si>
  <si>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</si>
  <si>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</si>
  <si>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</si>
  <si>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</si>
  <si>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</si>
  <si>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</si>
  <si>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</si>
  <si>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</si>
  <si>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</si>
  <si>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</si>
  <si>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</si>
  <si>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</si>
  <si>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</si>
  <si>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</si>
  <si>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</si>
  <si>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</si>
  <si>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</si>
  <si>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</si>
  <si>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</si>
  <si>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</si>
  <si>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</si>
  <si>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</si>
  <si>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</si>
  <si>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</si>
  <si>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</si>
  <si>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</si>
  <si>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</si>
  <si>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</si>
  <si>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</si>
  <si>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</si>
  <si>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</si>
  <si>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</si>
  <si>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</si>
  <si>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</si>
  <si>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</si>
  <si>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</si>
  <si>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</si>
  <si>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</si>
  <si>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</si>
  <si>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</si>
  <si>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</si>
  <si>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</si>
  <si>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</si>
  <si>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</si>
  <si>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</si>
  <si>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</si>
  <si>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</si>
  <si>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</si>
  <si>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</si>
  <si>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</si>
  <si>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</si>
  <si>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</si>
  <si>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</si>
  <si>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</si>
  <si>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</si>
  <si>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</si>
  <si>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</si>
  <si>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</si>
  <si>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</si>
  <si>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</si>
  <si>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</si>
  <si>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</si>
  <si>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</si>
  <si>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</si>
  <si>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</si>
  <si>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</si>
  <si>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</si>
  <si>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</si>
  <si>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</si>
  <si>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</si>
  <si>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</si>
  <si>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</si>
  <si>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</si>
  <si>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</si>
  <si>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</si>
  <si>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</si>
  <si>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</si>
  <si>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</si>
  <si>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</si>
  <si>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</si>
  <si>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</si>
  <si>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</si>
  <si>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</si>
  <si>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</si>
  <si>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</si>
  <si>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</si>
  <si>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</si>
  <si>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</si>
  <si>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</si>
  <si>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</si>
  <si>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</si>
  <si>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</si>
  <si>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</si>
  <si>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</si>
  <si>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</si>
  <si>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</si>
  <si>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</si>
  <si>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</si>
  <si>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</si>
  <si>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</si>
  <si>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</si>
  <si>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</si>
  <si>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</si>
  <si>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</si>
  <si>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</si>
  <si>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</si>
  <si>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</si>
  <si>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</si>
  <si>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</si>
  <si>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</si>
  <si>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</si>
  <si>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</si>
  <si>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</si>
  <si>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</si>
  <si>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</si>
  <si>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</si>
  <si>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</si>
  <si>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</si>
  <si>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</si>
  <si>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</si>
  <si>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</si>
  <si>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</si>
  <si>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</si>
  <si>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</si>
  <si>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</si>
  <si>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</si>
  <si>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</si>
  <si>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</si>
  <si>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</si>
  <si>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</si>
  <si>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</si>
  <si>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</si>
  <si>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</si>
  <si>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</si>
  <si>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</si>
  <si>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</si>
  <si>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</si>
  <si>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</si>
  <si>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</si>
  <si>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</si>
  <si>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</si>
  <si>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</si>
  <si>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</si>
  <si>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</si>
  <si>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</si>
  <si>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</si>
  <si>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</si>
  <si>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</si>
  <si>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</si>
  <si>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</si>
  <si>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</si>
  <si>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</si>
  <si>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</si>
  <si>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</si>
  <si>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</si>
  <si>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</si>
  <si>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</si>
  <si>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</si>
  <si>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</si>
  <si>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</si>
  <si>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</si>
  <si>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</si>
  <si>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</si>
  <si>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</si>
  <si>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</si>
  <si>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</si>
  <si>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</si>
  <si>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</si>
  <si>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</si>
  <si>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</si>
  <si>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</si>
  <si>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</si>
  <si>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</si>
  <si>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</si>
  <si>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</si>
  <si>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</si>
  <si>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</si>
  <si>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</si>
  <si>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</si>
  <si>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</si>
  <si>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</si>
  <si>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</si>
  <si>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</si>
  <si>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</si>
  <si>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</si>
  <si>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</si>
  <si>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</si>
  <si>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</si>
  <si>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</si>
  <si>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</si>
  <si>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</si>
  <si>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</si>
  <si>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</si>
  <si>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</si>
  <si>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</si>
  <si>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</si>
  <si>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</si>
  <si>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</si>
  <si>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</si>
  <si>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</si>
  <si>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</si>
  <si>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</si>
  <si>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</si>
  <si>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</si>
  <si>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</si>
  <si>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</si>
  <si>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</si>
  <si>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</si>
  <si>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</si>
  <si>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</si>
  <si>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</si>
  <si>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</si>
  <si>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</si>
  <si>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</si>
  <si>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</si>
  <si>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</si>
  <si>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</si>
  <si>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</si>
  <si>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</si>
  <si>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</si>
  <si>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</si>
  <si>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</si>
  <si>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</si>
  <si>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</si>
  <si>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</si>
  <si>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</si>
  <si>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</si>
  <si>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</si>
  <si>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</si>
  <si>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</si>
  <si>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</si>
  <si>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</si>
  <si>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</si>
  <si>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</si>
  <si>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</si>
  <si>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</si>
  <si>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</si>
  <si>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</si>
  <si>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</si>
  <si>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</si>
  <si>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</si>
  <si>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</si>
  <si>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</si>
  <si>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</si>
  <si>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</si>
  <si>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</si>
  <si>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</si>
  <si>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</si>
  <si>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</si>
  <si>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</si>
  <si>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</si>
  <si>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</si>
  <si>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</si>
  <si>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</si>
  <si>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</si>
  <si>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</si>
  <si>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</si>
  <si>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</si>
  <si>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</si>
  <si>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</si>
  <si>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</si>
  <si>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</si>
  <si>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</si>
  <si>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</si>
  <si>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</si>
  <si>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</si>
  <si>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</si>
  <si>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</si>
  <si>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</si>
  <si>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</si>
  <si>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</si>
  <si>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</si>
  <si>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</si>
  <si>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</si>
  <si>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</si>
  <si>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</si>
  <si>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</si>
  <si>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</si>
  <si>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</si>
  <si>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</si>
  <si>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</si>
  <si>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</si>
  <si>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</si>
  <si>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</si>
  <si>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</si>
  <si>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</si>
  <si>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</si>
  <si>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</si>
  <si>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</si>
  <si>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</si>
  <si>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</si>
  <si>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</si>
  <si>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</si>
  <si>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</si>
  <si>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</si>
  <si>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</si>
  <si>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</si>
  <si>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</si>
  <si>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</si>
  <si>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</si>
  <si>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</si>
  <si>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</si>
  <si>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</si>
  <si>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</si>
  <si>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</si>
  <si>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</si>
  <si>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</si>
  <si>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</si>
  <si>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</si>
  <si>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</si>
  <si>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</si>
  <si>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</si>
  <si>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</si>
  <si>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</si>
  <si>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</si>
  <si>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</si>
  <si>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</si>
  <si>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</si>
  <si>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</si>
  <si>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</si>
  <si>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</si>
  <si>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</si>
  <si>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</si>
  <si>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</si>
  <si>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</si>
  <si>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</si>
  <si>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</si>
  <si>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</si>
  <si>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</si>
  <si>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</si>
  <si>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</si>
  <si>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</si>
  <si>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</si>
  <si>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</si>
  <si>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</si>
  <si>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</si>
  <si>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</si>
  <si>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</si>
  <si>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</si>
  <si>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</si>
  <si>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</si>
  <si>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</si>
  <si>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</si>
  <si>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</si>
  <si>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</si>
  <si>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</si>
  <si>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</si>
  <si>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</si>
  <si>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</si>
  <si>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</si>
  <si>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</si>
  <si>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</si>
  <si>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</si>
  <si>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</si>
  <si>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</si>
  <si>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</si>
  <si>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</si>
  <si>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</si>
  <si>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</si>
  <si>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</si>
  <si>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</si>
  <si>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</si>
  <si>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</si>
  <si>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</si>
  <si>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</si>
  <si>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</si>
  <si>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</si>
  <si>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</si>
  <si>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</si>
  <si>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</si>
  <si>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</si>
  <si>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</si>
  <si>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</si>
  <si>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</si>
  <si>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</si>
  <si>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</si>
  <si>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</si>
  <si>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</si>
  <si>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</si>
  <si>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</si>
  <si>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</si>
  <si>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</si>
  <si>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</si>
  <si>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</si>
  <si>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</si>
  <si>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</si>
  <si>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</si>
  <si>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</si>
  <si>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</si>
  <si>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</si>
  <si>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</si>
  <si>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</si>
  <si>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</si>
  <si>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</si>
  <si>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</si>
  <si>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</si>
  <si>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</si>
  <si>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</si>
  <si>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</si>
  <si>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</si>
  <si>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</si>
  <si>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</si>
  <si>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</si>
  <si>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</si>
  <si>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</si>
  <si>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</si>
  <si>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</si>
  <si>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</si>
  <si>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</si>
  <si>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</si>
  <si>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</si>
  <si>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</si>
  <si>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</si>
  <si>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</si>
  <si>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</si>
  <si>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</si>
  <si>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</si>
  <si>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</si>
  <si>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</si>
  <si>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</si>
  <si>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</si>
  <si>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</si>
  <si>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</si>
  <si>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</si>
  <si>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</si>
  <si>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</si>
  <si>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</si>
  <si>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</si>
  <si>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</si>
  <si>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</si>
  <si>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</si>
  <si>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</si>
  <si>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</si>
  <si>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</si>
  <si>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</si>
  <si>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</si>
  <si>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</si>
  <si>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</si>
  <si>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</si>
  <si>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</si>
  <si>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</si>
  <si>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</si>
  <si>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</si>
  <si>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</si>
  <si>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</si>
  <si>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</si>
  <si>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</si>
  <si>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</si>
  <si>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</si>
  <si>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</si>
  <si>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</si>
  <si>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</si>
  <si>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</si>
  <si>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</si>
  <si>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</si>
  <si>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</si>
  <si>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</si>
  <si>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</si>
  <si>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</si>
  <si>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</si>
  <si>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</si>
  <si>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</si>
  <si>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</si>
  <si>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</si>
  <si>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</si>
  <si>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</si>
  <si>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</si>
  <si>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</si>
  <si>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</si>
  <si>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</si>
  <si>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</si>
  <si>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</si>
  <si>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</si>
  <si>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</si>
  <si>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</si>
  <si>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</si>
  <si>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</si>
  <si>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</si>
  <si>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</si>
  <si>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</si>
  <si>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</si>
  <si>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</si>
  <si>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</si>
  <si>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</si>
  <si>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</si>
  <si>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</si>
  <si>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</si>
  <si>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</si>
  <si>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</si>
  <si>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</si>
  <si>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</si>
  <si>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</si>
  <si>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</si>
  <si>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</si>
  <si>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</si>
  <si>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</si>
  <si>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</si>
  <si>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</si>
  <si>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</si>
  <si>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</si>
  <si>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</si>
  <si>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</si>
  <si>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</si>
  <si>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</si>
  <si>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</si>
  <si>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</si>
  <si>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</si>
  <si>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</si>
  <si>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</si>
  <si>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</si>
  <si>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</si>
  <si>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</si>
  <si>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</si>
  <si>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</si>
  <si>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</si>
  <si>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</si>
  <si>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</si>
  <si>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</si>
  <si>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</si>
  <si>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</si>
  <si>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</si>
  <si>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</si>
  <si>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</si>
  <si>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</si>
  <si>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</si>
  <si>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</si>
  <si>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</si>
  <si>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</si>
  <si>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</si>
  <si>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</si>
  <si>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</si>
  <si>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</si>
  <si>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</si>
  <si>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</si>
  <si>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</si>
  <si>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</si>
  <si>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</si>
  <si>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</si>
  <si>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</si>
  <si>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</si>
  <si>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</si>
  <si>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</si>
  <si>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</si>
  <si>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</si>
  <si>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</si>
  <si>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</si>
  <si>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</si>
  <si>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</si>
  <si>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</si>
  <si>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</si>
  <si>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</si>
  <si>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</si>
  <si>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</si>
  <si>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</si>
  <si>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</si>
  <si>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</si>
  <si>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</si>
  <si>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</si>
  <si>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</si>
  <si>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</si>
  <si>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</si>
  <si>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</si>
  <si>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</si>
  <si>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</si>
  <si>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</si>
  <si>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</si>
  <si>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</si>
  <si>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</si>
  <si>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</si>
  <si>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</si>
  <si>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</si>
  <si>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</si>
  <si>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</si>
  <si>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</si>
  <si>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</si>
  <si>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</si>
  <si>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</si>
  <si>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</si>
  <si>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</si>
  <si>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</si>
  <si>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</si>
  <si>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</si>
  <si>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</si>
  <si>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</si>
  <si>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</si>
  <si>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</si>
  <si>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</si>
  <si>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</si>
  <si>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</si>
  <si>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</si>
  <si>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</si>
  <si>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</si>
  <si>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</si>
  <si>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</si>
  <si>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</si>
  <si>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</si>
  <si>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</si>
  <si>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</si>
  <si>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</si>
  <si>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</si>
  <si>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</si>
  <si>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</si>
  <si>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</si>
  <si>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</si>
  <si>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</si>
  <si>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</si>
  <si>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</si>
  <si>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</si>
  <si>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</si>
  <si>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</si>
  <si>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</si>
  <si>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</si>
  <si>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</si>
  <si>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</si>
  <si>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</si>
  <si>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</si>
  <si>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</si>
  <si>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</si>
  <si>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</si>
  <si>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</si>
  <si>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</si>
  <si>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</si>
  <si>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</si>
  <si>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</si>
  <si>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</si>
  <si>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</si>
  <si>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</si>
  <si>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</si>
  <si>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</si>
  <si>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</si>
  <si>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</si>
  <si>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</si>
  <si>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</si>
  <si>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</si>
  <si>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</si>
  <si>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</si>
  <si>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</si>
  <si>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</si>
  <si>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</si>
  <si>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</si>
  <si>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</si>
  <si>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</si>
  <si>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</si>
  <si>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</si>
  <si>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</si>
  <si>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</si>
  <si>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</si>
  <si>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</si>
  <si>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</si>
  <si>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</si>
  <si>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</si>
  <si>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</si>
  <si>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</si>
  <si>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</si>
  <si>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</si>
  <si>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</si>
  <si>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</si>
  <si>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</si>
  <si>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</si>
  <si>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</si>
  <si>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</si>
  <si>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</si>
  <si>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</si>
  <si>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</si>
  <si>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</si>
  <si>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</si>
  <si>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</si>
  <si>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</si>
  <si>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</si>
  <si>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</si>
  <si>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</si>
  <si>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</si>
  <si>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</si>
  <si>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</si>
  <si>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</si>
  <si>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</si>
  <si>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</si>
  <si>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</si>
  <si>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</si>
  <si>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</si>
  <si>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</si>
  <si>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</si>
  <si>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</si>
  <si>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</si>
  <si>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</si>
  <si>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</si>
  <si>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</si>
  <si>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</si>
  <si>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</si>
  <si>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</si>
  <si>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</si>
  <si>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</si>
  <si>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</si>
  <si>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</si>
  <si>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</si>
  <si>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</si>
  <si>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</si>
  <si>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</si>
  <si>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</si>
  <si>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</si>
  <si>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</si>
  <si>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</si>
  <si>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</si>
  <si>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</si>
  <si>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</si>
  <si>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</si>
  <si>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</si>
  <si>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</si>
  <si>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</si>
  <si>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</si>
  <si>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</si>
  <si>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</si>
  <si>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</si>
  <si>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</si>
  <si>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</si>
  <si>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</si>
  <si>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</si>
  <si>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</si>
  <si>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</si>
  <si>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</si>
  <si>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</si>
  <si>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</si>
  <si>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</si>
  <si>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</si>
  <si>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</si>
  <si>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</si>
  <si>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</si>
  <si>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</si>
  <si>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</si>
  <si>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</si>
  <si>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</si>
  <si>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</si>
  <si>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</si>
  <si>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</si>
  <si>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</si>
  <si>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</si>
  <si>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</si>
  <si>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</si>
  <si>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</si>
  <si>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</si>
  <si>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</si>
  <si>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</si>
  <si>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</si>
  <si>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</si>
  <si>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</si>
  <si>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</si>
  <si>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</si>
  <si>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</si>
  <si>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</si>
  <si>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</si>
  <si>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</si>
  <si>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</si>
  <si>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</si>
  <si>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</si>
  <si>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</si>
  <si>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</si>
  <si>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</si>
  <si>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</si>
  <si>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</si>
  <si>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</si>
  <si>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</si>
  <si>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</si>
  <si>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</si>
  <si>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</si>
  <si>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</si>
  <si>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</si>
  <si>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</si>
  <si>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</si>
  <si>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</si>
  <si>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</si>
  <si>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</si>
  <si>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</si>
  <si>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</si>
  <si>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</si>
  <si>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</si>
  <si>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</si>
  <si>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</si>
  <si>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</si>
  <si>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</si>
  <si>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</si>
  <si>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</si>
  <si>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</si>
  <si>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</si>
  <si>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</si>
  <si>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</si>
  <si>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</si>
  <si>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</si>
  <si>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</si>
  <si>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</si>
  <si>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</si>
  <si>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</si>
  <si>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</si>
  <si>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</si>
  <si>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</si>
  <si>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</si>
  <si>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</si>
  <si>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</si>
  <si>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</si>
  <si>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</si>
  <si>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</si>
  <si>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</si>
  <si>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</si>
  <si>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</si>
  <si>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</si>
  <si>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</si>
  <si>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</si>
  <si>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</si>
  <si>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</si>
  <si>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</si>
  <si>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</si>
  <si>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</si>
  <si>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</si>
  <si>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</si>
  <si>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</si>
  <si>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</si>
  <si>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</si>
  <si>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</si>
  <si>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</si>
  <si>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</si>
  <si>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</si>
  <si>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</si>
  <si>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</si>
  <si>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</si>
  <si>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</si>
  <si>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</si>
  <si>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</si>
  <si>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</si>
  <si>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</si>
  <si>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</si>
  <si>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</si>
  <si>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</si>
  <si>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</si>
  <si>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</si>
  <si>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</si>
  <si>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</si>
  <si>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</si>
  <si>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</si>
  <si>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</si>
  <si>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</si>
  <si>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</si>
  <si>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</si>
  <si>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</si>
  <si>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</si>
  <si>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</si>
  <si>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</si>
  <si>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</si>
  <si>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</si>
  <si>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</si>
  <si>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</si>
  <si>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</si>
  <si>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</si>
  <si>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</si>
  <si>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</si>
  <si>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</si>
  <si>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</si>
  <si>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</si>
  <si>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</si>
  <si>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</si>
  <si>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</si>
  <si>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</si>
  <si>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</si>
  <si>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</si>
  <si>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</si>
  <si>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</si>
  <si>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</si>
  <si>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</si>
  <si>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</si>
  <si>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</si>
  <si>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</si>
  <si>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</si>
  <si>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</si>
  <si>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</si>
  <si>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</si>
  <si>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</si>
  <si>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</si>
  <si>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</si>
  <si>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</si>
  <si>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</si>
  <si>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</si>
  <si>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</si>
  <si>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</si>
  <si>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</si>
  <si>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</si>
  <si>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</si>
  <si>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</si>
  <si>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</si>
  <si>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</si>
  <si>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</si>
  <si>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</si>
  <si>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</si>
  <si>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</si>
  <si>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</si>
  <si>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</si>
  <si>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</si>
  <si>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</si>
  <si>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</si>
  <si>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</si>
  <si>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</si>
  <si>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</si>
  <si>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</si>
  <si>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</si>
  <si>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</si>
  <si>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</si>
  <si>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</si>
  <si>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</si>
  <si>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</si>
  <si>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</si>
  <si>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</si>
  <si>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</si>
  <si>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</si>
  <si>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</si>
  <si>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</si>
  <si>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</si>
  <si>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</si>
  <si>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</si>
  <si>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</si>
  <si>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</si>
  <si>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</si>
  <si>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</si>
  <si>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</si>
  <si>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</si>
  <si>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</si>
  <si>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</si>
  <si>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</si>
  <si>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</si>
  <si>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</si>
  <si>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</si>
  <si>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</si>
  <si>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</si>
  <si>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</si>
  <si>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</si>
  <si>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</si>
  <si>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</si>
  <si>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</si>
  <si>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</si>
  <si>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</si>
  <si>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</si>
  <si>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</si>
  <si>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</si>
  <si>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</si>
  <si>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</si>
  <si>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</si>
  <si>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</si>
  <si>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</si>
  <si>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</si>
  <si>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</si>
  <si>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</si>
  <si>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</si>
  <si>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</si>
  <si>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</si>
  <si>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</si>
  <si>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</si>
  <si>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</si>
  <si>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</si>
  <si>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</si>
  <si>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</si>
  <si>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</si>
  <si>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</si>
  <si>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</si>
  <si>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</si>
  <si>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</si>
  <si>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</si>
  <si>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</si>
  <si>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</si>
  <si>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</si>
  <si>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</si>
  <si>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</si>
  <si>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</si>
  <si>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</si>
  <si>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</si>
  <si>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</si>
  <si>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</si>
  <si>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</si>
  <si>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</si>
  <si>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</si>
  <si>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</si>
  <si>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</si>
  <si>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</si>
  <si>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</si>
  <si>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</si>
  <si>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</si>
  <si>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</si>
  <si>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</si>
  <si>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</si>
  <si>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</si>
  <si>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</si>
  <si>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</si>
  <si>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</si>
  <si>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</si>
  <si>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</si>
  <si>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</si>
  <si>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</si>
  <si>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</si>
  <si>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</si>
  <si>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</si>
  <si>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</si>
  <si>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</si>
  <si>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</si>
  <si>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</si>
  <si>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</si>
  <si>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</si>
  <si>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</si>
  <si>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</si>
  <si>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</si>
  <si>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</si>
  <si>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</si>
  <si>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</si>
  <si>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</si>
  <si>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</si>
  <si>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</si>
  <si>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</si>
  <si>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</si>
  <si>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</si>
  <si>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</si>
  <si>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</si>
  <si>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</si>
  <si>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</si>
  <si>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</si>
  <si>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</si>
  <si>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</si>
  <si>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</si>
  <si>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</si>
  <si>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</si>
  <si>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</si>
  <si>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</si>
  <si>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</si>
  <si>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</si>
  <si>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</si>
  <si>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</si>
  <si>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</si>
  <si>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</si>
  <si>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</si>
  <si>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</si>
  <si>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</si>
  <si>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</si>
  <si>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</si>
  <si>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</si>
  <si>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</si>
  <si>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</si>
  <si>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</si>
  <si>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</si>
  <si>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</si>
  <si>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</si>
  <si>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</si>
  <si>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</si>
  <si>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</si>
  <si>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</si>
  <si>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</si>
  <si>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</si>
  <si>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</si>
  <si>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</si>
  <si>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</si>
  <si>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</si>
  <si>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</si>
  <si>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</si>
  <si>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</si>
  <si>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</si>
  <si>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</si>
  <si>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</si>
  <si>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</si>
  <si>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</si>
  <si>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</si>
  <si>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</si>
  <si>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</si>
  <si>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</si>
  <si>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</si>
  <si>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</si>
  <si>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</si>
  <si>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</si>
  <si>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</si>
  <si>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</si>
  <si>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</si>
  <si>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</si>
  <si>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</si>
  <si>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</si>
  <si>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</si>
  <si>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</si>
  <si>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</si>
  <si>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</si>
  <si>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</si>
  <si>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</si>
  <si>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</si>
  <si>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</si>
  <si>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</si>
  <si>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</si>
  <si>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</si>
  <si>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</si>
  <si>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</si>
  <si>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</si>
  <si>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</si>
  <si>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</si>
  <si>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</si>
  <si>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</si>
  <si>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</si>
  <si>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</si>
  <si>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</si>
  <si>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</si>
  <si>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</si>
  <si>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</si>
  <si>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</si>
  <si>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</si>
  <si>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</si>
  <si>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</si>
  <si>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</si>
  <si>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</si>
  <si>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</si>
  <si>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</si>
  <si>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</si>
  <si>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</si>
  <si>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</si>
  <si>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</si>
  <si>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</si>
  <si>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</si>
  <si>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</si>
  <si>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</si>
  <si>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</si>
  <si>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</si>
  <si>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</si>
  <si>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</si>
  <si>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</si>
  <si>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</si>
  <si>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</si>
  <si>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</si>
  <si>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</si>
  <si>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</si>
  <si>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</si>
  <si>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</si>
  <si>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</si>
  <si>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</si>
  <si>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</si>
  <si>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</si>
  <si>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</si>
  <si>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</si>
  <si>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</si>
  <si>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</si>
  <si>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</si>
  <si>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</si>
  <si>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</si>
  <si>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</si>
  <si>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</si>
  <si>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</si>
  <si>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</si>
  <si>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</si>
  <si>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</si>
  <si>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</si>
  <si>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</si>
  <si>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</si>
  <si>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</si>
  <si>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</si>
  <si>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</si>
  <si>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</si>
  <si>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</si>
  <si>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</si>
  <si>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</si>
  <si>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</si>
  <si>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</si>
  <si>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</si>
  <si>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</si>
  <si>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</si>
  <si>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</si>
  <si>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</si>
  <si>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</si>
  <si>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</si>
  <si>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</si>
  <si>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</si>
  <si>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</si>
  <si>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</si>
  <si>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</si>
  <si>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</si>
  <si>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</si>
  <si>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</si>
  <si>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</si>
  <si>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</si>
  <si>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</si>
  <si>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</si>
  <si>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</si>
  <si>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</si>
  <si>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</si>
  <si>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</si>
  <si>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</si>
  <si>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</si>
  <si>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</si>
  <si>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</si>
  <si>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</si>
  <si>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</si>
  <si>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</si>
  <si>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</si>
  <si>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</si>
  <si>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</si>
  <si>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</si>
  <si>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</si>
  <si>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</si>
  <si>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</si>
  <si>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</si>
  <si>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</si>
  <si>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</si>
  <si>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</si>
  <si>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</si>
  <si>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</si>
  <si>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</si>
  <si>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</si>
  <si>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</si>
  <si>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</si>
  <si>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</si>
  <si>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</si>
  <si>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</si>
  <si>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</si>
  <si>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</si>
  <si>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</si>
  <si>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</si>
  <si>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</si>
  <si>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</si>
  <si>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</si>
  <si>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</si>
  <si>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</si>
  <si>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</si>
  <si>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</si>
  <si>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</si>
  <si>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</si>
  <si>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</si>
  <si>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</si>
  <si>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</si>
  <si>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</si>
  <si>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</si>
  <si>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</si>
  <si>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</si>
  <si>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</si>
  <si>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</si>
  <si>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</si>
  <si>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</si>
  <si>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</si>
  <si>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</si>
  <si>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</si>
  <si>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</si>
  <si>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</si>
  <si>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</si>
  <si>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</si>
  <si>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</si>
  <si>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</si>
  <si>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</si>
  <si>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</si>
  <si>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</si>
  <si>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</si>
  <si>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</si>
  <si>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</si>
  <si>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</si>
  <si>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</si>
  <si>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</si>
  <si>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</si>
  <si>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</si>
  <si>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</si>
  <si>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</si>
  <si>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</si>
  <si>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</si>
  <si>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</si>
  <si>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</si>
  <si>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</si>
  <si>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</si>
  <si>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</si>
  <si>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</si>
  <si>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</si>
  <si>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</si>
  <si>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</si>
  <si>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</si>
  <si>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</si>
  <si>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</si>
  <si>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</si>
  <si>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</si>
  <si>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</si>
  <si>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</si>
  <si>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</si>
  <si>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</si>
  <si>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</si>
  <si>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</si>
  <si>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</si>
  <si>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</si>
  <si>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</si>
  <si>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</si>
  <si>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</si>
  <si>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</si>
  <si>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</si>
  <si>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</si>
  <si>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</si>
  <si>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</si>
  <si>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</si>
  <si>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</si>
  <si>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</si>
  <si>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</si>
  <si>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</si>
  <si>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</si>
  <si>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</si>
  <si>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</si>
  <si>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</si>
  <si>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</si>
  <si>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</si>
  <si>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</si>
  <si>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</si>
  <si>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</si>
  <si>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</si>
  <si>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</si>
  <si>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</si>
  <si>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</si>
  <si>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</si>
  <si>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</si>
  <si>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</si>
  <si>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</si>
  <si>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</si>
  <si>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</si>
  <si>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</si>
  <si>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</si>
  <si>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</si>
  <si>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</si>
  <si>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</si>
  <si>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</si>
  <si>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</si>
  <si>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</si>
  <si>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</si>
  <si>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</si>
  <si>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</si>
  <si>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</si>
  <si>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</si>
  <si>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</si>
  <si>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</si>
  <si>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</si>
  <si>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</si>
  <si>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</si>
  <si>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</si>
  <si>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</si>
  <si>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</si>
  <si>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</si>
  <si>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</si>
  <si>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</si>
  <si>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</si>
  <si>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</si>
  <si>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</si>
  <si>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</si>
  <si>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</si>
  <si>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</si>
  <si>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</si>
  <si>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</si>
  <si>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</si>
  <si>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</si>
  <si>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</si>
  <si>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</si>
  <si>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</si>
  <si>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</si>
  <si>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</si>
  <si>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</si>
  <si>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</si>
  <si>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</si>
  <si>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</si>
  <si>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</si>
  <si>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</si>
  <si>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</si>
  <si>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</si>
  <si>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</si>
  <si>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</si>
  <si>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</si>
  <si>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</si>
  <si>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</si>
  <si>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</si>
  <si>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</si>
  <si>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</si>
  <si>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</si>
  <si>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</si>
  <si>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</si>
  <si>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</si>
  <si>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</si>
  <si>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</si>
  <si>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</si>
  <si>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</si>
  <si>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</si>
  <si>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</si>
  <si>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</si>
  <si>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</si>
  <si>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</si>
  <si>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</si>
  <si>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</si>
  <si>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</si>
  <si>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</si>
  <si>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</si>
  <si>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</si>
  <si>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</si>
  <si>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</si>
  <si>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</si>
  <si>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</si>
  <si>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</si>
  <si>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</si>
  <si>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</si>
  <si>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</si>
  <si>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</si>
  <si>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</si>
  <si>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</si>
  <si>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</si>
  <si>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</si>
  <si>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</si>
  <si>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</si>
  <si>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</si>
  <si>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</si>
  <si>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</si>
  <si>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</si>
  <si>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</si>
  <si>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</si>
  <si>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</si>
  <si>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</si>
  <si>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</si>
  <si>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</si>
  <si>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</si>
  <si>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</si>
  <si>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</si>
  <si>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</si>
  <si>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</si>
  <si>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</si>
  <si>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</si>
  <si>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</si>
  <si>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</si>
  <si>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</si>
  <si>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</si>
  <si>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</si>
  <si>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</si>
  <si>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</si>
  <si>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</si>
  <si>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</si>
  <si>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</si>
  <si>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</si>
  <si>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</si>
  <si>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</si>
  <si>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</si>
  <si>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</si>
  <si>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</si>
  <si>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</si>
  <si>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</si>
  <si>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</si>
  <si>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</si>
  <si>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</si>
  <si>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</si>
  <si>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</si>
  <si>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</si>
  <si>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</si>
  <si>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</si>
  <si>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</si>
  <si>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</si>
  <si>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</si>
  <si>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</si>
  <si>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</si>
  <si>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</si>
  <si>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</si>
  <si>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</si>
  <si>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</si>
  <si>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</si>
  <si>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</si>
  <si>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</si>
  <si>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</si>
  <si>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</si>
  <si>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</si>
  <si>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</si>
  <si>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</si>
  <si>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</si>
  <si>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</si>
  <si>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</si>
  <si>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</si>
  <si>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</si>
  <si>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</si>
  <si>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</si>
  <si>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</si>
  <si>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</si>
  <si>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</si>
  <si>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</si>
  <si>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</si>
  <si>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</si>
  <si>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</si>
  <si>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</si>
  <si>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</si>
  <si>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</si>
  <si>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</si>
  <si>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</si>
  <si>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</si>
  <si>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</si>
  <si>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</si>
  <si>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</si>
  <si>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</si>
  <si>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</si>
  <si>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</si>
  <si>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</si>
  <si>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</si>
  <si>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</si>
  <si>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</si>
  <si>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</si>
  <si>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</si>
  <si>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</si>
  <si>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</si>
  <si>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</si>
  <si>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</si>
  <si>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</si>
  <si>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</si>
  <si>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</si>
  <si>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</si>
  <si>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</si>
  <si>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</si>
  <si>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</si>
  <si>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</si>
  <si>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</si>
  <si>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</si>
  <si>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</si>
  <si>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</si>
  <si>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</si>
  <si>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</si>
  <si>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</si>
  <si>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</si>
  <si>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</si>
  <si>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</si>
  <si>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</si>
  <si>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</si>
  <si>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</si>
  <si>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</si>
  <si>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</si>
  <si>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</si>
  <si>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</si>
  <si>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</si>
  <si>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</si>
  <si>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</si>
  <si>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</si>
  <si>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</si>
  <si>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</si>
  <si>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</si>
  <si>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</si>
  <si>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</si>
  <si>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</si>
  <si>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</si>
  <si>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</si>
  <si>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</si>
  <si>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</si>
  <si>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</si>
  <si>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</si>
  <si>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</si>
  <si>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</si>
  <si>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</si>
  <si>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</si>
  <si>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</si>
  <si>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</si>
  <si>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</si>
  <si>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</si>
  <si>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</si>
  <si>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</si>
  <si>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</si>
  <si>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</si>
  <si>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</si>
  <si>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</si>
  <si>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</si>
  <si>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</si>
  <si>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</si>
  <si>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</si>
  <si>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</si>
  <si>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</si>
  <si>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</si>
  <si>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</si>
  <si>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</si>
  <si>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</si>
  <si>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</si>
  <si>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</si>
  <si>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</si>
  <si>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</si>
  <si>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</si>
  <si>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</si>
  <si>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</si>
  <si>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</si>
  <si>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</si>
  <si>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</si>
  <si>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</si>
  <si>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</si>
  <si>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</si>
  <si>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</si>
  <si>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</si>
  <si>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</si>
  <si>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</si>
  <si>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</si>
  <si>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</si>
  <si>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</si>
  <si>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</si>
  <si>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</si>
  <si>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</si>
  <si>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</si>
  <si>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</si>
  <si>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</si>
  <si>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</si>
  <si>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</si>
  <si>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</si>
  <si>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</si>
  <si>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</si>
  <si>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</si>
  <si>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</si>
  <si>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</si>
  <si>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</si>
  <si>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</si>
  <si>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</si>
  <si>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</si>
  <si>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</si>
  <si>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</si>
  <si>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</si>
  <si>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</si>
  <si>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</si>
  <si>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</si>
  <si>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</si>
  <si>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</si>
  <si>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</si>
  <si>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</si>
  <si>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</si>
  <si>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</si>
  <si>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</si>
  <si>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</si>
  <si>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</si>
  <si>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</si>
  <si>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</si>
  <si>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</si>
  <si>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</si>
  <si>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</si>
  <si>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</si>
  <si>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</si>
  <si>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</si>
  <si>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</si>
  <si>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</si>
  <si>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</si>
  <si>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</si>
  <si>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</si>
  <si>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</si>
  <si>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</si>
  <si>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</si>
  <si>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</si>
  <si>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</si>
  <si>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</si>
  <si>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</si>
  <si>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</si>
  <si>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</si>
  <si>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</si>
  <si>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</si>
  <si>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</si>
  <si>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</si>
  <si>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</si>
  <si>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</si>
  <si>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</si>
  <si>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</si>
  <si>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</si>
  <si>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</si>
  <si>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</si>
  <si>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</si>
  <si>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</si>
  <si>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</si>
  <si>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</si>
  <si>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</si>
  <si>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</si>
  <si>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</si>
  <si>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</si>
  <si>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</si>
  <si>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</si>
  <si>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</si>
  <si>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</si>
  <si>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</si>
  <si>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</si>
  <si>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</si>
  <si>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</si>
  <si>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</si>
  <si>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</si>
  <si>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</si>
  <si>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</si>
  <si>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</si>
  <si>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</si>
  <si>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</si>
  <si>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</si>
  <si>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</si>
  <si>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</si>
  <si>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</si>
  <si>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</si>
  <si>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</si>
  <si>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</si>
  <si>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</si>
  <si>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</si>
  <si>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</si>
  <si>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</si>
  <si>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</si>
  <si>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</si>
  <si>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</si>
  <si>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</si>
  <si>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</si>
  <si>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</si>
  <si>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</si>
  <si>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</si>
  <si>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</si>
  <si>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</si>
  <si>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</si>
  <si>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</si>
  <si>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</si>
  <si>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</si>
  <si>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</si>
  <si>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</si>
  <si>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</si>
  <si>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</si>
  <si>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</si>
  <si>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</si>
  <si>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</si>
  <si>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</si>
  <si>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</si>
  <si>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</si>
  <si>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</si>
  <si>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</si>
  <si>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</si>
  <si>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</si>
  <si>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</si>
  <si>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</si>
  <si>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</si>
  <si>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</si>
  <si>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</si>
  <si>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</si>
  <si>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</si>
  <si>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</si>
  <si>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</si>
  <si>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</si>
  <si>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</si>
  <si>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</si>
  <si>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</si>
  <si>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</si>
  <si>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</si>
  <si>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</si>
  <si>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</si>
  <si>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</si>
  <si>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</si>
  <si>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</si>
  <si>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</si>
  <si>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</si>
  <si>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</si>
  <si>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</si>
  <si>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</si>
  <si>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</si>
  <si>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</si>
  <si>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</si>
  <si>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</si>
  <si>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</si>
  <si>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</si>
  <si>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</si>
  <si>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</si>
  <si>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</si>
  <si>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</si>
  <si>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</si>
  <si>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</si>
  <si>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</si>
  <si>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</si>
  <si>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</si>
  <si>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</si>
  <si>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</si>
  <si>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</si>
  <si>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</si>
  <si>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</si>
  <si>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</si>
  <si>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</si>
  <si>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</si>
  <si>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</si>
  <si>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</si>
  <si>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</si>
  <si>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</si>
  <si>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</si>
  <si>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</si>
  <si>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</si>
  <si>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</si>
  <si>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</si>
  <si>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</si>
  <si>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</si>
  <si>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</si>
  <si>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</si>
  <si>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</si>
  <si>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</si>
  <si>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</si>
  <si>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</si>
  <si>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</si>
  <si>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</si>
  <si>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</si>
  <si>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</si>
  <si>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</si>
  <si>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</si>
  <si>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</si>
  <si>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</si>
  <si>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</si>
  <si>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</si>
  <si>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</si>
  <si>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</si>
  <si>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</si>
  <si>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</si>
  <si>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</si>
  <si>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</si>
  <si>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</si>
  <si>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</si>
  <si>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</si>
  <si>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</si>
  <si>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</si>
  <si>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</si>
  <si>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</si>
  <si>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</si>
  <si>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</si>
  <si>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</si>
  <si>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</si>
  <si>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</si>
  <si>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</si>
  <si>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</si>
  <si>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</si>
  <si>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</si>
  <si>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</si>
  <si>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</si>
  <si>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</si>
  <si>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</si>
  <si>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</si>
  <si>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</si>
  <si>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</si>
  <si>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</si>
  <si>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</si>
  <si>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</si>
  <si>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</si>
  <si>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</si>
  <si>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</si>
  <si>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</si>
  <si>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</si>
  <si>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</si>
  <si>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</si>
  <si>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</si>
  <si>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</si>
  <si>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</si>
  <si>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</si>
  <si>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</si>
  <si>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</si>
  <si>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</si>
  <si>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</si>
  <si>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</si>
  <si>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</si>
  <si>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</si>
  <si>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</si>
  <si>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</si>
  <si>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</si>
  <si>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</si>
  <si>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</si>
  <si>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</si>
  <si>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</si>
  <si>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</si>
  <si>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</si>
  <si>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</si>
  <si>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</si>
  <si>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</si>
  <si>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</si>
  <si>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</si>
  <si>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</si>
  <si>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</si>
  <si>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</si>
  <si>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</si>
  <si>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</si>
  <si>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</si>
  <si>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</si>
  <si>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</si>
  <si>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</si>
  <si>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</si>
  <si>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</si>
  <si>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</si>
  <si>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</si>
  <si>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</si>
  <si>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</si>
  <si>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</si>
  <si>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</si>
  <si>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</si>
  <si>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</si>
  <si>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</si>
  <si>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</si>
  <si>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</si>
  <si>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</si>
  <si>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</si>
  <si>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</si>
  <si>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</si>
  <si>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</si>
  <si>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</si>
  <si>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</si>
  <si>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</si>
  <si>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</si>
  <si>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</si>
  <si>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</si>
  <si>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</si>
  <si>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</si>
  <si>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</si>
  <si>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</si>
  <si>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</si>
  <si>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</si>
  <si>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</si>
  <si>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</si>
  <si>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</si>
  <si>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</si>
  <si>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</si>
  <si>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</si>
  <si>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</si>
  <si>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</si>
  <si>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</si>
  <si>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</si>
  <si>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</si>
  <si>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</si>
  <si>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</si>
  <si>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</si>
  <si>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</si>
  <si>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</si>
  <si>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</si>
  <si>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</si>
  <si>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</si>
  <si>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</si>
  <si>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</si>
  <si>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</si>
  <si>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</si>
  <si>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</si>
  <si>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</si>
  <si>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</si>
  <si>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</si>
  <si>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</si>
  <si>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</si>
  <si>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</si>
  <si>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</si>
  <si>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</si>
  <si>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</si>
  <si>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</si>
  <si>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</si>
  <si>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</si>
  <si>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</si>
  <si>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</si>
  <si>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</si>
  <si>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</si>
  <si>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</si>
  <si>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</si>
  <si>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</si>
  <si>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</si>
  <si>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</si>
  <si>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</si>
  <si>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</si>
  <si>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</si>
  <si>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</si>
  <si>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</si>
  <si>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</si>
  <si>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</si>
  <si>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</si>
  <si>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</si>
  <si>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</si>
  <si>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</si>
  <si>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</si>
  <si>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</si>
  <si>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</si>
  <si>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</si>
  <si>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</si>
  <si>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</si>
  <si>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</si>
  <si>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</si>
  <si>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</si>
  <si>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</si>
  <si>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</si>
  <si>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</si>
  <si>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</si>
  <si>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</si>
  <si>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</si>
  <si>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</si>
  <si>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</si>
  <si>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</si>
  <si>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</si>
  <si>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</si>
  <si>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</si>
  <si>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</si>
  <si>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</si>
  <si>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</si>
  <si>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</si>
  <si>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</si>
  <si>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</si>
  <si>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</si>
  <si>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</si>
  <si>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</si>
  <si>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</si>
  <si>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</si>
  <si>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</si>
  <si>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</si>
  <si>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</si>
  <si>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</si>
  <si>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</si>
  <si>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</si>
  <si>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</si>
  <si>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</si>
  <si>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</si>
  <si>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</si>
  <si>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</si>
  <si>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</si>
  <si>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</si>
  <si>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</si>
  <si>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</si>
  <si>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</si>
  <si>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</si>
  <si>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</si>
  <si>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</si>
  <si>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</si>
  <si>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</si>
  <si>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</si>
  <si>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</si>
  <si>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</si>
  <si>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</si>
  <si>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</si>
  <si>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</si>
  <si>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</si>
  <si>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</si>
  <si>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</si>
  <si>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</si>
  <si>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</si>
  <si>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</si>
  <si>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</si>
  <si>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</si>
  <si>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</si>
  <si>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</si>
  <si>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</si>
  <si>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</si>
  <si>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</si>
  <si>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</si>
  <si>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</si>
  <si>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</si>
  <si>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</si>
  <si>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</si>
  <si>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</si>
  <si>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</si>
  <si>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</si>
  <si>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</si>
  <si>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</si>
  <si>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</si>
  <si>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</si>
  <si>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</si>
  <si>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</si>
  <si>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</si>
  <si>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</si>
  <si>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</si>
  <si>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</si>
  <si>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</si>
  <si>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</si>
  <si>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</si>
  <si>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</si>
  <si>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</si>
  <si>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</si>
  <si>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</si>
  <si>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</si>
  <si>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</si>
  <si>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</si>
  <si>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</si>
  <si>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</si>
  <si>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</si>
  <si>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</si>
  <si>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</si>
  <si>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</si>
  <si>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</si>
  <si>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</si>
  <si>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</si>
  <si>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</si>
  <si>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</si>
  <si>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</si>
  <si>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</si>
  <si>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</si>
  <si>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</si>
  <si>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</si>
  <si>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</si>
  <si>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</si>
  <si>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</si>
  <si>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</si>
  <si>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</si>
  <si>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</si>
  <si>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</si>
  <si>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</si>
  <si>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</si>
  <si>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</si>
  <si>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</si>
  <si>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</si>
  <si>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</si>
  <si>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</si>
  <si>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</si>
  <si>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</si>
  <si>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</si>
  <si>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</si>
  <si>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</si>
  <si>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</si>
  <si>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</si>
  <si>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</si>
  <si>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</si>
  <si>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</si>
  <si>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</si>
  <si>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</si>
  <si>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</si>
  <si>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</si>
  <si>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</si>
  <si>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</si>
  <si>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</si>
  <si>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</si>
  <si>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</si>
  <si>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</si>
  <si>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</si>
  <si>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</si>
  <si>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</si>
  <si>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</si>
  <si>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</si>
  <si>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</si>
  <si>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</si>
  <si>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</si>
  <si>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</si>
  <si>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</si>
  <si>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</si>
  <si>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</si>
  <si>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</si>
  <si>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</si>
  <si>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</si>
  <si>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</si>
  <si>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</si>
  <si>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</si>
  <si>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</si>
  <si>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</si>
  <si>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</si>
  <si>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</si>
  <si>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</si>
  <si>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</si>
  <si>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</si>
  <si>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</si>
  <si>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</si>
  <si>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</si>
  <si>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</si>
  <si>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</si>
  <si>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</si>
  <si>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</si>
  <si>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</si>
  <si>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</si>
  <si>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</si>
  <si>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</si>
  <si>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</si>
  <si>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</si>
  <si>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</si>
  <si>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</si>
  <si>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</si>
  <si>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</si>
  <si>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</si>
  <si>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</si>
  <si>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</si>
  <si>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</si>
  <si>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</si>
  <si>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</si>
  <si>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</si>
  <si>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</si>
  <si>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</si>
  <si>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</si>
  <si>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</si>
  <si>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</si>
  <si>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</si>
  <si>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</si>
  <si>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</si>
  <si>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</si>
  <si>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</si>
  <si>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</si>
  <si>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</si>
  <si>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</si>
  <si>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</si>
  <si>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</si>
  <si>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</si>
  <si>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</si>
  <si>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</si>
  <si>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</si>
  <si>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</si>
  <si>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</si>
  <si>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</si>
  <si>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</si>
  <si>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</si>
  <si>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</si>
  <si>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</si>
  <si>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</si>
  <si>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</si>
  <si>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</si>
  <si>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</si>
  <si>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</si>
  <si>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</si>
  <si>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</si>
  <si>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</si>
  <si>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</si>
  <si>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</si>
  <si>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</si>
  <si>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</si>
  <si>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</si>
  <si>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</si>
  <si>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</si>
  <si>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</si>
  <si>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</si>
  <si>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</si>
  <si>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</si>
  <si>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</si>
  <si>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</si>
  <si>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</si>
  <si>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</si>
  <si>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</si>
  <si>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</si>
  <si>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</si>
  <si>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</si>
  <si>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</si>
  <si>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</si>
  <si>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</si>
  <si>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</si>
  <si>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</si>
  <si>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</si>
  <si>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</si>
  <si>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</si>
  <si>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</si>
  <si>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</si>
  <si>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</si>
  <si>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</si>
  <si>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</si>
  <si>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</si>
  <si>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</si>
  <si>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</si>
  <si>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</si>
  <si>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</si>
  <si>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</si>
  <si>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</si>
  <si>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</si>
  <si>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</si>
  <si>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</si>
  <si>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</si>
  <si>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</si>
  <si>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</si>
  <si>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</si>
  <si>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</si>
  <si>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</si>
  <si>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</si>
  <si>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</si>
  <si>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</si>
  <si>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</si>
  <si>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</si>
  <si>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</si>
  <si>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</si>
  <si>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</si>
  <si>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</si>
  <si>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</si>
  <si>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</si>
  <si>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</si>
  <si>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</si>
  <si>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</si>
  <si>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</si>
  <si>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</si>
  <si>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</si>
  <si>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</si>
  <si>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</si>
  <si>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</si>
  <si>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</si>
  <si>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</si>
  <si>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</si>
  <si>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</si>
  <si>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</si>
  <si>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</si>
  <si>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</si>
  <si>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</si>
  <si>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</si>
  <si>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</si>
  <si>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</si>
  <si>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</si>
  <si>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</si>
  <si>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</si>
  <si>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</si>
  <si>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</si>
  <si>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</si>
  <si>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</si>
  <si>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</si>
  <si>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</si>
  <si>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</si>
  <si>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</si>
  <si>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</si>
  <si>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</si>
  <si>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</si>
  <si>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</si>
  <si>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</si>
  <si>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</si>
  <si>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</si>
  <si>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</si>
  <si>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</si>
  <si>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</si>
  <si>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</si>
  <si>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</si>
  <si>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</si>
  <si>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</si>
  <si>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</si>
  <si>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</si>
  <si>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</si>
  <si>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</si>
  <si>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</si>
  <si>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</si>
  <si>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</si>
  <si>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</si>
  <si>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</si>
  <si>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</si>
  <si>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</si>
  <si>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</si>
  <si>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</si>
  <si>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</si>
  <si>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</si>
  <si>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</si>
  <si>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</si>
  <si>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</si>
  <si>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</si>
  <si>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</si>
  <si>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</si>
  <si>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</si>
  <si>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</si>
  <si>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</si>
  <si>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</si>
  <si>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</si>
  <si>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</si>
  <si>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</si>
  <si>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</si>
  <si>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</si>
  <si>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</si>
  <si>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</si>
  <si>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</si>
  <si>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</si>
  <si>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</si>
  <si>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</si>
  <si>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</si>
  <si>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</si>
  <si>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</si>
  <si>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</si>
  <si>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</si>
  <si>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</si>
  <si>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</si>
  <si>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</si>
  <si>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</si>
  <si>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</si>
  <si>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</si>
  <si>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</si>
  <si>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</si>
  <si>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</si>
  <si>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</si>
  <si>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</si>
  <si>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</si>
  <si>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</si>
  <si>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</si>
  <si>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</si>
  <si>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</si>
  <si>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</si>
  <si>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</si>
  <si>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</si>
  <si>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</si>
  <si>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</si>
  <si>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</si>
  <si>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</si>
  <si>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</si>
  <si>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</si>
  <si>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</si>
  <si>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</si>
  <si>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</si>
  <si>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</si>
  <si>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</si>
  <si>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</si>
  <si>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</si>
  <si>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</si>
  <si>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</si>
  <si>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</si>
  <si>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</si>
  <si>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</si>
  <si>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</si>
  <si>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</si>
  <si>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</si>
  <si>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</si>
  <si>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</si>
  <si>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</si>
  <si>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</si>
  <si>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</si>
  <si>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</si>
  <si>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</si>
  <si>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</si>
  <si>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</si>
  <si>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</si>
  <si>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</si>
  <si>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</si>
  <si>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</si>
  <si>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</si>
  <si>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</si>
  <si>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</si>
  <si>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</si>
  <si>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</si>
  <si>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</si>
  <si>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</si>
  <si>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</si>
  <si>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</si>
  <si>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</si>
  <si>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</si>
  <si>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</si>
  <si>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</si>
  <si>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</si>
  <si>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</si>
  <si>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</si>
  <si>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</si>
  <si>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</si>
  <si>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</si>
  <si>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</si>
  <si>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</si>
  <si>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</si>
  <si>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</si>
  <si>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</si>
  <si>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</si>
  <si>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</si>
  <si>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</si>
  <si>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</si>
  <si>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</si>
  <si>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</si>
  <si>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</si>
  <si>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</si>
  <si>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</si>
  <si>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</si>
  <si>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</si>
  <si>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</si>
  <si>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</si>
  <si>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</si>
  <si>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</si>
  <si>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</si>
  <si>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</si>
  <si>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</si>
  <si>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</si>
  <si>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</si>
  <si>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</si>
  <si>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</si>
  <si>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</si>
  <si>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</si>
  <si>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</si>
  <si>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</si>
  <si>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</si>
  <si>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</si>
  <si>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</si>
  <si>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</si>
  <si>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</si>
  <si>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</si>
  <si>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</si>
  <si>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</si>
  <si>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</si>
  <si>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</si>
  <si>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</si>
  <si>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</si>
  <si>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</si>
  <si>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</si>
  <si>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</si>
  <si>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</si>
  <si>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</si>
  <si>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</si>
  <si>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</si>
  <si>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</si>
  <si>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</si>
  <si>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</si>
  <si>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</si>
  <si>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</si>
  <si>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</si>
  <si>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</si>
  <si>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</si>
  <si>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</si>
  <si>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</si>
  <si>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</si>
  <si>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</si>
  <si>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</si>
  <si>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</si>
  <si>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</si>
  <si>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</si>
  <si>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</si>
  <si>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</si>
  <si>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</si>
  <si>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</si>
  <si>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</si>
  <si>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</si>
  <si>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</si>
  <si>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</si>
  <si>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</si>
  <si>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</si>
  <si>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</si>
  <si>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</si>
  <si>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</si>
  <si>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</si>
  <si>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</si>
  <si>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</si>
  <si>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</si>
  <si>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</si>
  <si>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</si>
  <si>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</si>
  <si>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</si>
  <si>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</si>
  <si>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</si>
  <si>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</si>
  <si>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</si>
  <si>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</si>
  <si>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</si>
  <si>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</si>
  <si>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</si>
  <si>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</si>
  <si>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</si>
  <si>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</si>
  <si>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</si>
  <si>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</si>
  <si>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</si>
  <si>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</si>
  <si>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</si>
  <si>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</si>
  <si>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</si>
  <si>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</si>
  <si>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</si>
  <si>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</si>
  <si>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</si>
  <si>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</si>
  <si>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</si>
  <si>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</si>
  <si>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</si>
  <si>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</si>
  <si>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</si>
  <si>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</si>
  <si>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</si>
  <si>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</si>
  <si>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</si>
  <si>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</si>
  <si>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</si>
  <si>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</si>
  <si>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</si>
  <si>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</si>
  <si>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</si>
  <si>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</si>
  <si>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</si>
  <si>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</si>
  <si>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</si>
  <si>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</si>
  <si>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</si>
  <si>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</si>
  <si>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</si>
  <si>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</si>
  <si>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</si>
  <si>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</si>
  <si>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</si>
  <si>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</si>
  <si>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</si>
  <si>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</si>
  <si>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</si>
  <si>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</si>
  <si>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</si>
  <si>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</si>
  <si>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</si>
  <si>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</si>
  <si>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</si>
  <si>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</si>
  <si>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</si>
  <si>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</si>
  <si>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</si>
  <si>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</si>
  <si>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</si>
  <si>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</si>
  <si>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</si>
  <si>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</si>
  <si>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</si>
  <si>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</si>
  <si>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</si>
  <si>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</si>
  <si>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</si>
  <si>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</si>
  <si>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</si>
  <si>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</si>
  <si>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</si>
  <si>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</si>
  <si>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</si>
  <si>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</si>
  <si>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</si>
  <si>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</si>
  <si>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</si>
  <si>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</si>
  <si>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</si>
  <si>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</si>
  <si>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</si>
  <si>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</si>
  <si>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</si>
  <si>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</si>
  <si>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</si>
  <si>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</si>
  <si>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</si>
  <si>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</si>
  <si>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</si>
  <si>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</si>
  <si>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</si>
  <si>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</si>
  <si>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</si>
  <si>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</si>
  <si>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</si>
  <si>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</si>
  <si>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</si>
  <si>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</si>
  <si>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</si>
  <si>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</si>
  <si>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</si>
  <si>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</si>
  <si>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</si>
  <si>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</si>
  <si>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</si>
  <si>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</si>
  <si>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</si>
  <si>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</si>
  <si>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</si>
  <si>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</si>
  <si>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</si>
  <si>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</si>
  <si>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</si>
  <si>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</si>
  <si>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</si>
  <si>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</si>
  <si>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</si>
  <si>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</si>
  <si>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</si>
  <si>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</si>
  <si>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</si>
  <si>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</si>
  <si>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</si>
  <si>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</si>
  <si>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</si>
  <si>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</si>
  <si>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</si>
  <si>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</si>
  <si>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</si>
  <si>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</si>
  <si>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</si>
  <si>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</si>
  <si>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</si>
  <si>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</si>
  <si>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</si>
  <si>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</si>
  <si>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</si>
  <si>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</si>
  <si>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</si>
  <si>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</si>
  <si>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</si>
  <si>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</si>
  <si>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</si>
  <si>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</si>
  <si>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</si>
  <si>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</si>
  <si>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</si>
  <si>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</si>
  <si>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</si>
  <si>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</si>
  <si>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</si>
  <si>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</si>
  <si>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</si>
  <si>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</si>
  <si>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</si>
  <si>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</si>
  <si>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</si>
  <si>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</si>
  <si>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</si>
  <si>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</si>
  <si>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</si>
  <si>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</si>
  <si>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</si>
  <si>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</si>
  <si>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</si>
  <si>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</si>
  <si>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</si>
  <si>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</si>
  <si>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</si>
  <si>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</si>
  <si>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</si>
  <si>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</si>
  <si>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</si>
  <si>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</si>
  <si>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</si>
  <si>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</si>
  <si>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</si>
  <si>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</si>
  <si>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</si>
  <si>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</si>
  <si>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</si>
  <si>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</si>
  <si>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</si>
  <si>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</si>
  <si>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</si>
  <si>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</si>
  <si>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</si>
  <si>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</si>
  <si>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</si>
  <si>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</si>
  <si>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</si>
  <si>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</si>
  <si>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</si>
  <si>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</si>
  <si>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</si>
  <si>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</si>
  <si>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</si>
  <si>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</si>
  <si>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</si>
  <si>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</si>
  <si>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</si>
  <si>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</si>
  <si>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</si>
  <si>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</si>
  <si>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</si>
  <si>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</si>
  <si>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</si>
  <si>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</si>
  <si>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</si>
  <si>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</si>
  <si>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</si>
  <si>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</si>
  <si>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</si>
  <si>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</si>
  <si>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</si>
  <si>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</si>
  <si>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</si>
  <si>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</si>
  <si>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</si>
  <si>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</si>
  <si>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</si>
  <si>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</si>
  <si>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</si>
  <si>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</si>
  <si>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</si>
  <si>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</si>
  <si>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</si>
  <si>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</si>
  <si>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</si>
  <si>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</si>
  <si>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</si>
  <si>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</si>
  <si>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</si>
  <si>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</si>
  <si>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</si>
  <si>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</si>
  <si>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</si>
  <si>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</si>
  <si>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</si>
  <si>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</si>
  <si>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</si>
  <si>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</si>
  <si>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</si>
  <si>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</si>
  <si>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</si>
  <si>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</si>
  <si>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</si>
  <si>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</si>
  <si>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</si>
  <si>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</si>
  <si>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</si>
  <si>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</si>
  <si>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</si>
  <si>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</si>
  <si>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</si>
  <si>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</si>
  <si>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</si>
  <si>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</si>
  <si>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</si>
  <si>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</si>
  <si>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</si>
  <si>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</si>
  <si>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</si>
  <si>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</si>
  <si>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</si>
  <si>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</si>
  <si>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</si>
  <si>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</si>
  <si>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</si>
  <si>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</si>
  <si>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</si>
  <si>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</si>
  <si>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</si>
  <si>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</si>
  <si>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</si>
  <si>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</si>
  <si>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</si>
  <si>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</si>
  <si>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</si>
  <si>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</si>
  <si>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</si>
  <si>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</si>
  <si>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</si>
  <si>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</si>
  <si>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</si>
  <si>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</si>
  <si>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</si>
  <si>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</si>
  <si>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</si>
  <si>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</si>
  <si>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</si>
  <si>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</si>
  <si>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</si>
  <si>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</si>
  <si>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</si>
  <si>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</si>
  <si>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</si>
  <si>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</si>
  <si>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</si>
  <si>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</si>
  <si>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</si>
  <si>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</si>
  <si>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</si>
  <si>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</si>
  <si>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</si>
  <si>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</si>
  <si>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</si>
  <si>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</si>
  <si>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</si>
  <si>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</si>
  <si>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</si>
  <si>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</si>
  <si>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</si>
  <si>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</si>
  <si>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</si>
  <si>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</si>
  <si>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</si>
  <si>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</si>
  <si>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</si>
  <si>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</si>
  <si>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</si>
  <si>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</si>
  <si>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</si>
  <si>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</si>
  <si>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</si>
  <si>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</si>
  <si>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</si>
  <si>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</si>
  <si>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</si>
  <si>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</si>
  <si>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</si>
  <si>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</si>
  <si>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</si>
  <si>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</si>
  <si>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</si>
  <si>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</si>
  <si>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</si>
  <si>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</si>
  <si>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</si>
  <si>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</si>
  <si>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</si>
  <si>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</si>
  <si>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</si>
  <si>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</si>
  <si>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</si>
  <si>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</si>
  <si>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</si>
  <si>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</si>
  <si>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</si>
  <si>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</si>
  <si>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</si>
  <si>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</si>
  <si>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</si>
  <si>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</si>
  <si>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</si>
  <si>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</si>
  <si>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</si>
  <si>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</si>
  <si>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</si>
  <si>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</si>
  <si>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</si>
  <si>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</si>
  <si>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</si>
  <si>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</si>
  <si>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</si>
  <si>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</si>
  <si>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</si>
  <si>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</si>
  <si>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</si>
  <si>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</si>
  <si>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</si>
  <si>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</si>
  <si>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</si>
  <si>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</si>
  <si>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</si>
  <si>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</si>
  <si>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</si>
  <si>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</si>
  <si>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</si>
  <si>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</si>
  <si>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</si>
  <si>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</si>
  <si>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</si>
  <si>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</si>
  <si>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</si>
  <si>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</si>
  <si>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</si>
  <si>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</si>
  <si>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</si>
  <si>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</si>
  <si>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</si>
  <si>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</si>
  <si>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</si>
  <si>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</si>
  <si>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</si>
  <si>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</si>
  <si>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</si>
  <si>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</si>
  <si>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</si>
  <si>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</si>
  <si>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</si>
  <si>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</si>
  <si>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</si>
  <si>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</si>
  <si>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</si>
  <si>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</si>
  <si>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</si>
  <si>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</si>
  <si>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</si>
  <si>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</si>
  <si>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</si>
  <si>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</si>
  <si>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</si>
  <si>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</si>
  <si>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</si>
  <si>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</si>
  <si>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</si>
  <si>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</si>
  <si>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</si>
  <si>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</si>
  <si>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</si>
  <si>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</si>
  <si>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</si>
  <si>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</si>
  <si>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</si>
  <si>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</si>
  <si>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</si>
  <si>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</si>
  <si>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</si>
  <si>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</si>
  <si>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</si>
  <si>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</si>
  <si>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</si>
  <si>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</si>
  <si>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</si>
  <si>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</si>
  <si>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</si>
  <si>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</si>
  <si>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</si>
  <si>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</si>
  <si>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</si>
  <si>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</si>
  <si>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</si>
  <si>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</si>
  <si>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</si>
  <si>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</si>
  <si>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</si>
  <si>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</si>
  <si>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</si>
  <si>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</si>
  <si>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</si>
  <si>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</si>
  <si>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</si>
  <si>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</si>
  <si>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</si>
  <si>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</si>
  <si>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</si>
  <si>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</si>
  <si>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</si>
  <si>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</si>
  <si>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</si>
  <si>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</si>
  <si>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</si>
  <si>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</si>
  <si>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</si>
  <si>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</si>
  <si>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</si>
  <si>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</si>
  <si>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</si>
  <si>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</si>
  <si>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</si>
  <si>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</si>
  <si>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</si>
  <si>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</si>
  <si>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</si>
  <si>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</si>
  <si>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</si>
  <si>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</si>
  <si>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</si>
  <si>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</si>
  <si>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</si>
  <si>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</si>
  <si>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</si>
  <si>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</si>
  <si>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</si>
  <si>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</si>
  <si>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</si>
  <si>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</si>
  <si>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</si>
  <si>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</si>
  <si>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</si>
  <si>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</si>
  <si>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</si>
  <si>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</si>
  <si>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</si>
  <si>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</si>
  <si>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</si>
  <si>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</si>
  <si>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</si>
  <si>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</si>
  <si>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</si>
  <si>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</si>
  <si>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</si>
  <si>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</si>
  <si>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</si>
  <si>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</si>
  <si>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</si>
  <si>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</si>
  <si>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</si>
  <si>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</si>
  <si>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</si>
  <si>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</si>
  <si>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</si>
  <si>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</si>
  <si>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</si>
  <si>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</si>
  <si>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</si>
  <si>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</si>
  <si>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</si>
  <si>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</si>
  <si>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</si>
  <si>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</si>
  <si>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</si>
  <si>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</si>
  <si>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</si>
  <si>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</si>
  <si>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</si>
  <si>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</si>
  <si>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</si>
  <si>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</si>
  <si>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</si>
  <si>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</si>
  <si>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</si>
  <si>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</si>
  <si>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</si>
  <si>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</si>
  <si>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</si>
  <si>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</si>
  <si>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</si>
  <si>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</si>
  <si>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</si>
  <si>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</si>
  <si>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</si>
  <si>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</si>
  <si>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</si>
  <si>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</si>
  <si>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</si>
  <si>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</si>
  <si>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</si>
  <si>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</si>
  <si>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</si>
  <si>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</si>
  <si>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</si>
  <si>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</si>
  <si>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</si>
  <si>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</si>
  <si>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</si>
  <si>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</si>
  <si>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</si>
  <si>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</si>
  <si>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</si>
  <si>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</si>
  <si>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</si>
  <si>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</si>
  <si>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</si>
  <si>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</si>
  <si>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</si>
  <si>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</si>
  <si>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</si>
  <si>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</si>
  <si>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</si>
  <si>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</si>
  <si>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</si>
  <si>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</si>
  <si>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</si>
  <si>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</si>
  <si>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</si>
  <si>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</si>
  <si>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</si>
  <si>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</si>
  <si>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</si>
  <si>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</si>
  <si>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</si>
  <si>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</si>
  <si>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</si>
  <si>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</si>
  <si>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</si>
  <si>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</si>
  <si>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</si>
  <si>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</si>
  <si>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</si>
  <si>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</si>
  <si>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</si>
  <si>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</si>
  <si>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</si>
  <si>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</si>
  <si>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</si>
  <si>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</si>
  <si>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</si>
  <si>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</si>
  <si>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</si>
  <si>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</si>
  <si>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</si>
  <si>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</si>
  <si>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</si>
  <si>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</si>
  <si>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</si>
  <si>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</si>
  <si>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</si>
  <si>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</si>
  <si>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</si>
  <si>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</si>
  <si>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</si>
  <si>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</si>
  <si>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</si>
  <si>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</si>
  <si>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</si>
  <si>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</si>
  <si>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</si>
  <si>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</si>
  <si>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</si>
  <si>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</si>
  <si>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</si>
  <si>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</si>
  <si>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</si>
  <si>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</si>
  <si>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</si>
  <si>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</si>
  <si>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</si>
  <si>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</si>
  <si>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</si>
  <si>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</si>
  <si>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</si>
  <si>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</si>
  <si>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</si>
  <si>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</si>
  <si>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</si>
  <si>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</si>
  <si>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</si>
  <si>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</si>
  <si>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</si>
  <si>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</si>
  <si>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</si>
  <si>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</si>
  <si>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</si>
  <si>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</si>
  <si>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</si>
  <si>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</si>
  <si>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</si>
  <si>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</si>
  <si>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</si>
  <si>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</si>
  <si>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</si>
  <si>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</si>
  <si>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</si>
  <si>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</si>
  <si>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</si>
  <si>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</si>
  <si>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</si>
  <si>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</si>
  <si>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</si>
  <si>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</si>
  <si>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</si>
  <si>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</si>
  <si>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</si>
  <si>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</si>
  <si>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</si>
  <si>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</si>
  <si>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</si>
  <si>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</si>
  <si>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</si>
  <si>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</si>
  <si>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</si>
  <si>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</si>
  <si>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</si>
  <si>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</si>
  <si>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</si>
  <si>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</si>
  <si>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</si>
  <si>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</si>
  <si>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</si>
  <si>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</si>
  <si>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</si>
  <si>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</si>
  <si>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</si>
  <si>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</si>
  <si>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</si>
  <si>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</si>
  <si>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</si>
  <si>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</si>
  <si>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</si>
  <si>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</si>
  <si>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</si>
  <si>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</si>
  <si>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</si>
  <si>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</si>
  <si>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</si>
  <si>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</si>
  <si>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</si>
  <si>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</si>
  <si>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</si>
  <si>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</si>
  <si>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</si>
  <si>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</si>
  <si>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</si>
  <si>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</si>
  <si>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</si>
  <si>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</si>
  <si>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</si>
  <si>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</si>
  <si>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</si>
  <si>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</si>
  <si>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</si>
  <si>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</si>
  <si>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</si>
  <si>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</si>
  <si>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</si>
  <si>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</si>
  <si>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</si>
  <si>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</si>
  <si>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</si>
  <si>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</si>
  <si>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</si>
  <si>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</si>
  <si>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</si>
  <si>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</si>
  <si>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</si>
  <si>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</si>
  <si>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</si>
  <si>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</si>
  <si>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</si>
  <si>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</si>
  <si>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</si>
  <si>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</si>
  <si>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</si>
  <si>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</si>
  <si>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</si>
  <si>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</si>
  <si>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</si>
  <si>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</si>
  <si>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</si>
  <si>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</si>
  <si>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</si>
  <si>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</si>
  <si>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</si>
  <si>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</si>
  <si>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</si>
  <si>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</si>
  <si>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</si>
  <si>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</si>
  <si>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</si>
  <si>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</si>
  <si>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</si>
  <si>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</si>
  <si>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</si>
  <si>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</si>
  <si>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</si>
  <si>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</si>
  <si>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</si>
  <si>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</si>
  <si>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</si>
  <si>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</si>
  <si>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</si>
  <si>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</si>
  <si>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</si>
  <si>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</si>
  <si>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</si>
  <si>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</si>
  <si>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</si>
  <si>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</si>
  <si>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</si>
  <si>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</si>
  <si>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</si>
  <si>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</si>
  <si>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</si>
  <si>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</si>
  <si>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</si>
  <si>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</si>
  <si>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</si>
  <si>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</si>
  <si>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</si>
  <si>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</si>
  <si>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</si>
  <si>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</si>
  <si>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</si>
  <si>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</si>
  <si>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</si>
  <si>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</si>
  <si>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</si>
  <si>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</si>
  <si>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</si>
  <si>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</si>
  <si>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</si>
  <si>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</si>
  <si>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</si>
  <si>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</si>
  <si>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</si>
  <si>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</si>
  <si>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</si>
  <si>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</si>
  <si>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</si>
  <si>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</si>
  <si>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</si>
  <si>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</si>
  <si>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</si>
  <si>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</si>
  <si>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</si>
  <si>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</si>
  <si>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</si>
  <si>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</si>
  <si>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</si>
  <si>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</si>
  <si>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</si>
  <si>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</si>
  <si>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</si>
  <si>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</si>
  <si>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</si>
  <si>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</si>
  <si>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</si>
  <si>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</si>
  <si>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</si>
  <si>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</si>
  <si>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</si>
  <si>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</si>
  <si>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</si>
  <si>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</si>
  <si>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</si>
  <si>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</si>
  <si>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</si>
  <si>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</si>
  <si>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</si>
  <si>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</si>
  <si>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</si>
  <si>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</si>
  <si>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</si>
  <si>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</si>
  <si>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</si>
  <si>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</si>
  <si>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</si>
  <si>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</si>
  <si>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</si>
  <si>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</si>
  <si>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</si>
  <si>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</si>
  <si>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</si>
  <si>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</si>
  <si>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</si>
  <si>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</si>
  <si>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</si>
  <si>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</si>
  <si>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</si>
  <si>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</si>
  <si>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</si>
  <si>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</si>
  <si>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</si>
  <si>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</si>
  <si>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</si>
  <si>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</si>
  <si>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</si>
  <si>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</si>
  <si>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</si>
  <si>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</si>
  <si>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</si>
  <si>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</si>
  <si>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</si>
  <si>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</si>
  <si>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</si>
  <si>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</si>
  <si>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</si>
  <si>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</si>
  <si>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</si>
  <si>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</si>
  <si>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</si>
  <si>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</si>
  <si>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</si>
  <si>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</si>
  <si>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</si>
  <si>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</si>
  <si>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</si>
  <si>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</si>
  <si>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</si>
  <si>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</si>
  <si>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</si>
  <si>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</si>
  <si>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</si>
  <si>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</si>
  <si>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</si>
  <si>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</si>
  <si>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</si>
  <si>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</si>
  <si>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</si>
  <si>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</si>
  <si>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</si>
  <si>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</si>
  <si>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</si>
  <si>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</si>
  <si>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</si>
  <si>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</si>
  <si>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</si>
  <si>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</si>
  <si>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</si>
  <si>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</si>
  <si>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</si>
  <si>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</si>
  <si>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</si>
  <si>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</si>
  <si>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</si>
  <si>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</si>
  <si>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</si>
  <si>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</si>
  <si>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</si>
  <si>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</si>
  <si>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</si>
  <si>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</si>
  <si>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</si>
  <si>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</si>
  <si>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</si>
  <si>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</si>
  <si>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</si>
  <si>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</si>
  <si>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</si>
  <si>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</si>
  <si>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</si>
  <si>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</si>
  <si>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</si>
  <si>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</si>
  <si>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</si>
  <si>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</si>
  <si>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</si>
  <si>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</si>
  <si>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</si>
  <si>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</si>
  <si>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</si>
  <si>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</si>
  <si>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</si>
  <si>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</si>
  <si>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</si>
  <si>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</si>
  <si>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</si>
  <si>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</si>
  <si>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</si>
  <si>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</si>
  <si>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</si>
  <si>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</si>
  <si>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</si>
  <si>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</si>
  <si>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</si>
  <si>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</si>
  <si>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</si>
  <si>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</si>
  <si>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</si>
  <si>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</si>
  <si>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</si>
  <si>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</si>
  <si>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</si>
  <si>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</si>
  <si>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</si>
  <si>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</si>
  <si>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</si>
  <si>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</si>
  <si>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</si>
  <si>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</si>
  <si>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</si>
  <si>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</si>
  <si>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</si>
  <si>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</si>
  <si>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</si>
  <si>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</si>
  <si>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</si>
  <si>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</si>
  <si>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</si>
  <si>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</si>
  <si>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</si>
  <si>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</si>
  <si>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</si>
  <si>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</si>
  <si>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</si>
  <si>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</si>
  <si>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</si>
  <si>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</si>
  <si>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</si>
  <si>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</si>
  <si>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</si>
  <si>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</si>
  <si>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</si>
  <si>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</si>
  <si>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</si>
  <si>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</si>
  <si>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</si>
  <si>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</si>
  <si>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</si>
  <si>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</si>
  <si>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</si>
  <si>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</si>
  <si>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</si>
  <si>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</si>
  <si>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</si>
  <si>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</si>
  <si>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</si>
  <si>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</si>
  <si>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</si>
  <si>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</si>
  <si>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</si>
  <si>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</si>
  <si>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</si>
  <si>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</si>
  <si>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</si>
  <si>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</si>
  <si>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</si>
  <si>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</si>
  <si>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</si>
  <si>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</si>
  <si>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</si>
  <si>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</si>
  <si>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</si>
  <si>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</si>
  <si>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</si>
  <si>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</si>
  <si>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</si>
  <si>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</si>
  <si>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</si>
  <si>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</si>
  <si>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</si>
  <si>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</si>
  <si>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</si>
  <si>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</si>
  <si>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</si>
  <si>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</si>
  <si>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</si>
  <si>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</si>
  <si>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</si>
  <si>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</si>
  <si>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</si>
  <si>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</si>
  <si>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</si>
  <si>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</si>
  <si>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</si>
  <si>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</si>
  <si>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</si>
  <si>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</si>
  <si>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</si>
  <si>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</si>
  <si>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</si>
  <si>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</si>
  <si>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</si>
  <si>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</si>
  <si>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</si>
  <si>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</si>
  <si>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</si>
  <si>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</si>
  <si>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</si>
  <si>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</si>
  <si>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</si>
  <si>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</si>
  <si>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</si>
  <si>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</si>
  <si>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</si>
  <si>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</si>
  <si>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</si>
  <si>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</si>
  <si>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</si>
  <si>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</si>
  <si>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</si>
  <si>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</si>
  <si>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</si>
  <si>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</si>
  <si>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</si>
  <si>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</si>
  <si>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</si>
  <si>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</si>
  <si>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</si>
  <si>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</si>
  <si>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</si>
  <si>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</si>
  <si>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</si>
  <si>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</si>
  <si>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</si>
  <si>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</si>
  <si>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</si>
  <si>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</si>
  <si>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</si>
  <si>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</si>
  <si>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</si>
  <si>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</si>
  <si>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</si>
  <si>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</si>
  <si>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</si>
  <si>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</si>
  <si>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</si>
  <si>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</si>
  <si>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</si>
  <si>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</si>
  <si>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</si>
  <si>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</si>
  <si>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</si>
  <si>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</si>
  <si>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</si>
  <si>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</si>
  <si>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</si>
  <si>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</si>
  <si>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</si>
  <si>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</si>
  <si>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</si>
  <si>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</si>
  <si>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</si>
  <si>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</si>
  <si>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</si>
  <si>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</si>
  <si>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</si>
  <si>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</si>
  <si>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</si>
  <si>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</si>
  <si>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</si>
  <si>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</si>
  <si>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</si>
  <si>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</si>
  <si>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</si>
  <si>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</si>
  <si>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</si>
  <si>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</si>
  <si>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</si>
  <si>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</si>
  <si>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</si>
  <si>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</si>
  <si>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</si>
  <si>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</si>
  <si>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</si>
  <si>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</si>
  <si>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</si>
  <si>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</si>
  <si>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</si>
  <si>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</si>
  <si>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</si>
  <si>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</si>
  <si>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</si>
  <si>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</si>
  <si>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</si>
  <si>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</si>
  <si>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</si>
  <si>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</si>
  <si>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</si>
  <si>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</si>
  <si>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</si>
  <si>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</si>
  <si>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</si>
  <si>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</si>
  <si>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</si>
  <si>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</si>
  <si>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</si>
  <si>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</si>
  <si>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</si>
  <si>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</si>
  <si>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</si>
  <si>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</si>
  <si>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</si>
  <si>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</si>
  <si>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</si>
  <si>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</si>
  <si>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</si>
  <si>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</si>
  <si>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</si>
  <si>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</si>
  <si>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</si>
  <si>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</si>
  <si>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</si>
  <si>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</si>
  <si>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</si>
  <si>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</si>
  <si>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</si>
  <si>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</si>
  <si>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</si>
  <si>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</si>
  <si>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</si>
  <si>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</si>
  <si>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</si>
  <si>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</si>
  <si>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</si>
  <si>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</si>
  <si>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</si>
  <si>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</si>
  <si>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</si>
  <si>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</si>
  <si>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</si>
  <si>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</si>
  <si>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</si>
  <si>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</si>
  <si>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</si>
  <si>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</si>
  <si>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</si>
  <si>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</si>
  <si>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</si>
  <si>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</si>
  <si>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</si>
  <si>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</si>
  <si>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</si>
  <si>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</si>
  <si>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</si>
  <si>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</si>
  <si>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</si>
  <si>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</si>
  <si>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</si>
  <si>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</si>
  <si>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</si>
  <si>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</si>
  <si>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</si>
  <si>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</si>
  <si>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</si>
  <si>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</si>
  <si>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</si>
  <si>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</si>
  <si>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</si>
  <si>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</si>
  <si>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</si>
  <si>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</si>
  <si>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</si>
  <si>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</si>
  <si>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</si>
  <si>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</si>
  <si>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</si>
  <si>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</si>
  <si>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</si>
  <si>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</si>
  <si>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</si>
  <si>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</si>
  <si>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</si>
  <si>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</si>
  <si>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</si>
  <si>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</si>
  <si>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</si>
  <si>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</si>
  <si>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</si>
  <si>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</si>
  <si>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</si>
  <si>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</si>
  <si>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</si>
  <si>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</si>
  <si>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</si>
  <si>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</si>
  <si>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</si>
  <si>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</si>
  <si>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</si>
  <si>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</si>
  <si>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</si>
  <si>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</si>
  <si>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</si>
  <si>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</si>
  <si>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</si>
  <si>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</si>
  <si>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</si>
  <si>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</si>
  <si>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</si>
  <si>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</si>
  <si>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</si>
  <si>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</si>
  <si>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</si>
  <si>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</si>
  <si>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</si>
  <si>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</si>
  <si>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</si>
  <si>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</si>
  <si>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</si>
  <si>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</si>
  <si>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</si>
  <si>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</si>
  <si>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</si>
  <si>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</si>
  <si>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</si>
  <si>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</si>
  <si>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</si>
  <si>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</si>
  <si>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</si>
  <si>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</si>
  <si>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</si>
  <si>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</si>
  <si>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</si>
  <si>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</si>
  <si>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</si>
  <si>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</si>
  <si>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</si>
  <si>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</si>
  <si>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</si>
  <si>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</si>
  <si>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</si>
  <si>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</si>
  <si>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</si>
  <si>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</si>
  <si>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</si>
  <si>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</si>
  <si>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</si>
  <si>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</si>
  <si>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</si>
  <si>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</si>
  <si>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</si>
  <si>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</si>
  <si>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</si>
  <si>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</si>
  <si>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</si>
  <si>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</si>
  <si>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</si>
  <si>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</si>
  <si>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</si>
  <si>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</si>
  <si>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</si>
  <si>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</si>
  <si>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</si>
  <si>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</si>
  <si>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</si>
  <si>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</si>
  <si>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</si>
  <si>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</si>
  <si>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</si>
  <si>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</si>
  <si>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</si>
  <si>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</si>
  <si>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</si>
  <si>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</si>
  <si>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</si>
  <si>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</si>
  <si>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</si>
  <si>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</si>
  <si>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</si>
  <si>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</si>
  <si>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</si>
  <si>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</si>
  <si>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</si>
  <si>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</si>
  <si>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</si>
  <si>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</si>
  <si>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</si>
  <si>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</si>
  <si>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</si>
  <si>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</si>
  <si>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</si>
  <si>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</si>
  <si>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</si>
  <si>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</si>
  <si>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</si>
  <si>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</si>
  <si>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</si>
  <si>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</si>
  <si>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</si>
  <si>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</si>
  <si>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</si>
  <si>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</si>
  <si>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</si>
  <si>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</si>
  <si>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</si>
  <si>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</si>
  <si>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</si>
  <si>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</si>
  <si>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</si>
  <si>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</si>
  <si>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</si>
  <si>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</si>
  <si>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</si>
  <si>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</si>
  <si>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</si>
  <si>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</si>
  <si>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</si>
  <si>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</si>
  <si>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</si>
  <si>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</si>
  <si>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</si>
  <si>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</si>
  <si>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</si>
  <si>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</si>
  <si>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</si>
  <si>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</si>
  <si>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</si>
  <si>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</si>
  <si>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</si>
  <si>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</si>
  <si>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</si>
  <si>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</si>
  <si>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</si>
  <si>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</si>
  <si>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</si>
  <si>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</si>
  <si>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</si>
  <si>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</si>
  <si>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</si>
  <si>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</si>
  <si>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</si>
  <si>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</si>
  <si>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</si>
  <si>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</si>
  <si>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</si>
  <si>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</si>
  <si>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</si>
  <si>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</si>
  <si>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</si>
  <si>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</si>
  <si>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</si>
  <si>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</si>
  <si>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</si>
  <si>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</si>
  <si>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</si>
  <si>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</si>
  <si>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</si>
  <si>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</si>
  <si>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</si>
  <si>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</si>
  <si>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</si>
  <si>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</si>
  <si>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</si>
  <si>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</si>
  <si>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</si>
  <si>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</si>
  <si>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</si>
  <si>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</si>
  <si>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</si>
  <si>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</si>
  <si>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</si>
  <si>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</si>
  <si>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</si>
  <si>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</si>
  <si>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</si>
  <si>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</si>
  <si>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</si>
  <si>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</si>
  <si>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</si>
  <si>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</si>
  <si>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</si>
  <si>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</si>
  <si>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</si>
  <si>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</si>
  <si>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</si>
  <si>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</si>
  <si>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</si>
  <si>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</si>
  <si>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</si>
  <si>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</si>
  <si>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</si>
  <si>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</si>
  <si>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</si>
  <si>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</si>
  <si>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</si>
  <si>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</si>
  <si>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</si>
  <si>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</si>
  <si>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</si>
  <si>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</si>
  <si>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</si>
  <si>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</si>
  <si>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</si>
  <si>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</si>
  <si>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</si>
  <si>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</si>
  <si>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</si>
  <si>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</si>
  <si>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</si>
  <si>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</si>
  <si>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</si>
  <si>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</si>
  <si>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</si>
  <si>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</si>
  <si>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</si>
  <si>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</si>
  <si>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</si>
  <si>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</si>
  <si>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</si>
  <si>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</si>
  <si>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</si>
  <si>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</si>
  <si>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</si>
  <si>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</si>
  <si>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</si>
  <si>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</si>
  <si>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</si>
  <si>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</si>
  <si>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</si>
  <si>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</si>
  <si>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</si>
  <si>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</si>
  <si>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</si>
  <si>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</si>
  <si>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</si>
  <si>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</si>
  <si>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</si>
  <si>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</si>
  <si>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</si>
  <si>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</si>
  <si>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</si>
  <si>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</si>
  <si>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</si>
  <si>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</si>
  <si>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</si>
  <si>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</si>
  <si>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</si>
  <si>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</si>
  <si>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</si>
  <si>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</si>
  <si>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</si>
  <si>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</si>
  <si>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</si>
  <si>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</si>
  <si>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</si>
  <si>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</si>
  <si>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</si>
  <si>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</si>
  <si>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</si>
  <si>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</si>
  <si>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</si>
  <si>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</si>
  <si>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</si>
  <si>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</si>
  <si>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</si>
  <si>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</si>
  <si>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</si>
  <si>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</si>
  <si>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</si>
  <si>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</si>
  <si>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</si>
  <si>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</si>
  <si>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</si>
  <si>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</si>
  <si>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</si>
  <si>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</si>
  <si>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</si>
  <si>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</si>
  <si>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</si>
  <si>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</si>
  <si>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</si>
  <si>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</si>
  <si>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</si>
  <si>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</si>
  <si>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</si>
  <si>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</si>
  <si>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</si>
  <si>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</si>
  <si>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</si>
  <si>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</si>
  <si>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</si>
  <si>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</si>
  <si>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</si>
  <si>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</si>
  <si>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</si>
  <si>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</si>
  <si>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</si>
  <si>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</si>
  <si>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</si>
  <si>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</si>
  <si>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</si>
  <si>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</si>
  <si>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</si>
  <si>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</si>
  <si>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</si>
  <si>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</si>
  <si>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</si>
  <si>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</si>
  <si>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</si>
  <si>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</si>
  <si>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</si>
  <si>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</si>
  <si>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</si>
  <si>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</si>
  <si>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</si>
  <si>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</si>
  <si>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</si>
  <si>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</si>
  <si>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</si>
  <si>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</si>
  <si>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</si>
  <si>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</si>
  <si>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</si>
  <si>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</si>
  <si>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</si>
  <si>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</si>
  <si>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</si>
  <si>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</si>
  <si>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</si>
  <si>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</si>
  <si>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</si>
  <si>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</si>
  <si>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</si>
  <si>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</si>
  <si>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</si>
  <si>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</si>
  <si>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</si>
  <si>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</si>
  <si>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</si>
  <si>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</si>
  <si>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</si>
  <si>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</si>
  <si>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</si>
  <si>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</si>
  <si>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</si>
  <si>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</si>
  <si>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</si>
  <si>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</si>
  <si>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</si>
  <si>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</si>
  <si>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</si>
  <si>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</si>
  <si>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</si>
  <si>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</si>
  <si>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</si>
  <si>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</si>
  <si>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</si>
  <si>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</si>
  <si>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</si>
  <si>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</si>
  <si>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</si>
  <si>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</si>
  <si>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</si>
  <si>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</si>
  <si>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</si>
  <si>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</si>
  <si>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</si>
  <si>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</si>
  <si>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</si>
  <si>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</si>
  <si>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</si>
  <si>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</si>
  <si>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</si>
  <si>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</si>
  <si>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</si>
  <si>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</si>
  <si>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</si>
  <si>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</si>
  <si>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</si>
  <si>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</si>
  <si>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</si>
  <si>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</si>
  <si>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</si>
  <si>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</si>
  <si>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</si>
  <si>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</si>
  <si>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</si>
  <si>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</si>
  <si>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</si>
  <si>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</si>
  <si>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</si>
  <si>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</si>
  <si>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</si>
  <si>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</si>
  <si>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</si>
  <si>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</si>
  <si>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</si>
  <si>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</si>
  <si>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</si>
  <si>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</si>
  <si>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</si>
  <si>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</si>
  <si>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</si>
  <si>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</si>
  <si>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</si>
  <si>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</si>
  <si>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</si>
  <si>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</si>
  <si>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</si>
  <si>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</si>
  <si>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</si>
  <si>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</si>
  <si>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</si>
  <si>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</si>
  <si>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</si>
  <si>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</si>
  <si>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</si>
  <si>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</si>
  <si>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</si>
  <si>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</si>
  <si>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</si>
  <si>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</si>
  <si>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</si>
  <si>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</si>
  <si>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</si>
  <si>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</si>
  <si>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</si>
  <si>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</si>
  <si>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</si>
  <si>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</si>
  <si>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</si>
  <si>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</si>
  <si>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</si>
  <si>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</si>
  <si>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</si>
  <si>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</si>
  <si>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</si>
  <si>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</si>
  <si>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</si>
  <si>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</si>
  <si>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</si>
  <si>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</si>
  <si>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</si>
  <si>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</si>
  <si>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</si>
  <si>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</si>
  <si>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</si>
  <si>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</si>
  <si>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</si>
  <si>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</si>
  <si>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</si>
  <si>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</si>
  <si>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</si>
  <si>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</si>
  <si>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</si>
  <si>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</si>
  <si>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</si>
  <si>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</si>
  <si>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</si>
  <si>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</si>
  <si>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</si>
  <si>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</si>
  <si>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</si>
  <si>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</si>
  <si>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</si>
  <si>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</si>
  <si>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</si>
  <si>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</si>
  <si>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</si>
  <si>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</si>
  <si>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</si>
  <si>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</si>
  <si>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</si>
  <si>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</si>
  <si>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</si>
  <si>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</si>
  <si>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</si>
  <si>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</si>
  <si>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</si>
  <si>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</si>
  <si>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</si>
  <si>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</si>
  <si>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</si>
  <si>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</si>
  <si>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</si>
  <si>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</si>
  <si>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</si>
  <si>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</si>
  <si>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</si>
  <si>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</si>
  <si>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</si>
  <si>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</si>
  <si>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</si>
  <si>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</si>
  <si>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</si>
  <si>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</si>
  <si>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</si>
  <si>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</si>
  <si>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</si>
  <si>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</si>
  <si>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</si>
  <si>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</si>
  <si>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</si>
  <si>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</si>
  <si>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</si>
  <si>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</si>
  <si>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</si>
  <si>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</si>
  <si>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</si>
  <si>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</si>
  <si>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</si>
  <si>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</si>
  <si>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</si>
  <si>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</si>
  <si>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</si>
  <si>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</si>
  <si>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</si>
  <si>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</si>
  <si>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</si>
  <si>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</si>
  <si>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</si>
  <si>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</si>
  <si>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</si>
  <si>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</si>
  <si>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</si>
  <si>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</si>
  <si>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</si>
  <si>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</si>
  <si>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</si>
  <si>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</si>
  <si>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</si>
  <si>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</si>
  <si>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</si>
  <si>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</si>
  <si>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</si>
  <si>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</si>
  <si>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</si>
  <si>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</si>
  <si>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</si>
  <si>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</si>
  <si>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</si>
  <si>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</si>
  <si>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</si>
  <si>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</si>
  <si>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</si>
  <si>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</si>
  <si>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</si>
  <si>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</si>
  <si>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</si>
  <si>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</si>
  <si>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</si>
  <si>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</si>
  <si>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</si>
  <si>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</si>
  <si>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</si>
  <si>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</si>
  <si>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</si>
  <si>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</si>
  <si>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</si>
  <si>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</si>
  <si>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Sub-Category</t>
  </si>
  <si>
    <t>Row Labels</t>
  </si>
  <si>
    <t>Grand Total</t>
  </si>
  <si>
    <t>Column Labels</t>
  </si>
  <si>
    <t>Count of state</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</si>
  <si>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</si>
  <si>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</si>
  <si>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</si>
  <si>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</si>
  <si>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</si>
  <si>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</si>
  <si>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</si>
  <si>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</si>
  <si>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</si>
  <si>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</si>
  <si>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</si>
  <si>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</si>
  <si>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</si>
  <si>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</si>
  <si>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</si>
  <si>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</si>
  <si>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</si>
  <si>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</si>
  <si>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</si>
  <si>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</si>
  <si>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</si>
  <si>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</si>
  <si>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</si>
  <si>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</si>
  <si>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</si>
  <si>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</si>
  <si>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</si>
  <si>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</si>
  <si>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</si>
  <si>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</si>
  <si>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</si>
  <si>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</si>
  <si>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</si>
  <si>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</si>
  <si>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</si>
  <si>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</si>
  <si>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</si>
  <si>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</si>
  <si>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</si>
  <si>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</si>
  <si>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</si>
  <si>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</si>
  <si>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</si>
  <si>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may</t>
  </si>
  <si>
    <t>jul</t>
  </si>
  <si>
    <t>ago</t>
  </si>
  <si>
    <t>sep</t>
  </si>
  <si>
    <t>oct</t>
  </si>
  <si>
    <t>nov</t>
  </si>
  <si>
    <t>ene</t>
  </si>
  <si>
    <t>feb</t>
  </si>
  <si>
    <t>mar</t>
  </si>
  <si>
    <t>abr</t>
  </si>
  <si>
    <t>jun</t>
  </si>
  <si>
    <t>dic</t>
  </si>
  <si>
    <t>(All)</t>
  </si>
  <si>
    <t>Years</t>
  </si>
  <si>
    <t>(Multiple Items)</t>
  </si>
  <si>
    <t>Goal</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</si>
  <si>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</si>
  <si>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</si>
  <si>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</si>
  <si>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</si>
  <si>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</si>
  <si>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</si>
  <si>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</si>
  <si>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</si>
  <si>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</si>
  <si>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</si>
  <si>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</si>
  <si>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</si>
  <si>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</si>
  <si>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</si>
  <si>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</si>
  <si>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</si>
  <si>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</si>
  <si>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</si>
  <si>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</si>
  <si>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outcome</t>
  </si>
  <si>
    <t>mean</t>
  </si>
  <si>
    <t>median</t>
  </si>
  <si>
    <t>minimum</t>
  </si>
  <si>
    <t>maximum</t>
  </si>
  <si>
    <t>std deviation</t>
  </si>
  <si>
    <t>variance</t>
  </si>
  <si>
    <t>success backers</t>
  </si>
  <si>
    <t>failed backers</t>
  </si>
  <si>
    <t>film &amp; video</t>
  </si>
  <si>
    <t>food</t>
  </si>
  <si>
    <t>games</t>
  </si>
  <si>
    <t>journalism</t>
  </si>
  <si>
    <t>music</t>
  </si>
  <si>
    <t>photography</t>
  </si>
  <si>
    <t>publishing</t>
  </si>
  <si>
    <t>technology</t>
  </si>
  <si>
    <t>theater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</si>
</sst>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5">
    <font>
      <sz val="11"/>
      <color theme="1"/>
      <name val="Calibri"/>
      <family val="2"/>
      <scheme val="minor"/>
    </font>
    <font>
      <b/>
      <sz val="11"/>
      <color theme="1"/>
      <name val="Calibri"/>
      <family val="2"/>
      <scheme val="minor"/>
    </font>
    <font>
      <b/>
      <sz val="11"/>
      <color theme="1"/>
      <name val="|"/>
    </font>
    <font>
      <sz val="11"/>
      <color rgb="FF0A0101"/>
      <name val="Arial"/>
      <family val="2"/>
    </font>
    <font>
      <sz val="11"/>
      <color theme="1"/>
      <name val="Calibri"/>
      <family val="2"/>
      <scheme val="minor"/>
    </font>
  </fonts>
  <fills count="4">
    <fill>
      <patternFill patternType="none"/>
    </fill>
    <fill>
      <patternFill patternType="gray125"/>
    </fill>
    <fill>
      <patternFill patternType="solid">
        <fgColor rgb="FF00B050"/>
        <bgColor indexed="64"/>
      </patternFill>
    </fill>
    <fill>
      <patternFill patternType="solid">
        <fgColor rgb="FFFF0000"/>
        <bgColor indexed="64"/>
      </patternFill>
    </fill>
  </fills>
  <borders count="1">
    <border>
      <left/>
      <right/>
      <top/>
      <bottom/>
      <diagonal/>
    </border>
  </borders>
  <cellStyleXfs count="2">
    <xf numFmtId="0" fontId="0" fillId="0" borderId="0"/>
    <xf numFmtId="9" fontId="4"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64" fontId="0" fillId="0" borderId="0" xfId="0" applyNumberFormat="1"/>
    <xf numFmtId="0" fontId="2" fillId="0" borderId="0" xfId="0"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14" fontId="3" fillId="0" borderId="0" xfId="0" applyNumberFormat="1" applyFont="1"/>
    <xf numFmtId="14" fontId="0" fillId="0" borderId="0" xfId="0" applyNumberFormat="1" applyAlignment="1">
      <alignment horizontal="left"/>
    </xf>
    <xf numFmtId="0" fontId="0" fillId="2" borderId="0" xfId="0" applyFill="1"/>
    <xf numFmtId="9" fontId="0" fillId="0" borderId="0" xfId="1" applyFont="1"/>
    <xf numFmtId="0" fontId="0" fillId="3" borderId="0" xfId="0" applyFill="1"/>
    <xf numFmtId="0" fontId="0" fillId="0" borderId="0" xfId="0" applyFill="1"/>
    <xf numFmtId="1" fontId="0" fillId="0" borderId="0" xfId="0" applyNumberFormat="1"/>
  </cellXfs>
  <cellStyles count="2">
    <cellStyle name="Normal" xfId="0" builtinId="0"/>
    <cellStyle name="Percent" xfId="1" builtinId="5"/>
  </cellStyles>
  <dxfs count="14">
    <dxf>
      <fill>
        <patternFill>
          <bgColor rgb="FF00B050"/>
        </patternFill>
      </fill>
    </dxf>
    <dxf>
      <fill>
        <patternFill>
          <bgColor rgb="FFFF0000"/>
        </patternFill>
      </fill>
    </dxf>
    <dxf>
      <fill>
        <patternFill>
          <bgColor theme="0" tint="-0.24994659260841701"/>
        </patternFill>
      </fill>
    </dxf>
    <dxf>
      <fill>
        <patternFill>
          <bgColor theme="8"/>
        </patternFill>
      </fill>
    </dxf>
    <dxf>
      <fill>
        <patternFill>
          <bgColor rgb="FF00B050"/>
        </patternFill>
      </fill>
    </dxf>
    <dxf>
      <fill>
        <patternFill>
          <bgColor rgb="FFFF0000"/>
        </patternFill>
      </fill>
    </dxf>
    <dxf>
      <fill>
        <patternFill>
          <bgColor theme="0" tint="-0.24994659260841701"/>
        </patternFill>
      </fill>
    </dxf>
    <dxf>
      <fill>
        <patternFill>
          <bgColor theme="8"/>
        </patternFill>
      </fill>
    </dxf>
    <dxf>
      <fill>
        <patternFill>
          <bgColor rgb="FF00B050"/>
        </patternFill>
      </fill>
    </dxf>
    <dxf>
      <fill>
        <patternFill>
          <bgColor rgb="FF00B050"/>
        </patternFill>
      </fill>
    </dxf>
    <dxf>
      <fill>
        <patternFill>
          <bgColor rgb="FFFF0000"/>
        </patternFill>
      </fill>
    </dxf>
    <dxf>
      <fill>
        <patternFill>
          <bgColor theme="0" tint="-0.24994659260841701"/>
        </patternFill>
      </fill>
    </dxf>
    <dxf>
      <fill>
        <patternFill>
          <bgColor theme="8"/>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[StarterBook.xlsx]Sheet5!PivotTable1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Sheet5!$B$3:$B$4</c:f>
              <c:strCache>
                <c:ptCount val="1"/>
                <c:pt idx="0">
                  <c:v>successful</c:v>
                </c:pt>
              </c:strCache>
            </c:strRef>
          </c:tx>
          <c:spPr>
            <a:solidFill>
              <a:schemeClr val="accent6"/>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0B47-402B-9AD1-2314B398CA2C}"/>
            </c:ext>
          </c:extLst>
        </c:ser>
        <c:ser>
          <c:idx val="1"/>
          <c:order val="1"/>
          <c:tx>
            <c:strRef>
              <c:f>Sheet5!$C$3:$C$4</c:f>
              <c:strCache>
                <c:ptCount val="1"/>
                <c:pt idx="0">
                  <c:v>failed</c:v>
                </c:pt>
              </c:strCache>
            </c:strRef>
          </c:tx>
          <c:spPr>
            <a:solidFill>
              <a:schemeClr val="accent5"/>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0B47-402B-9AD1-2314B398CA2C}"/>
            </c:ext>
          </c:extLst>
        </c:ser>
        <c:ser>
          <c:idx val="2"/>
          <c:order val="2"/>
          <c:tx>
            <c:strRef>
              <c:f>Sheet5!$D$3:$D$4</c:f>
              <c:strCache>
                <c:ptCount val="1"/>
                <c:pt idx="0">
                  <c:v>canceled</c:v>
                </c:pt>
              </c:strCache>
            </c:strRef>
          </c:tx>
          <c:spPr>
            <a:solidFill>
              <a:schemeClr val="accent4"/>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0B47-402B-9AD1-2314B398CA2C}"/>
            </c:ext>
          </c:extLst>
        </c:ser>
        <c:ser>
          <c:idx val="3"/>
          <c:order val="3"/>
          <c:tx>
            <c:strRef>
              <c:f>Sheet5!$E$3:$E$4</c:f>
              <c:strCache>
                <c:ptCount val="1"/>
                <c:pt idx="0">
                  <c:v>live</c:v>
                </c:pt>
              </c:strCache>
            </c:strRef>
          </c:tx>
          <c:spPr>
            <a:solidFill>
              <a:schemeClr val="accent6">
                <a:lumMod val="60000"/>
              </a:schemeClr>
            </a:solidFill>
            <a:ln>
              <a:noFill/>
            </a:ln>
            <a:effectLst/>
          </c:spPr>
          <c:invertIfNegative val="0"/>
          <c:cat>
            <c:strRef>
              <c:f>Sheet5!$A$5:$A$14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Sheet5!$E$5:$E$14</c:f>
              <c:numCache>
                <c:formatCode>General</c:formatCode>
                <c:ptCount val="9"/>
                <c:pt idx="1">
                  <c:v>6</c:v>
                </c:pt>
                <c:pt idx="4">
                  <c:v>20</c:v>
                </c:pt>
                <c:pt idx="8">
                  <c:v>24</c:v>
                </c:pt>
              </c:numCache>
            </c:numRef>
          </c:val>
          <c:extLst>
            <c:ext xmlns:c16="http://schemas.microsoft.com/office/drawing/2014/chart" uri="{C3380CC4-5D6E-409C-BE32-E72D297353CC}">
              <c16:uniqueId val="{00000003-0B47-402B-9AD1-2314B398CA2C}"/>
            </c:ext>
          </c:extLst>
        </c:ser>
        <c:dLbls>
          <c:showLegendKey val="0"/>
          <c:showVal val="0"/>
          <c:showCatName val="0"/>
          <c:showSerName val="0"/>
          <c:showPercent val="0"/>
          <c:showBubbleSize val="0"/>
        </c:dLbls>
        <c:gapWidth val="219"/>
        <c:overlap val="100"/>
        <c:axId val="601206063"/>
        <c:axId val="503033455"/>
      </c:barChart>
      <c:catAx>
        <c:axId val="6012060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503033455"/>
        <c:crosses val="autoZero"/>
        <c:auto val="1"/>
        <c:lblAlgn val="ctr"/>
        <c:lblOffset val="100"/>
        <c:noMultiLvlLbl val="0"/>
      </c:catAx>
      <c:valAx>
        <c:axId val="503033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6012060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[StarterBook.xlsx]Sheet3!PivotTable1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Sheet3!$B$3:$B$4</c:f>
              <c:strCache>
                <c:ptCount val="1"/>
                <c:pt idx="0">
                  <c:v>successful</c:v>
                </c:pt>
              </c:strCache>
            </c:strRef>
          </c:tx>
          <c:spPr>
            <a:solidFill>
              <a:schemeClr val="accent1"/>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Sheet3!$B$5:$B$46</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2C40-434A-8F3A-C4E4C2118F53}"/>
            </c:ext>
          </c:extLst>
        </c:ser>
        <c:ser>
          <c:idx val="1"/>
          <c:order val="1"/>
          <c:tx>
            <c:strRef>
              <c:f>Sheet3!$C$3:$C$4</c:f>
              <c:strCache>
                <c:ptCount val="1"/>
                <c:pt idx="0">
                  <c:v>failed</c:v>
                </c:pt>
              </c:strCache>
            </c:strRef>
          </c:tx>
          <c:spPr>
            <a:solidFill>
              <a:schemeClr val="accent2"/>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Sheet3!$C$5:$C$46</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B-2C40-434A-8F3A-C4E4C2118F53}"/>
            </c:ext>
          </c:extLst>
        </c:ser>
        <c:ser>
          <c:idx val="2"/>
          <c:order val="2"/>
          <c:tx>
            <c:strRef>
              <c:f>Sheet3!$D$3:$D$4</c:f>
              <c:strCache>
                <c:ptCount val="1"/>
                <c:pt idx="0">
                  <c:v>canceled</c:v>
                </c:pt>
              </c:strCache>
            </c:strRef>
          </c:tx>
          <c:spPr>
            <a:solidFill>
              <a:schemeClr val="accent3"/>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Sheet3!$D$5:$D$46</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C-2C40-434A-8F3A-C4E4C2118F53}"/>
            </c:ext>
          </c:extLst>
        </c:ser>
        <c:ser>
          <c:idx val="3"/>
          <c:order val="3"/>
          <c:tx>
            <c:strRef>
              <c:f>Sheet3!$E$3:$E$4</c:f>
              <c:strCache>
                <c:ptCount val="1"/>
                <c:pt idx="0">
                  <c:v>live</c:v>
                </c:pt>
              </c:strCache>
            </c:strRef>
          </c:tx>
          <c:spPr>
            <a:solidFill>
              <a:schemeClr val="accent4"/>
            </a:solidFill>
            <a:ln>
              <a:noFill/>
            </a:ln>
            <a:effectLst/>
          </c:spPr>
          <c:invertIfNegative val="0"/>
          <c:cat>
            <c:strRef>
              <c:f>Sheet3!$A$5:$A$46</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Sheet3!$E$5:$E$46</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E-2C40-434A-8F3A-C4E4C2118F53}"/>
            </c:ext>
          </c:extLst>
        </c:ser>
        <c:dLbls>
          <c:showLegendKey val="0"/>
          <c:showVal val="0"/>
          <c:showCatName val="0"/>
          <c:showSerName val="0"/>
          <c:showPercent val="0"/>
          <c:showBubbleSize val="0"/>
        </c:dLbls>
        <c:gapWidth val="150"/>
        <c:overlap val="100"/>
        <c:axId val="141953055"/>
        <c:axId val="311909471"/>
      </c:barChart>
      <c:catAx>
        <c:axId val="1419530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311909471"/>
        <c:crosses val="autoZero"/>
        <c:auto val="1"/>
        <c:lblAlgn val="ctr"/>
        <c:lblOffset val="100"/>
        <c:noMultiLvlLbl val="0"/>
      </c:catAx>
      <c:valAx>
        <c:axId val="31190947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419530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[StarterBook.xlsx]Sheet8!PivotTable6</c:name>
    <c:fmtId val="0"/>
  </c:pivotSource>
  <c:chart>
    <c:autoTitleDeleted val="0"/>
    <c:pivotFmts>
      <c:pivotFmt>
        <c:idx val="0"/>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MX"/>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Sheet8!$B$4:$B$5</c:f>
              <c:strCache>
                <c:ptCount val="1"/>
                <c:pt idx="0">
                  <c:v>successful</c:v>
                </c:pt>
              </c:strCache>
            </c:strRef>
          </c:tx>
          <c:spPr>
            <a:ln w="28575" cap="rnd">
              <a:solidFill>
                <a:schemeClr val="accent6"/>
              </a:solidFill>
              <a:round/>
            </a:ln>
            <a:effectLst/>
          </c:spPr>
          <c:marker>
            <c:symbol val="none"/>
          </c:marker>
          <c:cat>
            <c:strRef>
              <c:f>Sheet8!$A$6:$A$18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Sheet8!$B$6:$B$18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443C-4237-8E83-63C502AA892B}"/>
            </c:ext>
          </c:extLst>
        </c:ser>
        <c:ser>
          <c:idx val="1"/>
          <c:order val="1"/>
          <c:tx>
            <c:strRef>
              <c:f>Sheet8!$C$4:$C$5</c:f>
              <c:strCache>
                <c:ptCount val="1"/>
                <c:pt idx="0">
                  <c:v>failed</c:v>
                </c:pt>
              </c:strCache>
            </c:strRef>
          </c:tx>
          <c:spPr>
            <a:ln w="28575" cap="rnd">
              <a:solidFill>
                <a:schemeClr val="accent5"/>
              </a:solidFill>
              <a:round/>
            </a:ln>
            <a:effectLst/>
          </c:spPr>
          <c:marker>
            <c:symbol val="none"/>
          </c:marker>
          <c:cat>
            <c:strRef>
              <c:f>Sheet8!$A$6:$A$18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Sheet8!$C$6:$C$18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1-443C-4237-8E83-63C502AA892B}"/>
            </c:ext>
          </c:extLst>
        </c:ser>
        <c:ser>
          <c:idx val="2"/>
          <c:order val="2"/>
          <c:tx>
            <c:strRef>
              <c:f>Sheet8!$D$4:$D$5</c:f>
              <c:strCache>
                <c:ptCount val="1"/>
                <c:pt idx="0">
                  <c:v>canceled</c:v>
                </c:pt>
              </c:strCache>
            </c:strRef>
          </c:tx>
          <c:spPr>
            <a:ln w="28575" cap="rnd">
              <a:solidFill>
                <a:schemeClr val="accent4"/>
              </a:solidFill>
              <a:round/>
            </a:ln>
            <a:effectLst/>
          </c:spPr>
          <c:marker>
            <c:symbol val="none"/>
          </c:marker>
          <c:cat>
            <c:strRef>
              <c:f>Sheet8!$A$6:$A$18</c:f>
              <c:strCache>
                <c:ptCount val="12"/>
                <c:pt idx="0">
                  <c:v>ene</c:v>
                </c:pt>
                <c:pt idx="1">
                  <c:v>feb</c:v>
                </c:pt>
                <c:pt idx="2">
                  <c:v>mar</c:v>
                </c:pt>
                <c:pt idx="3">
                  <c:v>abr</c:v>
                </c:pt>
                <c:pt idx="4">
                  <c:v>may</c:v>
                </c:pt>
                <c:pt idx="5">
                  <c:v>jun</c:v>
                </c:pt>
                <c:pt idx="6">
                  <c:v>jul</c:v>
                </c:pt>
                <c:pt idx="7">
                  <c:v>ago</c:v>
                </c:pt>
                <c:pt idx="8">
                  <c:v>sep</c:v>
                </c:pt>
                <c:pt idx="9">
                  <c:v>oct</c:v>
                </c:pt>
                <c:pt idx="10">
                  <c:v>nov</c:v>
                </c:pt>
                <c:pt idx="11">
                  <c:v>dic</c:v>
                </c:pt>
              </c:strCache>
            </c:strRef>
          </c:cat>
          <c:val>
            <c:numRef>
              <c:f>Sheet8!$D$6:$D$18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2-443C-4237-8E83-63C502AA892B}"/>
            </c:ext>
          </c:extLst>
        </c:ser>
        <c:dLbls>
          <c:showLegendKey val="0"/>
          <c:showVal val="0"/>
          <c:showCatName val="0"/>
          <c:showSerName val="0"/>
          <c:showPercent val="0"/>
          <c:showBubbleSize val="0"/>
        </c:dLbls>
        <c:smooth val="0"/>
        <c:axId val="284099039"/>
        <c:axId val="146926975"/>
      </c:lineChart>
      <c:catAx>
        <c:axId val="2840990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146926975"/>
        <c:crosses val="autoZero"/>
        <c:auto val="1"/>
        <c:lblAlgn val="ctr"/>
        <c:lblOffset val="100"/>
        <c:noMultiLvlLbl val="0"/>
      </c:catAx>
      <c:valAx>
        <c:axId val="1469269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2840990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MX"/>
        </a:p>
      </c:txPr>
    </c:title>
    <c:autoTitleDeleted val="0"/>
    <c:plotArea>
      <c:layout/>
      <c:lineChart>
        <c:grouping val="standard"/>
        <c:varyColors val="0"/>
        <c:ser>
          <c:idx val="0"/>
          <c:order val="0"/>
          <c:tx>
            <c:strRef>
              <c:f>Bonus!$F$1</c:f>
              <c:strCache>
                <c:ptCount val="1"/>
                <c:pt idx="0">
                  <c:v>Percentage Successful</c:v>
                </c:pt>
              </c:strCache>
            </c:strRef>
          </c:tx>
          <c:spPr>
            <a:ln w="28575" cap="rnd">
              <a:solidFill>
                <a:schemeClr val="accent1"/>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Bonus!$F$2:$F$13</c:f>
              <c:numCache>
                <c:formatCode>0%</c:formatCode>
                <c:ptCount val="12"/>
                <c:pt idx="0">
                  <c:v>0.71081677704194257</c:v>
                </c:pt>
                <c:pt idx="1">
                  <c:v>0.65981573352232459</c:v>
                </c:pt>
                <c:pt idx="2">
                  <c:v>0.53361344537815125</c:v>
                </c:pt>
                <c:pt idx="3">
                  <c:v>0.47605633802816899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8846-4B57-BBD9-AC23503081C5}"/>
            </c:ext>
          </c:extLst>
        </c:ser>
        <c:ser>
          <c:idx val="1"/>
          <c:order val="1"/>
          <c:tx>
            <c:strRef>
              <c:f>Bonus!$G$1</c:f>
              <c:strCache>
                <c:ptCount val="1"/>
                <c:pt idx="0">
                  <c:v>Percentage Failed</c:v>
                </c:pt>
              </c:strCache>
            </c:strRef>
          </c:tx>
          <c:spPr>
            <a:ln w="28575" cap="rnd">
              <a:solidFill>
                <a:schemeClr val="accent2"/>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Bonus!$G$2:$G$13</c:f>
              <c:numCache>
                <c:formatCode>0%</c:formatCode>
                <c:ptCount val="12"/>
                <c:pt idx="0">
                  <c:v>0.24944812362030905</c:v>
                </c:pt>
                <c:pt idx="1">
                  <c:v>0.297661233167966</c:v>
                </c:pt>
                <c:pt idx="2">
                  <c:v>0.3949579831932773</c:v>
                </c:pt>
                <c:pt idx="3">
                  <c:v>0.40845070422535212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8846-4B57-BBD9-AC23503081C5}"/>
            </c:ext>
          </c:extLst>
        </c:ser>
        <c:ser>
          <c:idx val="2"/>
          <c:order val="2"/>
          <c:tx>
            <c:strRef>
              <c:f>Bonus!$H$1</c:f>
              <c:strCache>
                <c:ptCount val="1"/>
                <c:pt idx="0">
                  <c:v>Percentage Canceled</c:v>
                </c:pt>
              </c:strCache>
            </c:strRef>
          </c:tx>
          <c:spPr>
            <a:ln w="28575" cap="rnd">
              <a:solidFill>
                <a:schemeClr val="accent3"/>
              </a:solidFill>
              <a:round/>
            </a:ln>
            <a:effectLst/>
          </c:spPr>
          <c:marker>
            <c:symbol val="none"/>
          </c:marker>
          <c:cat>
            <c:strRef>
              <c:f>Bonus!$A$2:$A$13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Bonus!$H$2:$H$13</c:f>
              <c:numCache>
                <c:formatCode>0%</c:formatCode>
                <c:ptCount val="12"/>
                <c:pt idx="0">
                  <c:v>3.9735099337748346E-2</c:v>
                </c:pt>
                <c:pt idx="1">
                  <c:v>4.2523033309709427E-2</c:v>
                </c:pt>
                <c:pt idx="2">
                  <c:v>7.1428571428571425E-2</c:v>
                </c:pt>
                <c:pt idx="3">
                  <c:v>0.11549295774647887</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8846-4B57-BBD9-AC23503081C5}"/>
            </c:ext>
          </c:extLst>
        </c:ser>
        <c:dLbls>
          <c:showLegendKey val="0"/>
          <c:showVal val="0"/>
          <c:showCatName val="0"/>
          <c:showSerName val="0"/>
          <c:showPercent val="0"/>
          <c:showBubbleSize val="0"/>
        </c:dLbls>
        <c:smooth val="0"/>
        <c:axId val="732409903"/>
        <c:axId val="729180079"/>
      </c:lineChart>
      <c:catAx>
        <c:axId val="732409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29180079"/>
        <c:crosses val="autoZero"/>
        <c:auto val="1"/>
        <c:lblAlgn val="ctr"/>
        <c:lblOffset val="100"/>
        <c:noMultiLvlLbl val="0"/>
      </c:catAx>
      <c:valAx>
        <c:axId val="72918007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crossAx val="73240990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MX"/>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MX"/>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6</xdr:col>
      <xdr:colOff>68580</xdr:colOff>
      <xdr:row>2</xdr:row>
      <xdr:rowOff>121920</xdr:rowOff>
    </xdr:from>
    <xdr:to>
      <xdr:col>16</xdr:col>
      <xdr:colOff>586740</xdr:colOff>
      <xdr:row>22</xdr:row>
      <xdr:rowOff>106680</xdr:rowOff>
    </xdr:to>
    <xdr:graphicFrame macro="">
      <xdr:nvGraphicFramePr>
        <xdr:cNvPr id="2" name="Chart 1">
          <a:extLst>
            <a:ext uri="{FF2B5EF4-FFF2-40B4-BE49-F238E27FC236}">
              <a16:creationId xmlns:a16="http://schemas.microsoft.com/office/drawing/2014/main" id="{DC77F320-8AB0-4AB6-8FF8-9D8EC635A3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60960</xdr:colOff>
      <xdr:row>2</xdr:row>
      <xdr:rowOff>11430</xdr:rowOff>
    </xdr:from>
    <xdr:to>
      <xdr:col>18</xdr:col>
      <xdr:colOff>419100</xdr:colOff>
      <xdr:row>17</xdr:row>
      <xdr:rowOff>11430</xdr:rowOff>
    </xdr:to>
    <xdr:graphicFrame macro="">
      <xdr:nvGraphicFramePr>
        <xdr:cNvPr id="3" name="Chart 2">
          <a:extLst>
            <a:ext uri="{FF2B5EF4-FFF2-40B4-BE49-F238E27FC236}">
              <a16:creationId xmlns:a16="http://schemas.microsoft.com/office/drawing/2014/main" id="{4A3B5159-38A3-4587-A0AE-A472475F66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251460</xdr:colOff>
      <xdr:row>17</xdr:row>
      <xdr:rowOff>114300</xdr:rowOff>
    </xdr:from>
    <xdr:to>
      <xdr:col>9</xdr:col>
      <xdr:colOff>251460</xdr:colOff>
      <xdr:row>31</xdr:row>
      <xdr:rowOff>20955</xdr:rowOff>
    </xdr:to>
    <mc:AlternateContent xmlns:mc="http://schemas.openxmlformats.org/markup-compatibility/2006" xmlns:a14="http://schemas.microsoft.com/office/drawing/2010/main">
      <mc:Choice Requires="a14">
        <xdr:graphicFrame macro="">
          <xdr:nvGraphicFramePr>
            <xdr:cNvPr id="4" name="country">
              <a:extLst>
                <a:ext uri="{FF2B5EF4-FFF2-40B4-BE49-F238E27FC236}">
                  <a16:creationId xmlns:a16="http://schemas.microsoft.com/office/drawing/2014/main" id="{10740033-9A87-419F-AFB0-E22712A0CCAD}"/>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4427220" y="3223260"/>
              <a:ext cx="1828800" cy="2466975"/>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419100</xdr:colOff>
      <xdr:row>17</xdr:row>
      <xdr:rowOff>68580</xdr:rowOff>
    </xdr:from>
    <xdr:to>
      <xdr:col>12</xdr:col>
      <xdr:colOff>419100</xdr:colOff>
      <xdr:row>30</xdr:row>
      <xdr:rowOff>158115</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CA43A1F-C722-4C0D-817E-14D0690FBCF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423660" y="3177540"/>
              <a:ext cx="1828800" cy="2466975"/>
            </a:xfrm>
            <a:prstGeom prst="rect">
              <a:avLst/>
            </a:prstGeom>
            <a:solidFill>
              <a:prstClr val="white"/>
            </a:solidFill>
            <a:ln w="1">
              <a:solidFill>
                <a:prstClr val="green"/>
              </a:solidFill>
            </a:ln>
          </xdr:spPr>
          <xdr:txBody>
            <a:bodyPr vertOverflow="clip" horzOverflow="clip"/>
            <a:lstStyle/>
            <a:p>
              <a:r>
                <a:rPr lang="es-MX"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472440</xdr:colOff>
      <xdr:row>4</xdr:row>
      <xdr:rowOff>3810</xdr:rowOff>
    </xdr:from>
    <xdr:to>
      <xdr:col>14</xdr:col>
      <xdr:colOff>167640</xdr:colOff>
      <xdr:row>19</xdr:row>
      <xdr:rowOff>3810</xdr:rowOff>
    </xdr:to>
    <xdr:graphicFrame macro="">
      <xdr:nvGraphicFramePr>
        <xdr:cNvPr id="2" name="Chart 1">
          <a:extLst>
            <a:ext uri="{FF2B5EF4-FFF2-40B4-BE49-F238E27FC236}">
              <a16:creationId xmlns:a16="http://schemas.microsoft.com/office/drawing/2014/main" id="{891EFD04-9A0E-4992-A6F2-CD792E837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60960</xdr:colOff>
      <xdr:row>13</xdr:row>
      <xdr:rowOff>148590</xdr:rowOff>
    </xdr:from>
    <xdr:to>
      <xdr:col>10</xdr:col>
      <xdr:colOff>76200</xdr:colOff>
      <xdr:row>28</xdr:row>
      <xdr:rowOff>148590</xdr:rowOff>
    </xdr:to>
    <xdr:graphicFrame macro="">
      <xdr:nvGraphicFramePr>
        <xdr:cNvPr id="2" name="Chart 1">
          <a:extLst>
            <a:ext uri="{FF2B5EF4-FFF2-40B4-BE49-F238E27FC236}">
              <a16:creationId xmlns:a16="http://schemas.microsoft.com/office/drawing/2014/main" id="{AE3FE6A1-47A0-4272-AE2C-4C43E42A91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fonso Covarrubias" refreshedDate="44088.54903923611" createdVersion="6" refreshedVersion="6" minRefreshableVersion="3" recordCount="4114" xr:uid="{7F1DEF30-BAC0-4CB3-AD42-B448BC619E76}">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0">
      <sharedItems containsMixedTypes="1" containsNumber="1" minValue="3.0266343825665861E-4" maxValue="1"/>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85978264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fonso Covarrubias" refreshedDate="44088.689667708335" createdVersion="6" refreshedVersion="6" minRefreshableVersion="3" recordCount="4114" xr:uid="{8AFE216E-38D4-4799-82E6-59577205561A}">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64">
      <sharedItems containsSemiMixedTypes="0" containsString="0" containsNumber="1" minValue="0" maxValue="22603"/>
    </cacheField>
    <cacheField name="Average Donation" numFmtId="0">
      <sharedItems containsMixedTypes="1" containsNumber="1" minValue="3.0266343825665861E-4" maxValue="1"/>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Ended Conversion" numFmtId="14">
      <sharedItems containsSemiMixedTypes="0" containsNonDate="0" containsDate="1" containsString="0" minDate="2009-08-10T19:26:00" maxDate="2017-05-03T19:12:00"/>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9">
        <rangePr groupBy="months" startDate="2009-05-17T03:55:13" endDate="2017-03-15T15:30:07"/>
        <groupItems count="14">
          <s v="&lt;17/05/2009"/>
          <s v="ene"/>
          <s v="feb"/>
          <s v="mar"/>
          <s v="abr"/>
          <s v="may"/>
          <s v="jun"/>
          <s v="jul"/>
          <s v="ago"/>
          <s v="sep"/>
          <s v="oct"/>
          <s v="nov"/>
          <s v="dic"/>
          <s v="&gt;15/03/2017"/>
        </groupItems>
      </fieldGroup>
    </cacheField>
    <cacheField name="Quarters" numFmtId="0" databaseField="0">
      <fieldGroup base="19">
        <rangePr groupBy="quarters" startDate="2009-05-17T03:55:13" endDate="2017-03-15T15:30:07"/>
        <groupItems count="6">
          <s v="&lt;17/05/2009"/>
          <s v="Qtr1"/>
          <s v="Qtr2"/>
          <s v="Qtr3"/>
          <s v="Qtr4"/>
          <s v="&gt;15/03/2017"/>
        </groupItems>
      </fieldGroup>
    </cacheField>
    <cacheField name="Years" numFmtId="0" databaseField="0">
      <fieldGroup base="19">
        <rangePr groupBy="years" startDate="2009-05-17T03:55:13" endDate="2017-03-15T15:30:07"/>
        <groupItems count="11">
          <s v="&lt;17/05/2009"/>
          <s v="2009"/>
          <s v="2010"/>
          <s v="2011"/>
          <s v="2012"/>
          <s v="2013"/>
          <s v="2014"/>
          <s v="2015"/>
          <s v="2016"/>
          <s v="2017"/>
          <s v="&gt;15/03/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1.5645147425427663E-2"/>
    <x v="0"/>
    <x v="0"/>
  </r>
  <r>
    <n v="1"/>
    <s v="FannibalFest Fan Convention"/>
    <s v="A Hannibal TV Show Fan Convention and Art Collective"/>
    <n v="10275"/>
    <n v="14653"/>
    <x v="0"/>
    <x v="0"/>
    <s v="USD"/>
    <n v="1488464683"/>
    <n v="1485872683"/>
    <b v="0"/>
    <n v="79"/>
    <b v="1"/>
    <s v="film &amp; video/television"/>
    <n v="1.4260827250608272"/>
    <n v="5.3913874291953868E-3"/>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6.6666666666666666E-2"/>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1.4436958614051972E-2"/>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5.2479586549555885E-3"/>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1.070615034168565E-2"/>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6.8083108346050003E-3"/>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6.2568605927552142E-3"/>
    <x v="0"/>
    <x v="0"/>
  </r>
  <r>
    <n v="8"/>
    <s v="Sizzling in the Kitchen Flynn Style"/>
    <s v="Help us raise the funds to film our pilot episode!"/>
    <n v="3500"/>
    <n v="3501.52"/>
    <x v="0"/>
    <x v="0"/>
    <s v="USD"/>
    <n v="1460754000"/>
    <n v="1460155212"/>
    <b v="0"/>
    <n v="12"/>
    <b v="1"/>
    <s v="film &amp; video/television"/>
    <n v="1.0004342857142856"/>
    <n v="3.4270830953414518E-3"/>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746535659296179E-2"/>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6.3018242122719736E-3"/>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1.2448132780082987E-2"/>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1.6677421956925061E-2"/>
    <x v="0"/>
    <x v="0"/>
  </r>
  <r>
    <n v="13"/>
    <s v="Can't Go Home"/>
    <s v="A travel series hosted by touring musicians that profiles a different American city in each episode."/>
    <n v="3500"/>
    <n v="5599"/>
    <x v="0"/>
    <x v="0"/>
    <s v="USD"/>
    <n v="1466713620"/>
    <n v="1463588109"/>
    <b v="0"/>
    <n v="51"/>
    <b v="1"/>
    <s v="film &amp; video/television"/>
    <n v="1.5997142857142856"/>
    <n v="9.1087694231112692E-3"/>
    <x v="0"/>
    <x v="0"/>
  </r>
  <r>
    <n v="14"/>
    <s v="3010 | Sci-fi Series"/>
    <s v="A highly charged post apocalyptic sci fi series that pulls no punches!"/>
    <n v="6000"/>
    <n v="6056"/>
    <x v="0"/>
    <x v="2"/>
    <s v="AUD"/>
    <n v="1405259940"/>
    <n v="1403051888"/>
    <b v="0"/>
    <n v="41"/>
    <b v="1"/>
    <s v="film &amp; video/television"/>
    <n v="1.0093333333333334"/>
    <n v="6.7701453104359313E-3"/>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4.596622889305816E-2"/>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5.8192700972649431E-3"/>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2.3841059602649008E-2"/>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1.0722236696196709E-2"/>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1.7813765182186234E-2"/>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1.2475049900199601E-2"/>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5.0024764735017331E-3"/>
    <x v="0"/>
    <x v="0"/>
  </r>
  <r>
    <n v="22"/>
    <s v="CREATURES OF HABIT!"/>
    <s v="Meet Gary, and Troy: Two unlikely friends that investigate &quot;strange phenomenon&quot;."/>
    <n v="350"/>
    <n v="410"/>
    <x v="0"/>
    <x v="0"/>
    <s v="USD"/>
    <n v="1420099140"/>
    <n v="1418766740"/>
    <b v="0"/>
    <n v="8"/>
    <b v="1"/>
    <s v="film &amp; video/television"/>
    <n v="1.1714285714285715"/>
    <n v="1.9512195121951219E-2"/>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9.7046413502109713E-3"/>
    <x v="0"/>
    <x v="0"/>
  </r>
  <r>
    <n v="24"/>
    <s v="Bring STL Up Late to TV"/>
    <s v="STL Up Late is a weekly late night comedy talk show for St. Louis television."/>
    <n v="35000"/>
    <n v="38082.69"/>
    <x v="0"/>
    <x v="0"/>
    <s v="USD"/>
    <n v="1442345940"/>
    <n v="1439494863"/>
    <b v="0"/>
    <n v="574"/>
    <b v="1"/>
    <s v="film &amp; video/television"/>
    <n v="1.0880768571428572"/>
    <n v="1.5072464681460264E-2"/>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1.7500000000000002E-2"/>
    <x v="0"/>
    <x v="0"/>
  </r>
  <r>
    <n v="26"/>
    <s v="You, Me &amp; Sicily:  Part I Editing"/>
    <s v="Highlighting Sicily's points of light: its extraordinary people. Editing phase is now underway!!!"/>
    <n v="1250"/>
    <n v="1940"/>
    <x v="0"/>
    <x v="0"/>
    <s v="USD"/>
    <n v="1408278144"/>
    <n v="1404822144"/>
    <b v="0"/>
    <n v="19"/>
    <b v="1"/>
    <s v="film &amp; video/television"/>
    <n v="1.552"/>
    <n v="9.7938144329896906E-3"/>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6.7129111658089059E-3"/>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5.8960305597076899E-3"/>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1621621621625E-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1.3079992793664348E-2"/>
    <x v="0"/>
    <x v="0"/>
  </r>
  <r>
    <n v="31"/>
    <s v="The Alan Katz Show"/>
    <s v="After a two-year hiatus, The Alan Katz Show is coming back! But it can't unless we can get a 16gb flash drive valued at $12.71!"/>
    <n v="13"/>
    <n v="13"/>
    <x v="0"/>
    <x v="0"/>
    <s v="USD"/>
    <n v="1453748434"/>
    <n v="1452193234"/>
    <b v="0"/>
    <n v="1"/>
    <b v="1"/>
    <s v="film &amp; video/television"/>
    <n v="1"/>
    <n v="7.6923076923076927E-2"/>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1206171107994391E-3"/>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1.1940298507462687E-2"/>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2.0047169811320754E-2"/>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1.6816816816816817E-2"/>
    <x v="0"/>
    <x v="0"/>
  </r>
  <r>
    <n v="36"/>
    <s v="THE LISTENING BOX"/>
    <s v="A modern day priest makes an unusual discovery, setting off a chain of events."/>
    <n v="6000"/>
    <n v="8529"/>
    <x v="0"/>
    <x v="0"/>
    <s v="USD"/>
    <n v="1428128525"/>
    <n v="1425540125"/>
    <b v="0"/>
    <n v="44"/>
    <b v="1"/>
    <s v="film &amp; video/television"/>
    <n v="1.4215"/>
    <n v="5.1588697385391022E-3"/>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6.2690487399955398E-3"/>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2.3991275899672846E-2"/>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6.6269659489998469E-3"/>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7.8934385791810564E-3"/>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9.4999999999999998E-3"/>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8.5095669687814696E-3"/>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8.5207023909803659E-3"/>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7.4999999999999997E-3"/>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1.0166666666666666E-2"/>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5.1428571428571426E-3"/>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1.3009822415924022E-2"/>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1.7600741083835109E-2"/>
    <x v="0"/>
    <x v="0"/>
  </r>
  <r>
    <n v="49"/>
    <s v="Driving Jersey - Season Five"/>
    <s v="Driving Jersey is real people telling real stories."/>
    <n v="12000"/>
    <n v="12000"/>
    <x v="0"/>
    <x v="0"/>
    <s v="USD"/>
    <n v="1445660045"/>
    <n v="1443068045"/>
    <b v="0"/>
    <n v="87"/>
    <b v="1"/>
    <s v="film &amp; video/television"/>
    <n v="1"/>
    <n v="7.2500000000000004E-3"/>
    <x v="0"/>
    <x v="0"/>
  </r>
  <r>
    <n v="50"/>
    <s v="The Love Lounge"/>
    <s v="A brand new dating show which helps one lucky lady find her Mr Right with difficult decisions to make along the way."/>
    <n v="600"/>
    <n v="600"/>
    <x v="0"/>
    <x v="1"/>
    <s v="GBP"/>
    <n v="1422637200"/>
    <n v="1419271458"/>
    <b v="0"/>
    <n v="22"/>
    <b v="1"/>
    <s v="film &amp; video/television"/>
    <n v="1"/>
    <n v="3.6666666666666667E-2"/>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8.450504189745774E-3"/>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4.4746579468204111E-3"/>
    <x v="0"/>
    <x v="0"/>
  </r>
  <r>
    <n v="53"/>
    <s v="Rolling out Vegan Mashup's Season 2"/>
    <s v="Delicious TV's Vegan Mashup launching season two on public television"/>
    <n v="3000"/>
    <n v="3289"/>
    <x v="0"/>
    <x v="0"/>
    <s v="USD"/>
    <n v="1396648800"/>
    <n v="1395407445"/>
    <b v="0"/>
    <n v="117"/>
    <b v="1"/>
    <s v="film &amp; video/television"/>
    <n v="1.0963333333333334"/>
    <n v="3.5573122529644272E-2"/>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5.1485148514851488E-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7.7547339945897202E-3"/>
    <x v="0"/>
    <x v="0"/>
  </r>
  <r>
    <n v="56"/>
    <s v="Voxwomen Cycling Show"/>
    <s v="We want to see more women's cycling on TV - and we need your help to make it happen!"/>
    <n v="8000"/>
    <n v="8581"/>
    <x v="0"/>
    <x v="1"/>
    <s v="GBP"/>
    <n v="1433779200"/>
    <n v="1432559424"/>
    <b v="0"/>
    <n v="174"/>
    <b v="1"/>
    <s v="film &amp; video/television"/>
    <n v="1.0726249999999999"/>
    <n v="2.0277356951404264E-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4.5142296368989206E-3"/>
    <x v="0"/>
    <x v="0"/>
  </r>
  <r>
    <n v="58"/>
    <s v="Gloaming"/>
    <s v="Alex thought he knew how the world worked. You live, you die and it's over. He was very, very wrong."/>
    <n v="10000"/>
    <n v="10291"/>
    <x v="0"/>
    <x v="0"/>
    <s v="USD"/>
    <n v="1416423172"/>
    <n v="1413827572"/>
    <b v="0"/>
    <n v="75"/>
    <b v="1"/>
    <s v="film &amp; video/television"/>
    <n v="1.0290999999999999"/>
    <n v="7.287921484792537E-3"/>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1.6479285538078636E-3"/>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2.3234150759520088E-2"/>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1018206338503033E-3"/>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1.034037052994399E-2"/>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2.8189237877526571E-2"/>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1.1538461538461539E-2"/>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7.5727381426863296E-3"/>
    <x v="0"/>
    <x v="1"/>
  </r>
  <r>
    <n v="66"/>
    <s v="A Stagnant Fever: Short Film"/>
    <s v="A dark comedy set in the '60s about clinical depression and one night stands."/>
    <n v="2000"/>
    <n v="2372"/>
    <x v="0"/>
    <x v="0"/>
    <s v="USD"/>
    <n v="1468873420"/>
    <n v="1466281420"/>
    <b v="0"/>
    <n v="26"/>
    <b v="1"/>
    <s v="film &amp; video/shorts"/>
    <n v="1.1859999999999999"/>
    <n v="1.0961214165261383E-2"/>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8.6021505376344086E-3"/>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4.7182175622542594E-2"/>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1.6044376220792252E-2"/>
    <x v="0"/>
    <x v="1"/>
  </r>
  <r>
    <n v="70"/>
    <s v="Scraps"/>
    <s v="Maggie barely survives a deranged baptism by her mother only to be born again to a string of foster parents. Things can always be worse"/>
    <n v="500"/>
    <n v="636"/>
    <x v="0"/>
    <x v="0"/>
    <s v="USD"/>
    <n v="1315171845"/>
    <n v="1309987845"/>
    <b v="0"/>
    <n v="17"/>
    <b v="1"/>
    <s v="film &amp; video/shorts"/>
    <n v="1.272"/>
    <n v="2.6729559748427674E-2"/>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1.4343343792021516E-2"/>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1.7190775681341718E-2"/>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0.02"/>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5.1358339531753623E-2"/>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1.1633663366336634E-2"/>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2608695652173912E-2"/>
    <x v="0"/>
    <x v="1"/>
  </r>
  <r>
    <n v="77"/>
    <s v="Jonah and the Crab"/>
    <s v="A short film about a boy searching for companionship in a hermit crab he finds on the beach."/>
    <n v="400"/>
    <n v="1570"/>
    <x v="0"/>
    <x v="0"/>
    <s v="USD"/>
    <n v="1337569140"/>
    <n v="1332991717"/>
    <b v="0"/>
    <n v="26"/>
    <b v="1"/>
    <s v="film &amp; video/shorts"/>
    <n v="3.9249999999999998"/>
    <n v="1.6560509554140127E-2"/>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2.5906735751295335E-2"/>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2.4833434282253181E-2"/>
    <x v="0"/>
    <x v="1"/>
  </r>
  <r>
    <n v="80"/>
    <s v="Swingers Anonymous"/>
    <s v="What would you do if you ended up at a swingers party with two dead bodies and $20,000 in drug money?"/>
    <n v="12000"/>
    <n v="12870"/>
    <x v="0"/>
    <x v="0"/>
    <s v="USD"/>
    <n v="1386640856"/>
    <n v="1383616856"/>
    <b v="0"/>
    <n v="47"/>
    <b v="1"/>
    <s v="film &amp; video/shorts"/>
    <n v="1.0725"/>
    <n v="3.6519036519036519E-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1.8855218855218854E-2"/>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2.4996875390576177E-2"/>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6.3414634146341464E-2"/>
    <x v="0"/>
    <x v="1"/>
  </r>
  <r>
    <n v="84"/>
    <s v="Redemption - Short Film"/>
    <s v="&quot;A sociopath crosses paths with the person he must confront about his wife's murder, it might be himself&quot;"/>
    <n v="500"/>
    <n v="500"/>
    <x v="0"/>
    <x v="0"/>
    <s v="USD"/>
    <n v="1305483086"/>
    <n v="1302891086"/>
    <b v="0"/>
    <n v="7"/>
    <b v="1"/>
    <s v="film &amp; video/shorts"/>
    <n v="1"/>
    <n v="1.4E-2"/>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1.3944223107569721E-2"/>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2.6612398246712585E-3"/>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9.5602294455066923E-3"/>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1.6666666666666666E-2"/>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8.1112398609501733E-3"/>
    <x v="0"/>
    <x v="1"/>
  </r>
  <r>
    <n v="90"/>
    <s v="Help Get the Short Film Interior Design into Film Festivals!"/>
    <s v="We're looking for funding to help submit a short film to film festivals."/>
    <n v="500"/>
    <n v="502"/>
    <x v="0"/>
    <x v="0"/>
    <s v="USD"/>
    <n v="1310454499"/>
    <n v="1307862499"/>
    <b v="0"/>
    <n v="16"/>
    <b v="1"/>
    <s v="film &amp; video/shorts"/>
    <n v="1.004"/>
    <n v="3.1872509960159362E-2"/>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1.2777777777777779E-2"/>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8.1749049429657803E-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1.3562386980108499E-2"/>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4.6153846153846156E-2"/>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4.5652173913043478E-2"/>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1.9767441860465116E-2"/>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1.8823529411764704E-2"/>
    <x v="0"/>
    <x v="1"/>
  </r>
  <r>
    <n v="98"/>
    <s v="CUT OUT"/>
    <s v="&quot;Cut Out&quot; tells the story of a young woman who befriends a neighborhood teen and finds herself involved with gang violence."/>
    <n v="3200"/>
    <n v="3400"/>
    <x v="0"/>
    <x v="0"/>
    <s v="USD"/>
    <n v="1354923000"/>
    <n v="1351796674"/>
    <b v="0"/>
    <n v="60"/>
    <b v="1"/>
    <s v="film &amp; video/shorts"/>
    <n v="1.0625"/>
    <n v="1.7647058823529412E-2"/>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2.4523828987165864E-2"/>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5.1999999999999998E-3"/>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0.01"/>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8.4801043705153289E-3"/>
    <x v="0"/>
    <x v="1"/>
  </r>
  <r>
    <n v="103"/>
    <s v="I'M TWENTY SOMETHING"/>
    <s v="Three friends in their twenties are trying to do the impossible - have fun on a casual Friday night."/>
    <n v="1300"/>
    <n v="1367"/>
    <x v="0"/>
    <x v="1"/>
    <s v="GBP"/>
    <n v="1394220030"/>
    <n v="1392232830"/>
    <b v="0"/>
    <n v="49"/>
    <b v="1"/>
    <s v="film &amp; video/shorts"/>
    <n v="1.0515384615384615"/>
    <n v="3.5844915874177027E-2"/>
    <x v="0"/>
    <x v="1"/>
  </r>
  <r>
    <n v="104"/>
    <s v="Good 'Ol Trumpet"/>
    <s v="UCF short film about an old man, his love for music, and his misplaced trumpet.  "/>
    <n v="500"/>
    <n v="600"/>
    <x v="0"/>
    <x v="0"/>
    <s v="USD"/>
    <n v="1301792400"/>
    <n v="1299775266"/>
    <b v="0"/>
    <n v="10"/>
    <b v="1"/>
    <s v="film &amp; video/shorts"/>
    <n v="1.2"/>
    <n v="1.6666666666666666E-2"/>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2.5391451544646636E-2"/>
    <x v="0"/>
    <x v="1"/>
  </r>
  <r>
    <n v="106"/>
    <s v="LOST WEEKEND"/>
    <s v="A Boy. A Girl. A Car. A Serial Killer."/>
    <n v="5000"/>
    <n v="5025"/>
    <x v="0"/>
    <x v="0"/>
    <s v="USD"/>
    <n v="1333391901"/>
    <n v="1332182301"/>
    <b v="0"/>
    <n v="27"/>
    <b v="1"/>
    <s v="film &amp; video/shorts"/>
    <n v="1.0049999999999999"/>
    <n v="5.3731343283582086E-3"/>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8.9785296031229672E-3"/>
    <x v="0"/>
    <x v="1"/>
  </r>
  <r>
    <n v="108"/>
    <s v="GLASS: A Love Story"/>
    <s v="When a man can't find love, his Google GLASS does the searching for him. A short film shot with Google Glass."/>
    <n v="1500"/>
    <n v="3700"/>
    <x v="0"/>
    <x v="0"/>
    <s v="USD"/>
    <n v="1370011370"/>
    <n v="1364827370"/>
    <b v="0"/>
    <n v="47"/>
    <b v="1"/>
    <s v="film &amp; video/shorts"/>
    <n v="2.4666666666666668"/>
    <n v="1.2702702702702703E-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2.1412300683371299E-2"/>
    <x v="0"/>
    <x v="1"/>
  </r>
  <r>
    <n v="110"/>
    <s v="Earlids"/>
    <s v="Lee, an awkward teenager with sound-blocking earlids, must confront his self-isolation after a girl moves in next door."/>
    <n v="1300"/>
    <n v="1700"/>
    <x v="0"/>
    <x v="0"/>
    <s v="USD"/>
    <n v="1384408740"/>
    <n v="1381445253"/>
    <b v="0"/>
    <n v="26"/>
    <b v="1"/>
    <s v="film &amp; video/shorts"/>
    <n v="1.3076923076923077"/>
    <n v="1.5294117647058824E-2"/>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9.7966728280961188E-3"/>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1.5576923076923077E-2"/>
    <x v="0"/>
    <x v="1"/>
  </r>
  <r>
    <n v="113"/>
    <s v="&quot;The First Day&quot; by Julia Othmer- Music Video"/>
    <s v="A living memorial for all those dealing with trauma, grief and loss."/>
    <n v="5000"/>
    <n v="7050"/>
    <x v="0"/>
    <x v="0"/>
    <s v="USD"/>
    <n v="1312642800"/>
    <n v="1311963128"/>
    <b v="0"/>
    <n v="78"/>
    <b v="1"/>
    <s v="film &amp; video/shorts"/>
    <n v="1.41"/>
    <n v="1.1063829787234043E-2"/>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1.1290322580645161E-2"/>
    <x v="0"/>
    <x v="1"/>
  </r>
  <r>
    <n v="115"/>
    <s v="The World's Greatest Lover"/>
    <s v="Never judge a book (or a lover) by their cover."/>
    <n v="450"/>
    <n v="632"/>
    <x v="0"/>
    <x v="0"/>
    <s v="USD"/>
    <n v="1328377444"/>
    <n v="1326217444"/>
    <b v="0"/>
    <n v="22"/>
    <b v="1"/>
    <s v="film &amp; video/shorts"/>
    <n v="1.4044444444444444"/>
    <n v="3.4810126582278479E-2"/>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1.4328808446455505E-2"/>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5.9705189044318941E-3"/>
    <x v="0"/>
    <x v="1"/>
  </r>
  <r>
    <n v="118"/>
    <s v="DENOUNCED - A Short Film"/>
    <s v="When a ruthless hit-man is 'denounced' from the mafia, his old enemies declare war."/>
    <n v="5000"/>
    <n v="5651.58"/>
    <x v="0"/>
    <x v="0"/>
    <s v="USD"/>
    <n v="1311902236"/>
    <n v="1309310236"/>
    <b v="0"/>
    <n v="39"/>
    <b v="1"/>
    <s v="film &amp; video/shorts"/>
    <n v="1.1303159999999999"/>
    <n v="6.9007251069612393E-3"/>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1.0888437656337365E-2"/>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0.1"/>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x v="2"/>
  </r>
  <r>
    <n v="122"/>
    <s v="The Time Jumper (Canceled)"/>
    <s v="My ambition for this knows no bounds.  Seeing Sephoria in a live-action is a dream of mine."/>
    <n v="100000000"/>
    <n v="0"/>
    <x v="1"/>
    <x v="0"/>
    <s v="USD"/>
    <n v="1476094907"/>
    <n v="1470910907"/>
    <b v="0"/>
    <n v="0"/>
    <b v="0"/>
    <s v="film &amp; video/science fiction"/>
    <n v="0"/>
    <e v="#DI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3.9735099337748346E-2"/>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8.5714285714285715E-2"/>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9.372746935832732E-3"/>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2.1052631578947368E-2"/>
    <x v="0"/>
    <x v="2"/>
  </r>
  <r>
    <n v="128"/>
    <s v="Ralphi3 (Canceled)"/>
    <s v="A Science Fiction film filled with entertainment and Excitement"/>
    <n v="100000"/>
    <n v="1867"/>
    <x v="1"/>
    <x v="0"/>
    <s v="USD"/>
    <n v="1476941293"/>
    <n v="1473917293"/>
    <b v="0"/>
    <n v="6"/>
    <b v="0"/>
    <s v="film &amp; video/science fiction"/>
    <n v="1.8669999999999999E-2"/>
    <n v="3.2137118371719335E-3"/>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x v="2"/>
  </r>
  <r>
    <n v="131"/>
    <s v="I (Canceled)"/>
    <s v="I"/>
    <n v="1200"/>
    <n v="0"/>
    <x v="1"/>
    <x v="0"/>
    <s v="USD"/>
    <n v="1467763200"/>
    <n v="1466453161"/>
    <b v="0"/>
    <n v="0"/>
    <b v="0"/>
    <s v="film &amp; video/science fiction"/>
    <n v="0"/>
    <e v="#DI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1.0581319399085565E-2"/>
    <x v="0"/>
    <x v="2"/>
  </r>
  <r>
    <n v="133"/>
    <s v="Demon Women from outer space (Canceled)"/>
    <s v="Invasion from outer space sights, to weird to imagine destruction too monstrous to escape"/>
    <n v="71764"/>
    <n v="0"/>
    <x v="1"/>
    <x v="0"/>
    <s v="USD"/>
    <n v="1464715860"/>
    <n v="1462130584"/>
    <b v="0"/>
    <n v="0"/>
    <b v="0"/>
    <s v="film &amp; video/science fiction"/>
    <n v="0"/>
    <e v="#DIV/0!"/>
    <x v="0"/>
    <x v="2"/>
  </r>
  <r>
    <n v="134"/>
    <s v="MARLEY'S GHOST (AMBASSADORS OF STEAM) (Canceled)"/>
    <s v="steampunk  remake of &quot;a Christmas carol&quot;"/>
    <n v="5000"/>
    <n v="0"/>
    <x v="1"/>
    <x v="0"/>
    <s v="USD"/>
    <n v="1441386000"/>
    <n v="1438811418"/>
    <b v="0"/>
    <n v="0"/>
    <b v="0"/>
    <s v="film &amp; video/science fiction"/>
    <n v="0"/>
    <e v="#DI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1.2406947890818859E-2"/>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1.2308998302207131E-2"/>
    <x v="0"/>
    <x v="2"/>
  </r>
  <r>
    <n v="139"/>
    <s v="Roman Dead (Canceled)"/>
    <s v="When  Rome is infected with a zombie plague, Lucius Agrippa and a small group fights for survival"/>
    <n v="500"/>
    <n v="500"/>
    <x v="1"/>
    <x v="0"/>
    <s v="USD"/>
    <n v="1436738772"/>
    <n v="1435874772"/>
    <b v="0"/>
    <n v="1"/>
    <b v="0"/>
    <s v="film &amp; video/science fiction"/>
    <n v="1"/>
    <n v="2E-3"/>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2.1655065738592421E-2"/>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0.1"/>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1.7874396135265702E-2"/>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2.6627218934911243E-2"/>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2.6086956521739129E-2"/>
    <x v="0"/>
    <x v="2"/>
  </r>
  <r>
    <n v="147"/>
    <s v="Consumed (Static Air) (Canceled)"/>
    <s v="Film makers catch live footage beyond their wildest dreams."/>
    <n v="7000"/>
    <n v="0"/>
    <x v="1"/>
    <x v="1"/>
    <s v="GBP"/>
    <n v="1420741080"/>
    <n v="1417026340"/>
    <b v="0"/>
    <n v="0"/>
    <b v="0"/>
    <s v="film &amp; video/science fiction"/>
    <n v="0"/>
    <e v="#DI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0.05"/>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6.5217391304347824E-2"/>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2.2250265674814028E-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3.5714285714285712E-2"/>
    <x v="0"/>
    <x v="2"/>
  </r>
  <r>
    <n v="152"/>
    <s v="The Great Dark (Canceled)"/>
    <s v="The Great Dark is a journey through the unimaginable...and un foreseeable..."/>
    <n v="380000"/>
    <n v="30"/>
    <x v="1"/>
    <x v="0"/>
    <s v="USD"/>
    <n v="1411437100"/>
    <n v="1408845100"/>
    <b v="0"/>
    <n v="2"/>
    <b v="0"/>
    <s v="film &amp; video/science fiction"/>
    <n v="7.8947368421052633E-5"/>
    <n v="6.6666666666666666E-2"/>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2.7855153203342618E-2"/>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7.4999999999999997E-2"/>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4.9382716049382713E-2"/>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8.4033613445378148E-3"/>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0.25"/>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0.1"/>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0.2"/>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2.2988505747126436E-2"/>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1.0937499999999999E-2"/>
    <x v="0"/>
    <x v="3"/>
  </r>
  <r>
    <n v="165"/>
    <s v="NET"/>
    <s v="A teacher. A boy. The beach and a heatwave that drove them all insane."/>
    <n v="17000"/>
    <n v="0"/>
    <x v="2"/>
    <x v="1"/>
    <s v="GBP"/>
    <n v="1452613724"/>
    <n v="1450021724"/>
    <b v="0"/>
    <n v="0"/>
    <b v="0"/>
    <s v="film &amp; video/drama"/>
    <n v="0"/>
    <e v="#DIV/0!"/>
    <x v="0"/>
    <x v="3"/>
  </r>
  <r>
    <n v="166"/>
    <s v="Pressure"/>
    <s v="A young teen makes a bad decision after joining gang and the film expresses his choices that led him to that point."/>
    <n v="5000"/>
    <n v="3000"/>
    <x v="2"/>
    <x v="0"/>
    <s v="USD"/>
    <n v="1484531362"/>
    <n v="1481939362"/>
    <b v="0"/>
    <n v="1"/>
    <b v="0"/>
    <s v="film &amp; video/drama"/>
    <n v="0.6"/>
    <n v="3.3333333333333332E-4"/>
    <x v="0"/>
    <x v="3"/>
  </r>
  <r>
    <n v="167"/>
    <s v="Past"/>
    <s v="A young man experiences a tragedy and has the opportunity to go back and learn from his mistakes and find out his true self."/>
    <n v="110000"/>
    <n v="11"/>
    <x v="2"/>
    <x v="0"/>
    <s v="USD"/>
    <n v="1438726535"/>
    <n v="1433542535"/>
    <b v="0"/>
    <n v="2"/>
    <b v="0"/>
    <s v="film &amp; video/drama"/>
    <n v="1E-4"/>
    <n v="0.18181818181818182"/>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9.2307692307692316E-3"/>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1.7857142857142856E-2"/>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0769230769230771E-2"/>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x v="3"/>
  </r>
  <r>
    <n v="172"/>
    <s v="The Blind Dolphin Story"/>
    <s v="A short film on the rarest mammal and the second most endangered freshwater river dolphin, in Pakistan."/>
    <n v="95000"/>
    <n v="0"/>
    <x v="2"/>
    <x v="0"/>
    <s v="USD"/>
    <n v="1426753723"/>
    <n v="1423733323"/>
    <b v="0"/>
    <n v="0"/>
    <b v="0"/>
    <s v="film &amp; video/drama"/>
    <n v="0"/>
    <e v="#DIV/0!"/>
    <x v="0"/>
    <x v="3"/>
  </r>
  <r>
    <n v="173"/>
    <s v="7 Sins"/>
    <s v="This is a film inspired by Quentin Tarantino, I want to make a film thats entertaining yet gritty. 7 Sins is in pre-production."/>
    <n v="1110"/>
    <n v="0"/>
    <x v="2"/>
    <x v="1"/>
    <s v="GBP"/>
    <n v="1425131108"/>
    <n v="1422539108"/>
    <b v="0"/>
    <n v="0"/>
    <b v="0"/>
    <s v="film &amp; video/drama"/>
    <n v="0"/>
    <e v="#DIV/0!"/>
    <x v="0"/>
    <x v="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2.0046260601387818E-2"/>
    <x v="0"/>
    <x v="3"/>
  </r>
  <r>
    <n v="176"/>
    <s v="Silent Monster"/>
    <s v="I'm seeking funding to finish my short film, Silent Monster, to bring awareness to teenage bullying as well as teenage violence."/>
    <n v="1500"/>
    <n v="0"/>
    <x v="2"/>
    <x v="0"/>
    <s v="USD"/>
    <n v="1438803999"/>
    <n v="1436211999"/>
    <b v="0"/>
    <n v="0"/>
    <b v="0"/>
    <s v="film &amp; video/drama"/>
    <n v="0"/>
    <e v="#DIV/0!"/>
    <x v="0"/>
    <x v="3"/>
  </r>
  <r>
    <n v="177"/>
    <s v="The Good Samaritan"/>
    <s v="I'm making a modern day version of the bible story &quot; The Good Samaritan&quot;"/>
    <n v="450"/>
    <n v="180"/>
    <x v="2"/>
    <x v="0"/>
    <s v="USD"/>
    <n v="1427155726"/>
    <n v="1425690526"/>
    <b v="0"/>
    <n v="7"/>
    <b v="0"/>
    <s v="film &amp; video/drama"/>
    <n v="0.4"/>
    <n v="3.888888888888889E-2"/>
    <x v="0"/>
    <x v="3"/>
  </r>
  <r>
    <n v="178"/>
    <s v="El viaje de LucÃ­a"/>
    <s v="El viaje de LucÃ­a es un largometraje de ficciÃ³n con temÃ¡tica sobre el cÃ¡ncer infantil."/>
    <n v="500000"/>
    <n v="0"/>
    <x v="2"/>
    <x v="3"/>
    <s v="EUR"/>
    <n v="1448582145"/>
    <n v="1445986545"/>
    <b v="0"/>
    <n v="0"/>
    <b v="0"/>
    <s v="film &amp; video/drama"/>
    <n v="0"/>
    <e v="#DIV/0!"/>
    <x v="0"/>
    <x v="3"/>
  </r>
  <r>
    <n v="179"/>
    <s v="Sustain: A Film About Survival"/>
    <s v="A feature-length film about how three people survive in a diseased world."/>
    <n v="1000"/>
    <n v="200"/>
    <x v="2"/>
    <x v="0"/>
    <s v="USD"/>
    <n v="1457056555"/>
    <n v="1454464555"/>
    <b v="0"/>
    <n v="2"/>
    <b v="0"/>
    <s v="film &amp; video/drama"/>
    <n v="0.2"/>
    <n v="0.01"/>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2418952618453865E-2"/>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5.5401662049861496E-3"/>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x v="3"/>
  </r>
  <r>
    <n v="183"/>
    <s v="Three Little Words"/>
    <s v="Don't kill me until I meet my Dad"/>
    <n v="12500"/>
    <n v="4482"/>
    <x v="2"/>
    <x v="1"/>
    <s v="GBP"/>
    <n v="1417033610"/>
    <n v="1414438010"/>
    <b v="0"/>
    <n v="12"/>
    <b v="0"/>
    <s v="film &amp; video/drama"/>
    <n v="0.35855999999999999"/>
    <n v="2.6773761713520749E-3"/>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3.9215686274509803E-2"/>
    <x v="0"/>
    <x v="3"/>
  </r>
  <r>
    <n v="185"/>
    <s v="BLANK Short Movie"/>
    <s v="Love has no boundaries!"/>
    <n v="40000"/>
    <n v="2200"/>
    <x v="2"/>
    <x v="10"/>
    <s v="NOK"/>
    <n v="1471557139"/>
    <n v="1468965139"/>
    <b v="0"/>
    <n v="10"/>
    <b v="0"/>
    <s v="film &amp; video/drama"/>
    <n v="5.5E-2"/>
    <n v="4.5454545454545452E-3"/>
    <x v="0"/>
    <x v="3"/>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x v="3"/>
  </r>
  <r>
    <n v="187"/>
    <s v="The Imbalanced Heart of a Symmetric Mind (film)"/>
    <s v="A young man suffering from a severe case of OCD embarks on a road trip to find peace of mind."/>
    <n v="5000"/>
    <n v="800"/>
    <x v="2"/>
    <x v="0"/>
    <s v="USD"/>
    <n v="1437461940"/>
    <n v="1435383457"/>
    <b v="0"/>
    <n v="5"/>
    <b v="0"/>
    <s v="film &amp; video/drama"/>
    <n v="0.16"/>
    <n v="6.2500000000000003E-3"/>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1.4492753623188406E-2"/>
    <x v="0"/>
    <x v="3"/>
  </r>
  <r>
    <n v="190"/>
    <s v="REGIONRAT, the movie"/>
    <s v="Because hope can be a 4 letter word"/>
    <n v="12000"/>
    <n v="50"/>
    <x v="2"/>
    <x v="0"/>
    <s v="USD"/>
    <n v="1466091446"/>
    <n v="1465227446"/>
    <b v="0"/>
    <n v="1"/>
    <b v="0"/>
    <s v="film &amp; video/drama"/>
    <n v="4.1666666666666666E-3"/>
    <n v="0.02"/>
    <x v="0"/>
    <x v="3"/>
  </r>
  <r>
    <n v="191"/>
    <s v="Trillion: Feature Film"/>
    <s v="A young boy passionate about Astronomy and Chemistry tracks down an astroid that scientists said would never hit earth."/>
    <n v="5000"/>
    <n v="250"/>
    <x v="2"/>
    <x v="2"/>
    <s v="AUD"/>
    <n v="1443782138"/>
    <n v="1440326138"/>
    <b v="0"/>
    <n v="3"/>
    <b v="0"/>
    <s v="film &amp; video/drama"/>
    <n v="0.05"/>
    <n v="1.2E-2"/>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0.17647058823529413"/>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1.2969283276450512E-2"/>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0534351145038167E-2"/>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2.1505376344086023E-2"/>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x v="3"/>
  </r>
  <r>
    <n v="200"/>
    <s v="The Crossing Shore"/>
    <s v="A film dedicated to an AAF Pilot's struggle to survive behind enemy lines during WWII."/>
    <n v="6000"/>
    <n v="1571.55"/>
    <x v="2"/>
    <x v="0"/>
    <s v="USD"/>
    <n v="1410746403"/>
    <n v="1408154403"/>
    <b v="0"/>
    <n v="18"/>
    <b v="0"/>
    <s v="film &amp; video/drama"/>
    <n v="0.26192500000000002"/>
    <n v="1.1453660398969171E-2"/>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1.8421052631578946E-2"/>
    <x v="0"/>
    <x v="3"/>
  </r>
  <r>
    <n v="202"/>
    <s v="Modern Gangsters"/>
    <s v="new web series created by jonney terry"/>
    <n v="6000"/>
    <n v="0"/>
    <x v="2"/>
    <x v="0"/>
    <s v="USD"/>
    <n v="1444337940"/>
    <n v="1441750564"/>
    <b v="0"/>
    <n v="0"/>
    <b v="0"/>
    <s v="film &amp; video/drama"/>
    <n v="0"/>
    <e v="#DIV/0!"/>
    <x v="0"/>
    <x v="3"/>
  </r>
  <r>
    <n v="203"/>
    <s v="TheM"/>
    <s v="We are aiming to make a Web Series based on Youth Culture and the misrepresentation of socially stereotyped people."/>
    <n v="2500"/>
    <n v="746"/>
    <x v="2"/>
    <x v="1"/>
    <s v="GBP"/>
    <n v="1422562864"/>
    <n v="1417378864"/>
    <b v="0"/>
    <n v="8"/>
    <b v="0"/>
    <s v="film &amp; video/drama"/>
    <n v="0.2984"/>
    <n v="1.0723860589812333E-2"/>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8.4973548450694974E-3"/>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1.3076923076923076E-2"/>
    <x v="0"/>
    <x v="3"/>
  </r>
  <r>
    <n v="206"/>
    <s v="Blood Bond Movie Development"/>
    <s v="A love story featuring adoption,struggle,dysfunction,grace, healing, and restoration."/>
    <n v="12700"/>
    <n v="0"/>
    <x v="2"/>
    <x v="0"/>
    <s v="USD"/>
    <n v="1470441983"/>
    <n v="1468627583"/>
    <b v="0"/>
    <n v="0"/>
    <b v="0"/>
    <s v="film &amp; video/drama"/>
    <n v="0"/>
    <e v="#DI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6.1032863849765258E-3"/>
    <x v="0"/>
    <x v="3"/>
  </r>
  <r>
    <n v="208"/>
    <s v="OLIVIA"/>
    <s v="A young woman's journey from Africa to Australia where she finds heaven on earth, love and tragedy. Within her tragedy she saves lives."/>
    <n v="50000"/>
    <n v="0"/>
    <x v="2"/>
    <x v="2"/>
    <s v="AUD"/>
    <n v="1418719967"/>
    <n v="1416127967"/>
    <b v="0"/>
    <n v="0"/>
    <b v="0"/>
    <s v="film &amp; video/drama"/>
    <n v="0"/>
    <e v="#DI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1.089108910891089E-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5.3811659192825115E-3"/>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0.05"/>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0.1"/>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0162424656776741E-3"/>
    <x v="0"/>
    <x v="3"/>
  </r>
  <r>
    <n v="217"/>
    <s v="Bitch"/>
    <s v="A roadmovie by paw"/>
    <n v="100000"/>
    <n v="11943"/>
    <x v="2"/>
    <x v="11"/>
    <s v="SEK"/>
    <n v="1419780149"/>
    <n v="1417101749"/>
    <b v="0"/>
    <n v="38"/>
    <b v="0"/>
    <s v="film &amp; video/drama"/>
    <n v="0.11942999999999999"/>
    <n v="3.1817801222473415E-3"/>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0.01"/>
    <x v="0"/>
    <x v="3"/>
  </r>
  <r>
    <n v="219"/>
    <s v="True Colors"/>
    <s v="An hour-long pilot about a group of suburban LGBT teens coming of age in the early 90's."/>
    <n v="50000"/>
    <n v="8815"/>
    <x v="2"/>
    <x v="0"/>
    <s v="USD"/>
    <n v="1459493940"/>
    <n v="1456732225"/>
    <b v="0"/>
    <n v="76"/>
    <b v="0"/>
    <s v="film &amp; video/drama"/>
    <n v="0.17630000000000001"/>
    <n v="8.621667612024958E-3"/>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8.3333333333333332E-3"/>
    <x v="0"/>
    <x v="3"/>
  </r>
  <r>
    <n v="221"/>
    <s v="Archetypes"/>
    <s v="Film about Schizophrenia with Surreal Twists!"/>
    <n v="50000"/>
    <n v="0"/>
    <x v="2"/>
    <x v="0"/>
    <s v="USD"/>
    <n v="1427569564"/>
    <n v="1422389164"/>
    <b v="0"/>
    <n v="0"/>
    <b v="0"/>
    <s v="film &amp; video/drama"/>
    <n v="0"/>
    <e v="#DI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1.5384615384615385E-2"/>
    <x v="0"/>
    <x v="3"/>
  </r>
  <r>
    <n v="223"/>
    <s v="The Pass"/>
    <s v="An old man, a U.S Marine Corps veteran remembers his combat experience in the battle of Toktong Pass 1950, during the Korean War."/>
    <n v="1500000"/>
    <n v="0"/>
    <x v="2"/>
    <x v="0"/>
    <s v="USD"/>
    <n v="1463879100"/>
    <n v="1461287350"/>
    <b v="0"/>
    <n v="0"/>
    <b v="0"/>
    <s v="film &amp; video/drama"/>
    <n v="0"/>
    <e v="#DI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x v="3"/>
  </r>
  <r>
    <n v="225"/>
    <s v="Backpage Shawty"/>
    <s v="I'm creating a &quot;Lifetime&quot; type drama film about a girl who uses backpage for money, but trying to turn her life around."/>
    <n v="200"/>
    <n v="0"/>
    <x v="2"/>
    <x v="0"/>
    <s v="USD"/>
    <n v="1460153054"/>
    <n v="1457564654"/>
    <b v="0"/>
    <n v="0"/>
    <b v="0"/>
    <s v="film &amp; video/drama"/>
    <n v="0"/>
    <e v="#DIV/0!"/>
    <x v="0"/>
    <x v="3"/>
  </r>
  <r>
    <n v="226"/>
    <s v="MAGGIE Film"/>
    <s v="A TRUE STORY OF DOMESTIC VILOLENCE THAT SEEKS TO OFFER THE VIEWER OUTLEST OF SUPPORT."/>
    <n v="29000"/>
    <n v="250"/>
    <x v="2"/>
    <x v="1"/>
    <s v="GBP"/>
    <n v="1433064540"/>
    <n v="1428854344"/>
    <b v="0"/>
    <n v="2"/>
    <b v="0"/>
    <s v="film &amp; video/drama"/>
    <n v="8.6206896551724137E-3"/>
    <n v="8.0000000000000002E-3"/>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x v="3"/>
  </r>
  <r>
    <n v="228"/>
    <s v="Facets of a Geek life"/>
    <s v="I am making a film from one one of my books called facets of a Geek life."/>
    <n v="8000"/>
    <n v="0"/>
    <x v="2"/>
    <x v="1"/>
    <s v="GBP"/>
    <n v="1433176105"/>
    <n v="1427992105"/>
    <b v="0"/>
    <n v="0"/>
    <b v="0"/>
    <s v="film &amp; video/drama"/>
    <n v="0"/>
    <e v="#DI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3333333333333333E-2"/>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x v="3"/>
  </r>
  <r>
    <n v="232"/>
    <s v="#noblurredlines"/>
    <s v="A high-impact, high-quality resource to address, for young people and youth-related professionals, the issue of sexual consent."/>
    <n v="4000"/>
    <n v="110"/>
    <x v="2"/>
    <x v="1"/>
    <s v="GBP"/>
    <n v="1425066546"/>
    <n v="1422474546"/>
    <b v="0"/>
    <n v="7"/>
    <b v="0"/>
    <s v="film &amp; video/drama"/>
    <n v="2.75E-2"/>
    <n v="6.363636363636363E-2"/>
    <x v="0"/>
    <x v="3"/>
  </r>
  <r>
    <n v="233"/>
    <s v="Area 4 - The Film"/>
    <s v="â€œArea 4â€ revolves around Frank Hammond, a counselor at a high school, who discovers the scandals that took place."/>
    <n v="350000"/>
    <n v="0"/>
    <x v="2"/>
    <x v="0"/>
    <s v="USD"/>
    <n v="1475185972"/>
    <n v="1472593972"/>
    <b v="0"/>
    <n v="0"/>
    <b v="0"/>
    <s v="film &amp; video/drama"/>
    <n v="0"/>
    <e v="#DI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1.2468827930174564E-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x v="3"/>
  </r>
  <r>
    <n v="237"/>
    <s v="Making The Choice"/>
    <s v="Making The Choice is a christian short film series."/>
    <n v="15000"/>
    <n v="50"/>
    <x v="2"/>
    <x v="0"/>
    <s v="USD"/>
    <n v="1457445069"/>
    <n v="1452261069"/>
    <b v="0"/>
    <n v="1"/>
    <b v="0"/>
    <s v="film &amp; video/drama"/>
    <n v="3.3333333333333335E-3"/>
    <n v="0.02"/>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x v="3"/>
  </r>
  <r>
    <n v="239"/>
    <s v="Filthy - Short Film"/>
    <s v="Lovers Clint and Eli convey their conflicting perspectives of guilt and remorse while in the desolate Australian bush."/>
    <n v="1000"/>
    <n v="250"/>
    <x v="2"/>
    <x v="2"/>
    <s v="AUD"/>
    <n v="1446984000"/>
    <n v="1445308730"/>
    <b v="0"/>
    <n v="5"/>
    <b v="0"/>
    <s v="film &amp; video/drama"/>
    <n v="0.25"/>
    <n v="0.02"/>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8.4855361867858525E-3"/>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9.1707317073170726E-3"/>
    <x v="0"/>
    <x v="4"/>
  </r>
  <r>
    <n v="242"/>
    <s v="Hardwater"/>
    <s v="An unprecedented feature-length documentary film about Maine's tribal, oft-misunderstood ice fishing sub-culture."/>
    <n v="13000"/>
    <n v="14750"/>
    <x v="0"/>
    <x v="0"/>
    <s v="USD"/>
    <n v="1324381790"/>
    <n v="1321357790"/>
    <b v="1"/>
    <n v="202"/>
    <b v="1"/>
    <s v="film &amp; video/documentary"/>
    <n v="1.1346153846153846"/>
    <n v="1.3694915254237288E-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1.2788521522145976E-2"/>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2.1097576290342836E-2"/>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1.8511376783648285E-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1.4600929745302168E-2"/>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9.2468307233407911E-3"/>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1.6950529994311124E-3"/>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2.0811193765497699E-2"/>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1.3796369376479874E-2"/>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1.7519908987485778E-2"/>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1.1703511053315995E-2"/>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4.6326935804103242E-3"/>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1.1187380065228838E-2"/>
    <x v="0"/>
    <x v="4"/>
  </r>
  <r>
    <n v="255"/>
    <s v="xoxosms: a documentary about love in the 21st century"/>
    <s v="xoxosms is a documentary about first love, long distance and Skype."/>
    <n v="8000"/>
    <n v="8538.66"/>
    <x v="0"/>
    <x v="0"/>
    <s v="USD"/>
    <n v="1300275482"/>
    <n v="1297687082"/>
    <b v="1"/>
    <n v="188"/>
    <b v="1"/>
    <s v="film &amp; video/documentary"/>
    <n v="1.0673325"/>
    <n v="2.2017506259764414E-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1.5207653597301333E-2"/>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1.4991592661294146E-2"/>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1.1998186320672457E-2"/>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9.5196305494039523E-3"/>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8.2706766917293225E-3"/>
    <x v="0"/>
    <x v="4"/>
  </r>
  <r>
    <n v="261"/>
    <s v="Empires: The Film"/>
    <s v="Empires explores the impact of networks on histories and philosophies of political thought."/>
    <n v="20000"/>
    <n v="21480"/>
    <x v="0"/>
    <x v="0"/>
    <s v="USD"/>
    <n v="1339080900"/>
    <n v="1334783704"/>
    <b v="1"/>
    <n v="220"/>
    <b v="1"/>
    <s v="film &amp; video/documentary"/>
    <n v="1.0740000000000001"/>
    <n v="1.0242085661080074E-2"/>
    <x v="0"/>
    <x v="4"/>
  </r>
  <r>
    <n v="262"/>
    <s v="The Last Cosmonaut"/>
    <s v="He can never die. He will live forever. He is the last cosmonaut, and this is his story."/>
    <n v="2500"/>
    <n v="6000"/>
    <x v="0"/>
    <x v="0"/>
    <s v="USD"/>
    <n v="1298699828"/>
    <n v="1294811828"/>
    <b v="1"/>
    <n v="145"/>
    <b v="1"/>
    <s v="film &amp; video/documentary"/>
    <n v="2.4"/>
    <n v="2.4166666666666666E-2"/>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2621652850736121E-2"/>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1.5397631133671742E-2"/>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1.044104410441044E-2"/>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2.4742268041237112E-2"/>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1.2726139645087247E-2"/>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1.992818671454219E-2"/>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1.0839904459418516E-2"/>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1.7378917378917377E-2"/>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9.1389631894026237E-3"/>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1.2211136180469321E-2"/>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2.1897309043403066E-2"/>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1.8108974358974361E-2"/>
    <x v="0"/>
    <x v="4"/>
  </r>
  <r>
    <n v="275"/>
    <s v="Finding the Funk"/>
    <s v="A journey through the origins and influence of funk music from James Brown to D'Angelo we are FINDING THE FUNK!"/>
    <n v="20000"/>
    <n v="21679"/>
    <x v="0"/>
    <x v="0"/>
    <s v="USD"/>
    <n v="1352511966"/>
    <n v="1349916366"/>
    <b v="1"/>
    <n v="332"/>
    <b v="1"/>
    <s v="film &amp; video/documentary"/>
    <n v="1.08395"/>
    <n v="1.5314359518427972E-2"/>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1.0501355013550135E-2"/>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1.3254724870379661E-2"/>
    <x v="0"/>
    <x v="4"/>
  </r>
  <r>
    <n v="278"/>
    <s v="The Babushkas of Chernobyl"/>
    <s v="An unlikely story of spirit, defiance and beauty from the most contaminated place on Earth"/>
    <n v="27000"/>
    <n v="40594"/>
    <x v="0"/>
    <x v="0"/>
    <s v="USD"/>
    <n v="1350003539"/>
    <n v="1347411539"/>
    <b v="1"/>
    <n v="415"/>
    <b v="1"/>
    <s v="film &amp; video/documentary"/>
    <n v="1.5034814814814814"/>
    <n v="1.0223185692466868E-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1.1404380254194288E-2"/>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1.8265191105646072E-2"/>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1.1911367364662744E-2"/>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3.931042055561656E-3"/>
    <x v="0"/>
    <x v="4"/>
  </r>
  <r>
    <n v="283"/>
    <s v="SOLE SURVIVOR"/>
    <s v="What is the impact of survivorship on the human condition?"/>
    <n v="18000"/>
    <n v="20569.05"/>
    <x v="0"/>
    <x v="0"/>
    <s v="USD"/>
    <n v="1306904340"/>
    <n v="1305219744"/>
    <b v="1"/>
    <n v="202"/>
    <b v="1"/>
    <s v="film &amp; video/documentary"/>
    <n v="1.142725"/>
    <n v="9.8205799490010473E-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1.8159895972469597E-2"/>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1.7574248076587511E-2"/>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8.2452818664875104E-3"/>
    <x v="0"/>
    <x v="4"/>
  </r>
  <r>
    <n v="287"/>
    <s v="In Country: A Documentary Film (POSTPRODUCTION)"/>
    <s v="War is hell. Why would anyone want to spend their weekends there?"/>
    <n v="15000"/>
    <n v="26445"/>
    <x v="0"/>
    <x v="0"/>
    <s v="USD"/>
    <n v="1351828800"/>
    <n v="1349160018"/>
    <b v="1"/>
    <n v="290"/>
    <b v="1"/>
    <s v="film &amp; video/documentary"/>
    <n v="1.7629999999999999"/>
    <n v="1.0966156173189639E-2"/>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8.6618993278017326E-3"/>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1.4755453793805254E-2"/>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3.4994167638726877E-2"/>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2.1329778370271623E-2"/>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6.4757481262363694E-3"/>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4.9696509863429439E-3"/>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0.01"/>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9.9918022146040786E-3"/>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4.3461342146889227E-3"/>
    <x v="0"/>
    <x v="4"/>
  </r>
  <r>
    <n v="297"/>
    <s v="Who Owns Yoga?"/>
    <s v="Who Owns Yoga? is a feature length documentary film that explores the changing nature of yoga in the modern world."/>
    <n v="20000"/>
    <n v="20128"/>
    <x v="0"/>
    <x v="0"/>
    <s v="USD"/>
    <n v="1430452740"/>
    <n v="1427390901"/>
    <b v="1"/>
    <n v="142"/>
    <b v="1"/>
    <s v="film &amp; video/documentary"/>
    <n v="1.0064"/>
    <n v="7.0548489666136726E-3"/>
    <x v="0"/>
    <x v="4"/>
  </r>
  <r>
    <n v="298"/>
    <s v="DisHonesty - A Documentary Feature Film"/>
    <s v="The truth is, we all lie - and by &quot;we,&quot; we mean everyone!"/>
    <n v="126000"/>
    <n v="137254.84"/>
    <x v="0"/>
    <x v="0"/>
    <s v="USD"/>
    <n v="1399669200"/>
    <n v="1394536048"/>
    <b v="1"/>
    <n v="2436"/>
    <b v="1"/>
    <s v="film &amp; video/documentary"/>
    <n v="1.089324126984127"/>
    <n v="1.7748008011957903E-2"/>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1.3634903116748857E-2"/>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1.1718138656251941E-2"/>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1.626116335342764E-2"/>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1.0750547481584711E-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1.988360814742968E-2"/>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9.3956323006602338E-3"/>
    <x v="0"/>
    <x v="4"/>
  </r>
  <r>
    <n v="305"/>
    <s v="My Friend Mott-ly"/>
    <s v="A documentary that I am making about the difficult, but inspiring, life of a late friend of mine."/>
    <n v="7500"/>
    <n v="9775"/>
    <x v="0"/>
    <x v="0"/>
    <s v="USD"/>
    <n v="1331392049"/>
    <n v="1328800049"/>
    <b v="1"/>
    <n v="189"/>
    <b v="1"/>
    <s v="film &amp; video/documentary"/>
    <n v="1.3033333333333332"/>
    <n v="1.9335038363171356E-2"/>
    <x v="0"/>
    <x v="4"/>
  </r>
  <r>
    <n v="306"/>
    <s v="Escape/Artist: The Jason Escape Documentary"/>
    <s v="A feature-length documentary on the life of Boston escape artist Jason Escape."/>
    <n v="1000"/>
    <n v="2929"/>
    <x v="0"/>
    <x v="0"/>
    <s v="USD"/>
    <n v="1363806333"/>
    <n v="1362081933"/>
    <b v="1"/>
    <n v="80"/>
    <b v="1"/>
    <s v="film &amp; video/documentary"/>
    <n v="2.9289999999999998"/>
    <n v="2.7313076135199729E-2"/>
    <x v="0"/>
    <x v="4"/>
  </r>
  <r>
    <n v="307"/>
    <s v="Grammar Revolution"/>
    <s v="Why is grammar important?"/>
    <n v="22000"/>
    <n v="24490"/>
    <x v="0"/>
    <x v="0"/>
    <s v="USD"/>
    <n v="1360276801"/>
    <n v="1357684801"/>
    <b v="1"/>
    <n v="576"/>
    <b v="1"/>
    <s v="film &amp; video/documentary"/>
    <n v="1.1131818181818183"/>
    <n v="2.351980400163332E-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1.5945689927376067E-2"/>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1.1116300794021485E-2"/>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3.4572501416512212E-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7.2044967586969077E-3"/>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1.6312849162011173E-2"/>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1.2468407750631846E-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1156692197844997E-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4.9778761061946902E-3"/>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9.2581741474276336E-3"/>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1.0449389901127608E-2"/>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2.0048002258929831E-2"/>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9.0521831735889246E-3"/>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7.4122724713829987E-3"/>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9.3788266726038075E-3"/>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6.8945066350359551E-3"/>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8.7270538669876625E-3"/>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9.4951366373320981E-3"/>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1.4100157094141539E-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6.7947856661310334E-3"/>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6.2316715542521991E-3"/>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6.4083756697910716E-3"/>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1.5829383886255925E-2"/>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9.5398428731762065E-3"/>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1.0271563247502462E-2"/>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4.9108525416980044E-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5.3103351899542834E-3"/>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6.8188556181440858E-3"/>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9.1585575271894669E-3"/>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1.6877908700442115E-2"/>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1.0213999769361295E-2"/>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1.428567969569081E-2"/>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1.3723978411719353E-2"/>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6.833036244800951E-3"/>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1.4725568942436412E-2"/>
    <x v="0"/>
    <x v="4"/>
  </r>
  <r>
    <n v="342"/>
    <s v="BREAKING A MONSTER a film about the band Unlocking The Truth"/>
    <s v="BREAKING A MONSTER needs your help to play in THEATERS!"/>
    <n v="55000"/>
    <n v="55201.52"/>
    <x v="0"/>
    <x v="0"/>
    <s v="USD"/>
    <n v="1461955465"/>
    <n v="1459363465"/>
    <b v="1"/>
    <n v="325"/>
    <b v="1"/>
    <s v="film &amp; video/documentary"/>
    <n v="1.0036639999999999"/>
    <n v="5.8875190393308015E-3"/>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1.7119377272850528E-2"/>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8.333820691268496E-3"/>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1.0013986013986014E-2"/>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1.1040068401445073E-2"/>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8.4908661579614752E-3"/>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1.1553398058252427E-2"/>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1.3908344840337199E-2"/>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7.7030324154757756E-3"/>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2.2265336289726535E-2"/>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2.4536719286204531E-2"/>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9.6596007133922402E-3"/>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7.9714128642111044E-3"/>
    <x v="0"/>
    <x v="4"/>
  </r>
  <r>
    <n v="355"/>
    <s v="REZA ABDOH -Theatre Visionary"/>
    <s v="A documentary film about the late REZA ABDOH and his performance company DAR A LUZ."/>
    <n v="35000"/>
    <n v="40690"/>
    <x v="0"/>
    <x v="0"/>
    <s v="USD"/>
    <n v="1417420994"/>
    <n v="1414738994"/>
    <b v="1"/>
    <n v="165"/>
    <b v="1"/>
    <s v="film &amp; video/documentary"/>
    <n v="1.1625714285714286"/>
    <n v="4.0550503809289751E-3"/>
    <x v="0"/>
    <x v="4"/>
  </r>
  <r>
    <n v="356"/>
    <s v="43 and 80"/>
    <s v="A documentary about halibut conservation and how it impacts communities of Southeast Alaska."/>
    <n v="7500"/>
    <n v="7701.93"/>
    <x v="0"/>
    <x v="0"/>
    <s v="USD"/>
    <n v="1458152193"/>
    <n v="1455563793"/>
    <b v="1"/>
    <n v="97"/>
    <b v="1"/>
    <s v="film &amp; video/documentary"/>
    <n v="1.0269239999999999"/>
    <n v="1.2594245857856406E-2"/>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1.160919540229885E-2"/>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5.1800403538724196E-3"/>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1.1901477832512315E-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7.1516646115906291E-3"/>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9.105652578198651E-3"/>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7.1666666666666667E-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2.8748341441839896E-3"/>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1.4653819719113509E-2"/>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4.1677353167478837E-3"/>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3.4805194805194806E-3"/>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1.1514260750594339E-2"/>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1.2217611802674043E-2"/>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2.3323631447517638E-2"/>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1.4096049827897067E-3"/>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6.2013512172049545E-3"/>
    <x v="0"/>
    <x v="4"/>
  </r>
  <r>
    <n v="372"/>
    <s v="Wild Equus"/>
    <s v="A short documentary exploring the uses of 'Natural Horsemanship' across Europe"/>
    <n v="300"/>
    <n v="376"/>
    <x v="0"/>
    <x v="1"/>
    <s v="GBP"/>
    <n v="1459872000"/>
    <n v="1456408244"/>
    <b v="0"/>
    <n v="9"/>
    <b v="1"/>
    <s v="film &amp; video/documentary"/>
    <n v="1.2533333333333334"/>
    <n v="2.3936170212765957E-2"/>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1.1124999999999999E-2"/>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2.2196708763872943E-2"/>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2.3333333333333334E-2"/>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1.8489984591679508E-2"/>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9.688228438228438E-3"/>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2.4753951685058156E-2"/>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8.5573167930163112E-3"/>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8.6572438162544167E-3"/>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9.586555905662179E-3"/>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1.4332247557003257E-2"/>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2.3244552058111378E-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1.708219972347353E-2"/>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8.944915174274877E-3"/>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2.1630615640599003E-2"/>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6.911308967484874E-3"/>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1.1255548509828789E-2"/>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1.2232255371904309E-2"/>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1.4E-2"/>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9.5914918994135772E-3"/>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1.1035517222906735E-2"/>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6.3560472991326077E-3"/>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9.5075109336375738E-3"/>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1.703002003803988E-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1.225E-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1.7711640569711546E-2"/>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7.137530627463513E-3"/>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4.4473573334581715E-3"/>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5.5208031878186152E-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1.4063884714676531E-3"/>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1.5178256265442993E-2"/>
    <x v="0"/>
    <x v="4"/>
  </r>
  <r>
    <n v="403"/>
    <s v="MONDO BANANA"/>
    <s v="A documentary adventure about bananas - and people. Your round-trip ticket into the heart of banana-cultures!!"/>
    <n v="5000"/>
    <n v="5263"/>
    <x v="0"/>
    <x v="0"/>
    <s v="USD"/>
    <n v="1312960080"/>
    <n v="1308900441"/>
    <b v="0"/>
    <n v="70"/>
    <b v="1"/>
    <s v="film &amp; video/documentary"/>
    <n v="1.0526"/>
    <n v="1.330039901197036E-2"/>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7.5106701402361288E-3"/>
    <x v="0"/>
    <x v="4"/>
  </r>
  <r>
    <n v="405"/>
    <s v="The Healing Effect Movie"/>
    <s v="Come, join our movie movement.  A new documentary about the healing power of food."/>
    <n v="2820"/>
    <n v="3036"/>
    <x v="0"/>
    <x v="0"/>
    <s v="USD"/>
    <n v="1394071339"/>
    <n v="1391479339"/>
    <b v="0"/>
    <n v="55"/>
    <b v="1"/>
    <s v="film &amp; video/documentary"/>
    <n v="1.0765957446808512"/>
    <n v="1.8115942028985508E-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1.1605813517788397E-2"/>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1.0832102412604629E-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6.2435715858343219E-3"/>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2.1929824561403508E-2"/>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5.4559625876851132E-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7.9498598053768764E-3"/>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1.7344686218858405E-2"/>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1.2712809456545982E-2"/>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1.0931259196972883E-2"/>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1.468469854411703E-2"/>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2.0795727725696031E-2"/>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4.9401482044461337E-3"/>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4.61361014994233E-3"/>
    <x v="0"/>
    <x v="4"/>
  </r>
  <r>
    <n v="419"/>
    <s v="BEYOND LOCAL"/>
    <s v="Beyond Local is a personal journey through an art-centric and musically talented community that fosters creativity."/>
    <n v="8000"/>
    <n v="8035"/>
    <x v="0"/>
    <x v="0"/>
    <s v="USD"/>
    <n v="1372536787"/>
    <n v="1367352787"/>
    <b v="0"/>
    <n v="73"/>
    <b v="1"/>
    <s v="film &amp; video/documentary"/>
    <n v="1.004375"/>
    <n v="9.085252022401992E-3"/>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0.2068965517241379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1.9933554817275746E-2"/>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2.7906976744186046E-2"/>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8.4967320261437912E-2"/>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2.4521824423737126E-2"/>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0.33333333333333331"/>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6.0150375939849621E-2"/>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x v="5"/>
  </r>
  <r>
    <n v="428"/>
    <s v="Little Clay Bible - Zacchaeus"/>
    <s v="Fresh, fun, entertaining Bible stories on YouTube, stop-motion style."/>
    <n v="12000"/>
    <n v="676"/>
    <x v="2"/>
    <x v="0"/>
    <s v="USD"/>
    <n v="1402956000"/>
    <n v="1400523845"/>
    <b v="0"/>
    <n v="13"/>
    <b v="0"/>
    <s v="film &amp; video/animation"/>
    <n v="5.6333333333333332E-2"/>
    <n v="1.9230769230769232E-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0.20833333333333334"/>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1.9277108433734941E-2"/>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1.4035087719298246E-2"/>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1.6E-2"/>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x v="5"/>
  </r>
  <r>
    <n v="436"/>
    <s v="Blinky"/>
    <s v="Blinky is the story of a naÃ¯ve simpleton who suddenly finds himself struggling to adapt to changes within his environment."/>
    <n v="1000"/>
    <n v="0"/>
    <x v="2"/>
    <x v="0"/>
    <s v="USD"/>
    <n v="1375260113"/>
    <n v="1372668113"/>
    <b v="0"/>
    <n v="0"/>
    <b v="0"/>
    <s v="film &amp; video/animation"/>
    <n v="0"/>
    <e v="#DI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5.8635394456289982E-3"/>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x v="5"/>
  </r>
  <r>
    <n v="440"/>
    <s v="Consumed"/>
    <s v="A stop-motion animation made by a one girl team, with a camera, creativity, and a lot of determination."/>
    <n v="5000"/>
    <n v="5"/>
    <x v="2"/>
    <x v="0"/>
    <s v="USD"/>
    <n v="1458859153"/>
    <n v="1456270753"/>
    <b v="0"/>
    <n v="1"/>
    <b v="0"/>
    <s v="film &amp; video/animation"/>
    <n v="1E-3"/>
    <n v="0.2"/>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x v="5"/>
  </r>
  <r>
    <n v="442"/>
    <s v="The Paranormal Idiot"/>
    <s v="Doomsday is here"/>
    <n v="17000"/>
    <n v="6691"/>
    <x v="2"/>
    <x v="0"/>
    <s v="USD"/>
    <n v="1424380783"/>
    <n v="1421788783"/>
    <b v="0"/>
    <n v="17"/>
    <b v="0"/>
    <s v="film &amp; video/animation"/>
    <n v="0.39358823529411763"/>
    <n v="2.5407263488267822E-3"/>
    <x v="0"/>
    <x v="5"/>
  </r>
  <r>
    <n v="443"/>
    <s v="Bad Teddy Studios"/>
    <s v="We love cartoons!! We want to make more but it costs money to so. Be apart of your daily dose of WTF!?! Pledge now!!"/>
    <n v="10000"/>
    <n v="10"/>
    <x v="2"/>
    <x v="5"/>
    <s v="CAD"/>
    <n v="1391991701"/>
    <n v="1389399701"/>
    <b v="0"/>
    <n v="2"/>
    <b v="0"/>
    <s v="film &amp; video/animation"/>
    <n v="1E-3"/>
    <n v="0.2"/>
    <x v="0"/>
    <x v="5"/>
  </r>
  <r>
    <n v="444"/>
    <s v="Discovering the Other Woman"/>
    <s v="An upcoming animated web sitcom series centered around dealing with life, love, and relationships."/>
    <n v="1000"/>
    <n v="50"/>
    <x v="2"/>
    <x v="0"/>
    <s v="USD"/>
    <n v="1329342361"/>
    <n v="1324158361"/>
    <b v="0"/>
    <n v="1"/>
    <b v="0"/>
    <s v="film &amp; video/animation"/>
    <n v="0.05"/>
    <n v="0.02"/>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2.0887728459530026E-2"/>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0.2"/>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4.8774539690281671E-2"/>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0.1111111111111111"/>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1.7676767676767676E-2"/>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x v="5"/>
  </r>
  <r>
    <n v="452"/>
    <s v="Lost in the Shadows"/>
    <s v="A man must find his way out of the depths of the shadows by using the aid of a little girl."/>
    <n v="750"/>
    <n v="480"/>
    <x v="2"/>
    <x v="0"/>
    <s v="USD"/>
    <n v="1431536015"/>
    <n v="1428944015"/>
    <b v="0"/>
    <n v="12"/>
    <b v="0"/>
    <s v="film &amp; video/animation"/>
    <n v="0.64"/>
    <n v="2.5000000000000001E-2"/>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7.6923076923076927E-2"/>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6.097560975609756E-2"/>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4.4444444444444446E-2"/>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4.9180327868852458E-2"/>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5.9683313032886723E-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0.04"/>
    <x v="0"/>
    <x v="5"/>
  </r>
  <r>
    <n v="460"/>
    <s v="Darwin's Kiss"/>
    <s v="An animated web series about biological evolution gone haywire."/>
    <n v="8500"/>
    <n v="25"/>
    <x v="2"/>
    <x v="0"/>
    <s v="USD"/>
    <n v="1401595200"/>
    <n v="1398862875"/>
    <b v="0"/>
    <n v="2"/>
    <b v="0"/>
    <s v="film &amp; video/animation"/>
    <n v="2.9411764705882353E-3"/>
    <n v="0.08"/>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8.8000000000000005E-3"/>
    <x v="0"/>
    <x v="5"/>
  </r>
  <r>
    <n v="464"/>
    <s v="PokÃ©Movie - A PokÃ©monâ„¢ school project"/>
    <s v="We are three students that want to make a short PokÃ©mon movie as a school project!"/>
    <n v="1010"/>
    <n v="1"/>
    <x v="2"/>
    <x v="12"/>
    <s v="EUR"/>
    <n v="1463602935"/>
    <n v="1461874935"/>
    <b v="0"/>
    <n v="1"/>
    <b v="0"/>
    <s v="film &amp; video/animation"/>
    <n v="9.9009900990099011E-4"/>
    <n v="1"/>
    <x v="0"/>
    <x v="5"/>
  </r>
  <r>
    <n v="465"/>
    <s v="&quot;Amp&quot; A Story About a Robot"/>
    <s v="&quot;Amp&quot; is a short film about a robot with needs."/>
    <n v="512"/>
    <n v="138"/>
    <x v="2"/>
    <x v="0"/>
    <s v="USD"/>
    <n v="1403837574"/>
    <n v="1402455174"/>
    <b v="0"/>
    <n v="8"/>
    <b v="0"/>
    <s v="film &amp; video/animation"/>
    <n v="0.26953125"/>
    <n v="5.7971014492753624E-2"/>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6.5789473684210523E-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9.038238702201622E-3"/>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x v="5"/>
  </r>
  <r>
    <n v="469"/>
    <s v="Dreamland PERSONALISED Animated Shorts Film"/>
    <s v="Create a personalised animation film using your child's name and photo."/>
    <n v="6000"/>
    <n v="0"/>
    <x v="2"/>
    <x v="1"/>
    <s v="GBP"/>
    <n v="1409960724"/>
    <n v="1404776724"/>
    <b v="0"/>
    <n v="0"/>
    <b v="0"/>
    <s v="film &amp; video/animation"/>
    <n v="0"/>
    <e v="#DI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3.9215686274509803E-2"/>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2.5989909799724813E-2"/>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3.5460992907801421E-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1.6260162601626018E-2"/>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x v="5"/>
  </r>
  <r>
    <n v="476"/>
    <s v="Sight Word Music Videos"/>
    <s v="Animated Music Videos that teach kids how to read."/>
    <n v="220000"/>
    <n v="4906.59"/>
    <x v="2"/>
    <x v="0"/>
    <s v="USD"/>
    <n v="1401767940"/>
    <n v="1398727441"/>
    <b v="0"/>
    <n v="124"/>
    <b v="0"/>
    <s v="film &amp; video/animation"/>
    <n v="2.2302681818181819E-2"/>
    <n v="2.5272134007528649E-2"/>
    <x v="0"/>
    <x v="5"/>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1.1261261261261261E-2"/>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1.8031942297784646E-2"/>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1.1475409836065573E-2"/>
    <x v="0"/>
    <x v="5"/>
  </r>
  <r>
    <n v="482"/>
    <s v="Animated Stand-up Routines Shenanigans"/>
    <s v="Help me quit my day job and also create animated Stand-up routines from local up and coming comedians."/>
    <n v="10000"/>
    <n v="10"/>
    <x v="2"/>
    <x v="0"/>
    <s v="USD"/>
    <n v="1460644440"/>
    <n v="1458336690"/>
    <b v="0"/>
    <n v="1"/>
    <b v="0"/>
    <s v="film &amp; video/animation"/>
    <n v="1E-3"/>
    <n v="0.1"/>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1.9521912350597609E-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7.3825503355704702E-2"/>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1.5033054680631772E-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0.02"/>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x v="5"/>
  </r>
  <r>
    <n v="488"/>
    <s v="City Animals independent cartoon series"/>
    <s v="When humans left the earth, the animals took over the city. What could go wrong? Well...everything!"/>
    <n v="12000"/>
    <n v="0"/>
    <x v="2"/>
    <x v="0"/>
    <s v="USD"/>
    <n v="1483924700"/>
    <n v="1481332700"/>
    <b v="0"/>
    <n v="0"/>
    <b v="0"/>
    <s v="film &amp; video/animation"/>
    <n v="0"/>
    <e v="#DI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1.3953488372093023E-2"/>
    <x v="0"/>
    <x v="5"/>
  </r>
  <r>
    <n v="490"/>
    <s v="PROJECT IS CANCELLED"/>
    <s v="Cancelled"/>
    <n v="1000"/>
    <n v="0"/>
    <x v="2"/>
    <x v="0"/>
    <s v="USD"/>
    <n v="1345677285"/>
    <n v="1343085285"/>
    <b v="0"/>
    <n v="0"/>
    <b v="0"/>
    <s v="film &amp; video/animation"/>
    <n v="0"/>
    <e v="#DIV/0!"/>
    <x v="0"/>
    <x v="5"/>
  </r>
  <r>
    <n v="491"/>
    <s v="Guess What? Gus"/>
    <s v="&quot;Guess What? Gus&quot; is a magical animated comedy that follow a new kid who playful antics for attention make the news."/>
    <n v="10000"/>
    <n v="0"/>
    <x v="2"/>
    <x v="0"/>
    <s v="USD"/>
    <n v="1453937699"/>
    <n v="1451345699"/>
    <b v="0"/>
    <n v="0"/>
    <b v="0"/>
    <s v="film &amp; video/animation"/>
    <n v="0"/>
    <e v="#DI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9.6774193548387094E-2"/>
    <x v="0"/>
    <x v="5"/>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x v="5"/>
  </r>
  <r>
    <n v="496"/>
    <s v="Airships and Anatasia: The Movie"/>
    <s v="The movie is about the adventures of Ethan, Danna, The mysterious inventor and more."/>
    <n v="60000"/>
    <n v="1"/>
    <x v="2"/>
    <x v="0"/>
    <s v="USD"/>
    <n v="1392070874"/>
    <n v="1386886874"/>
    <b v="0"/>
    <n v="1"/>
    <b v="0"/>
    <s v="film &amp; video/animation"/>
    <n v="1.6666666666666667E-5"/>
    <n v="1"/>
    <x v="0"/>
    <x v="5"/>
  </r>
  <r>
    <n v="497"/>
    <s v="Galaxy Probe Kids"/>
    <s v="live-action/animated series pilot."/>
    <n v="4480"/>
    <n v="30"/>
    <x v="2"/>
    <x v="0"/>
    <s v="USD"/>
    <n v="1419483600"/>
    <n v="1414889665"/>
    <b v="0"/>
    <n v="3"/>
    <b v="0"/>
    <s v="film &amp; video/animation"/>
    <n v="6.6964285714285711E-3"/>
    <n v="0.1"/>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7.3480293921175683E-3"/>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1.3612565445026177E-2"/>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1.8604651162790697E-2"/>
    <x v="0"/>
    <x v="5"/>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1.7391304347826087E-2"/>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7.8947368421052627E-2"/>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1.4925373134328358E-2"/>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0.26923076923076922"/>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4.0000000000000001E-3"/>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1.5625E-2"/>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7.4999999999999997E-3"/>
    <x v="0"/>
    <x v="5"/>
  </r>
  <r>
    <n v="509"/>
    <s v="Indian in Chelsea - Web Animated series"/>
    <s v="A hilarious comedy podcast being turned into an animated series  about an indian servant and his boss."/>
    <n v="5000"/>
    <n v="10"/>
    <x v="2"/>
    <x v="1"/>
    <s v="GBP"/>
    <n v="1435504170"/>
    <n v="1432912170"/>
    <b v="0"/>
    <n v="1"/>
    <b v="0"/>
    <s v="film &amp; video/animation"/>
    <n v="2E-3"/>
    <n v="0.1"/>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x v="5"/>
  </r>
  <r>
    <n v="511"/>
    <s v="Stuck On An Eyeland"/>
    <s v="A project that incorporates animation and comic art into a relevant story. 4 boys, 1 eyeland, and a whole lot of drama!!!"/>
    <n v="5000"/>
    <n v="150"/>
    <x v="2"/>
    <x v="0"/>
    <s v="USD"/>
    <n v="1365228982"/>
    <n v="1362640582"/>
    <b v="0"/>
    <n v="5"/>
    <b v="0"/>
    <s v="film &amp; video/animation"/>
    <n v="0.03"/>
    <n v="3.3333333333333333E-2"/>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0.18181818181818182"/>
    <x v="0"/>
    <x v="5"/>
  </r>
  <r>
    <n v="513"/>
    <s v="Paradigm Spiral - The Animated Series"/>
    <s v="A sci-fi fantasy 2.5D anime styled series about some guys trying to save the world, probably..."/>
    <n v="50000"/>
    <n v="6962"/>
    <x v="2"/>
    <x v="0"/>
    <s v="USD"/>
    <n v="1471244400"/>
    <n v="1467387705"/>
    <b v="0"/>
    <n v="68"/>
    <b v="0"/>
    <s v="film &amp; video/animation"/>
    <n v="0.13924"/>
    <n v="9.7673082447572532E-3"/>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0.06"/>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1.379254391302584E-3"/>
    <x v="0"/>
    <x v="5"/>
  </r>
  <r>
    <n v="516"/>
    <s v="Shipmates"/>
    <s v="A big brother style comedy animation series starring famous seafarers"/>
    <n v="5000"/>
    <n v="0"/>
    <x v="2"/>
    <x v="1"/>
    <s v="GBP"/>
    <n v="1432752080"/>
    <n v="1427568080"/>
    <b v="0"/>
    <n v="0"/>
    <b v="0"/>
    <s v="film &amp; video/animation"/>
    <n v="0"/>
    <e v="#DI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1.4634146341463415E-2"/>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2.5491624180626365E-2"/>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6.6601371204701269E-3"/>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1.0703363914373088E-2"/>
    <x v="1"/>
    <x v="6"/>
  </r>
  <r>
    <n v="522"/>
    <s v="COMPASS PLAYERS"/>
    <s v="*** TO MAKE DONATIONS IN THE FUTURE                                   GO TO OUR WEBSITE: www.compassplayers.com ***"/>
    <n v="3000"/>
    <n v="3440"/>
    <x v="0"/>
    <x v="0"/>
    <s v="USD"/>
    <n v="1458518325"/>
    <n v="1456793925"/>
    <b v="0"/>
    <n v="31"/>
    <b v="1"/>
    <s v="theater/plays"/>
    <n v="1.1466666666666667"/>
    <n v="9.0116279069767449E-3"/>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1.3930348258706468E-2"/>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3.4178596311340723E-2"/>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E-3"/>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1.3450292397660818E-2"/>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1.5666831928606843E-2"/>
    <x v="1"/>
    <x v="6"/>
  </r>
  <r>
    <n v="528"/>
    <s v="Devastated No Matter What"/>
    <s v="A Festival Backed Production of a Full-Length Play."/>
    <n v="1150"/>
    <n v="1330"/>
    <x v="0"/>
    <x v="0"/>
    <s v="USD"/>
    <n v="1434921600"/>
    <n v="1433109907"/>
    <b v="0"/>
    <n v="30"/>
    <b v="1"/>
    <s v="theater/plays"/>
    <n v="1.1565217391304348"/>
    <n v="2.2556390977443608E-2"/>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1.1501597444089457E-2"/>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7.9019073569482293E-3"/>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7.7499999999999999E-3"/>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1.4036511156186612E-2"/>
    <x v="1"/>
    <x v="6"/>
  </r>
  <r>
    <n v="533"/>
    <s v="Foresight"/>
    <s v="New writing â€¢ Twisty-turny magical realist retro sci-fi â€¢ Human lives â€¢ Storytelling â€¢ The slope our society slips down..."/>
    <n v="2000"/>
    <n v="2004"/>
    <x v="0"/>
    <x v="1"/>
    <s v="GBP"/>
    <n v="1463394365"/>
    <n v="1461320765"/>
    <b v="0"/>
    <n v="17"/>
    <b v="1"/>
    <s v="theater/plays"/>
    <n v="1.002"/>
    <n v="8.4830339321357289E-3"/>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0573248407643311E-3"/>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2.878048780487805E-2"/>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9.9935938500960927E-3"/>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2.4481327800829875E-2"/>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3.9679915349513919E-3"/>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3.9744048328762764E-2"/>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x v="7"/>
  </r>
  <r>
    <n v="541"/>
    <s v="Deviations"/>
    <s v="A website dedicated to local Kink Communities; to find others with matching interests and bring them together."/>
    <n v="4500"/>
    <n v="25"/>
    <x v="2"/>
    <x v="0"/>
    <s v="USD"/>
    <n v="1446080834"/>
    <n v="1443488834"/>
    <b v="0"/>
    <n v="1"/>
    <b v="0"/>
    <s v="technology/web"/>
    <n v="5.5555555555555558E-3"/>
    <n v="0.04"/>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2.8571428571428571E-2"/>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0.33333333333333331"/>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2.4832018697049374E-3"/>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3.8461538461538464E-2"/>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0.1111111111111111"/>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0.11764705882352941"/>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0.11428571428571428"/>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7.4054482941020893E-3"/>
    <x v="2"/>
    <x v="7"/>
  </r>
  <r>
    <n v="552"/>
    <s v="Spinnable Social Media"/>
    <s v="Axoral is a 3d interactive social media interface, with the potential to be so much more, but we need your help!"/>
    <n v="45000"/>
    <n v="0"/>
    <x v="2"/>
    <x v="5"/>
    <s v="CAD"/>
    <n v="1452350896"/>
    <n v="1447166896"/>
    <b v="0"/>
    <n v="0"/>
    <b v="0"/>
    <s v="technology/web"/>
    <n v="0"/>
    <e v="#DI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4.878048780487805E-2"/>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1.5536723163841809E-2"/>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x v="7"/>
  </r>
  <r>
    <n v="556"/>
    <s v="Braille Academy"/>
    <s v="An educational platform for learning Unified English Braille Code"/>
    <n v="8000"/>
    <n v="200"/>
    <x v="2"/>
    <x v="0"/>
    <s v="USD"/>
    <n v="1452112717"/>
    <n v="1449520717"/>
    <b v="0"/>
    <n v="1"/>
    <b v="0"/>
    <s v="technology/web"/>
    <n v="2.5000000000000001E-2"/>
    <n v="5.0000000000000001E-3"/>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1.4641288433382138E-2"/>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0.02"/>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0.25"/>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3.6363636363636362E-2"/>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2.9411764705882353E-2"/>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x v="7"/>
  </r>
  <r>
    <n v="565"/>
    <s v="EasyLearnings"/>
    <s v="Our objective is to provide a platform which helps teachers to provide courses to leaners in wide range of locations including Africa."/>
    <n v="25000"/>
    <n v="0"/>
    <x v="2"/>
    <x v="1"/>
    <s v="GBP"/>
    <n v="1436554249"/>
    <n v="1433962249"/>
    <b v="0"/>
    <n v="0"/>
    <b v="0"/>
    <s v="technology/web"/>
    <n v="0"/>
    <e v="#DI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2.0408163265306121E-2"/>
    <x v="2"/>
    <x v="7"/>
  </r>
  <r>
    <n v="569"/>
    <s v="Mioti"/>
    <s v="Mioti is an indie game marketplace that doubles as a community for developers to join networks and discuss projects."/>
    <n v="2500"/>
    <n v="20"/>
    <x v="2"/>
    <x v="5"/>
    <s v="CAD"/>
    <n v="1451679612"/>
    <n v="1449087612"/>
    <b v="0"/>
    <n v="1"/>
    <b v="0"/>
    <s v="technology/web"/>
    <n v="8.0000000000000002E-3"/>
    <n v="0.05"/>
    <x v="2"/>
    <x v="7"/>
  </r>
  <r>
    <n v="570"/>
    <s v="Relaunching in May"/>
    <s v="Humans have AM/FM/Satellite radio, kids have radio Disney, pets have DogCatRadio."/>
    <n v="85000"/>
    <n v="142"/>
    <x v="2"/>
    <x v="0"/>
    <s v="USD"/>
    <n v="1455822569"/>
    <n v="1453230569"/>
    <b v="0"/>
    <n v="1"/>
    <b v="0"/>
    <s v="technology/web"/>
    <n v="1.6705882352941177E-3"/>
    <n v="7.0422535211267607E-3"/>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1.8867924528301886E-2"/>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2.6011560693641619E-2"/>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0.05"/>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1.5444015444015444E-2"/>
    <x v="2"/>
    <x v="7"/>
  </r>
  <r>
    <n v="576"/>
    <s v="Uthtopia"/>
    <s v="UthTopia Is a social media organization that believes in positive online usage, youth mentorship, and youth empowerment."/>
    <n v="80000"/>
    <n v="1"/>
    <x v="2"/>
    <x v="0"/>
    <s v="USD"/>
    <n v="1427537952"/>
    <n v="1422357552"/>
    <b v="0"/>
    <n v="1"/>
    <b v="0"/>
    <s v="technology/web"/>
    <n v="1.2500000000000001E-5"/>
    <n v="1"/>
    <x v="2"/>
    <x v="7"/>
  </r>
  <r>
    <n v="577"/>
    <s v="everydayrelay"/>
    <s v="Emails are one of pervasively used mode of communication today. However, emails can be personal and sometimes discretion is needed."/>
    <n v="5000"/>
    <n v="10"/>
    <x v="2"/>
    <x v="0"/>
    <s v="USD"/>
    <n v="1463753302"/>
    <n v="1458569302"/>
    <b v="0"/>
    <n v="1"/>
    <b v="0"/>
    <s v="technology/web"/>
    <n v="2E-3"/>
    <n v="0.1"/>
    <x v="2"/>
    <x v="7"/>
  </r>
  <r>
    <n v="578"/>
    <s v="weBuy Crowdsourced Shopping"/>
    <s v="weBuy trade built on technology and Crowd Sourced Power"/>
    <n v="125000"/>
    <n v="14"/>
    <x v="2"/>
    <x v="1"/>
    <s v="GBP"/>
    <n v="1441633993"/>
    <n v="1439560393"/>
    <b v="0"/>
    <n v="7"/>
    <b v="0"/>
    <s v="technology/web"/>
    <n v="1.12E-4"/>
    <n v="0.5"/>
    <x v="2"/>
    <x v="7"/>
  </r>
  <r>
    <n v="579"/>
    <s v="Course: Learn Cryptography"/>
    <s v="Learn classic and public key cryptography with a full proof-of-concept system in JavaScript."/>
    <n v="12000"/>
    <n v="175"/>
    <x v="2"/>
    <x v="0"/>
    <s v="USD"/>
    <n v="1419539223"/>
    <n v="1416947223"/>
    <b v="0"/>
    <n v="5"/>
    <b v="0"/>
    <s v="technology/web"/>
    <n v="1.4583333333333334E-2"/>
    <n v="2.8571428571428571E-2"/>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x v="7"/>
  </r>
  <r>
    <n v="581"/>
    <s v="A Poets Domain"/>
    <s v="Help me raise funds so that I can be able to give passionate young poets a chance to earn money weekly for their writing &amp; spoken word."/>
    <n v="400"/>
    <n v="0"/>
    <x v="2"/>
    <x v="0"/>
    <s v="USD"/>
    <n v="1438474704"/>
    <n v="1435882704"/>
    <b v="0"/>
    <n v="0"/>
    <b v="0"/>
    <s v="technology/web"/>
    <n v="0"/>
    <e v="#DIV/0!"/>
    <x v="2"/>
    <x v="7"/>
  </r>
  <r>
    <n v="582"/>
    <s v="&quot;We the People...&quot;"/>
    <s v="A community-driven online system which promotes self-governance.  Level up by adding content; civic agendas and private associations."/>
    <n v="100000"/>
    <n v="0"/>
    <x v="2"/>
    <x v="0"/>
    <s v="USD"/>
    <n v="1426442400"/>
    <n v="1424454319"/>
    <b v="0"/>
    <n v="0"/>
    <b v="0"/>
    <s v="technology/web"/>
    <n v="0"/>
    <e v="#DIV/0!"/>
    <x v="2"/>
    <x v="7"/>
  </r>
  <r>
    <n v="583"/>
    <s v="HackersArchive.com"/>
    <s v="HackersArchive.com will help rid the web of viruses and scams found everywhere else you look!"/>
    <n v="9000"/>
    <n v="1"/>
    <x v="2"/>
    <x v="0"/>
    <s v="USD"/>
    <n v="1426800687"/>
    <n v="1424212287"/>
    <b v="0"/>
    <n v="1"/>
    <b v="0"/>
    <s v="technology/web"/>
    <n v="1.1111111111111112E-4"/>
    <n v="1"/>
    <x v="2"/>
    <x v="7"/>
  </r>
  <r>
    <n v="584"/>
    <s v="scriptCall - The Personal Presentation Platform"/>
    <s v="Script Call takes your presentation from the wall to your audience; from your device to theirs."/>
    <n v="1000"/>
    <n v="10"/>
    <x v="2"/>
    <x v="0"/>
    <s v="USD"/>
    <n v="1426522316"/>
    <n v="1423933916"/>
    <b v="0"/>
    <n v="2"/>
    <b v="0"/>
    <s v="technology/web"/>
    <n v="0.01"/>
    <n v="0.2"/>
    <x v="2"/>
    <x v="7"/>
  </r>
  <r>
    <n v="585"/>
    <s v="Link Card"/>
    <s v="SAVE UP TO 40% WHEN YOU SPEND!_x000a__x000a_PRE-ORDER YOUR LINK CARD TODAY"/>
    <n v="9000"/>
    <n v="0"/>
    <x v="2"/>
    <x v="1"/>
    <s v="GBP"/>
    <n v="1448928000"/>
    <n v="1444123377"/>
    <b v="0"/>
    <n v="0"/>
    <b v="0"/>
    <s v="technology/web"/>
    <n v="0"/>
    <e v="#DIV/0!"/>
    <x v="2"/>
    <x v="7"/>
  </r>
  <r>
    <n v="586"/>
    <s v="Employ College 2K"/>
    <s v="Employ College is a movement for companies to hire college graduates from their respected institutions."/>
    <n v="10000"/>
    <n v="56"/>
    <x v="2"/>
    <x v="0"/>
    <s v="USD"/>
    <n v="1424032207"/>
    <n v="1421440207"/>
    <b v="0"/>
    <n v="4"/>
    <b v="0"/>
    <s v="technology/web"/>
    <n v="5.5999999999999999E-3"/>
    <n v="7.1428571428571425E-2"/>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2.5688073394495412E-3"/>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6.6445182724252493E-3"/>
    <x v="2"/>
    <x v="7"/>
  </r>
  <r>
    <n v="589"/>
    <s v="Get Neighborly"/>
    <s v="Services closer than you think..."/>
    <n v="7500"/>
    <n v="1"/>
    <x v="2"/>
    <x v="0"/>
    <s v="USD"/>
    <n v="1436366699"/>
    <n v="1435070699"/>
    <b v="0"/>
    <n v="1"/>
    <b v="0"/>
    <s v="technology/web"/>
    <n v="1.3333333333333334E-4"/>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4.0358744394618833E-2"/>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2786885245901641E-2"/>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4.0000000000000001E-3"/>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6.0869565217391307E-2"/>
    <x v="2"/>
    <x v="7"/>
  </r>
  <r>
    <n v="594"/>
    <s v="Unleashed Fitness"/>
    <s v="Creating a fitness site that will change the fitness game forever!"/>
    <n v="25000"/>
    <n v="26"/>
    <x v="2"/>
    <x v="0"/>
    <s v="USD"/>
    <n v="1460832206"/>
    <n v="1458240206"/>
    <b v="0"/>
    <n v="2"/>
    <b v="0"/>
    <s v="technology/web"/>
    <n v="1.0399999999999999E-3"/>
    <n v="7.6923076923076927E-2"/>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1.8779342723004695E-2"/>
    <x v="2"/>
    <x v="7"/>
  </r>
  <r>
    <n v="596"/>
    <s v="DigitaliBook free library"/>
    <s v="We present digitaibook,com site which can become a free electronic library with your help,"/>
    <n v="20000"/>
    <n v="6"/>
    <x v="2"/>
    <x v="0"/>
    <s v="USD"/>
    <n v="1478122292"/>
    <n v="1475530292"/>
    <b v="0"/>
    <n v="2"/>
    <b v="0"/>
    <s v="technology/web"/>
    <n v="2.9999999999999997E-4"/>
    <n v="0.33333333333333331"/>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0.1"/>
    <x v="2"/>
    <x v="7"/>
  </r>
  <r>
    <n v="598"/>
    <s v="Goals not creeds"/>
    <s v="This is a project to create a crowd-funding site for Urantia Book readers worldwide."/>
    <n v="2500"/>
    <n v="850"/>
    <x v="2"/>
    <x v="0"/>
    <s v="USD"/>
    <n v="1417737781"/>
    <n v="1415145781"/>
    <b v="0"/>
    <n v="7"/>
    <b v="0"/>
    <s v="technology/web"/>
    <n v="0.34"/>
    <n v="8.2352941176470594E-3"/>
    <x v="2"/>
    <x v="7"/>
  </r>
  <r>
    <n v="599"/>
    <s v="Mail 4 Jail"/>
    <s v="We send care packages to incarcerated individuals throughout the country that include specific items hand picked by the sender."/>
    <n v="50000"/>
    <n v="31"/>
    <x v="2"/>
    <x v="0"/>
    <s v="USD"/>
    <n v="1425827760"/>
    <n v="1423769402"/>
    <b v="0"/>
    <n v="2"/>
    <b v="0"/>
    <s v="technology/web"/>
    <n v="6.2E-4"/>
    <n v="6.4516129032258063E-2"/>
    <x v="2"/>
    <x v="7"/>
  </r>
  <r>
    <n v="600"/>
    <s v="Anaheim California here we come but we need your help."/>
    <s v="Science Technology Engineering and Math + youth = a brighter tomorrow."/>
    <n v="5000"/>
    <n v="100"/>
    <x v="1"/>
    <x v="0"/>
    <s v="USD"/>
    <n v="1431198562"/>
    <n v="1426014562"/>
    <b v="0"/>
    <n v="1"/>
    <b v="0"/>
    <s v="technology/web"/>
    <n v="0.02"/>
    <n v="0.01"/>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4.2857142857142858E-2"/>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2.2033151418595982E-2"/>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x v="7"/>
  </r>
  <r>
    <n v="605"/>
    <s v="Teach Your Parents iPad (Canceled)"/>
    <s v="An iPad support care package for your parents / seniors."/>
    <n v="5000"/>
    <n v="131"/>
    <x v="1"/>
    <x v="0"/>
    <s v="USD"/>
    <n v="1440318908"/>
    <n v="1436430908"/>
    <b v="0"/>
    <n v="8"/>
    <b v="0"/>
    <s v="technology/web"/>
    <n v="2.6200000000000001E-2"/>
    <n v="6.1068702290076333E-2"/>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0.1"/>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3.4223134839151265E-3"/>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0.2"/>
    <x v="2"/>
    <x v="7"/>
  </r>
  <r>
    <n v="610"/>
    <s v="UniteChrist (Canceled)"/>
    <s v="We are creating a Christian social network to empower, educate, and connect Christians all over the world."/>
    <n v="13803"/>
    <n v="0"/>
    <x v="1"/>
    <x v="0"/>
    <s v="USD"/>
    <n v="1429732586"/>
    <n v="1427140586"/>
    <b v="0"/>
    <n v="0"/>
    <b v="0"/>
    <s v="technology/web"/>
    <n v="0"/>
    <e v="#DIV/0!"/>
    <x v="2"/>
    <x v="7"/>
  </r>
  <r>
    <n v="611"/>
    <s v="Securivente (Canceled)"/>
    <s v="Finie la peur de vendre ou acheter d'occasion Ã  un inconnu ! Colis ouverts, photographiÃ©s et testÃ©s. Paiements en ligne sÃ©curisÃ©s."/>
    <n v="80000"/>
    <n v="0"/>
    <x v="1"/>
    <x v="6"/>
    <s v="EUR"/>
    <n v="1453210037"/>
    <n v="1448026037"/>
    <b v="0"/>
    <n v="0"/>
    <b v="0"/>
    <s v="technology/web"/>
    <n v="0"/>
    <e v="#DIV/0!"/>
    <x v="2"/>
    <x v="7"/>
  </r>
  <r>
    <n v="612"/>
    <s v="Web Streaming 2.0 (Canceled)"/>
    <s v="A Fast and Reliable new Web platform to stream videos from Internet"/>
    <n v="10000"/>
    <n v="0"/>
    <x v="1"/>
    <x v="13"/>
    <s v="EUR"/>
    <n v="1472777146"/>
    <n v="1470185146"/>
    <b v="0"/>
    <n v="0"/>
    <b v="0"/>
    <s v="technology/web"/>
    <n v="0"/>
    <e v="#DI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9.4398502106412853E-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0.05"/>
    <x v="2"/>
    <x v="7"/>
  </r>
  <r>
    <n v="618"/>
    <s v="Y2Y Tutors (Canceled)"/>
    <s v="With the cost of education seemingly always on the rise, Y2Y aims to ensure that no student will be left behind through peer tutoring."/>
    <n v="400"/>
    <n v="0"/>
    <x v="1"/>
    <x v="0"/>
    <s v="USD"/>
    <n v="1449689203"/>
    <n v="1447097203"/>
    <b v="0"/>
    <n v="0"/>
    <b v="0"/>
    <s v="technology/web"/>
    <n v="0"/>
    <e v="#DIV/0!"/>
    <x v="2"/>
    <x v="7"/>
  </r>
  <r>
    <n v="619"/>
    <s v="Big Data (Canceled)"/>
    <s v="Big Data Sets for researchers interested in improving the quality of life."/>
    <n v="2500000"/>
    <n v="1"/>
    <x v="1"/>
    <x v="0"/>
    <s v="USD"/>
    <n v="1416933390"/>
    <n v="1411745790"/>
    <b v="0"/>
    <n v="1"/>
    <b v="0"/>
    <s v="technology/web"/>
    <n v="3.9999999999999998E-7"/>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3333333333333335E-3"/>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1.1494252873563218E-2"/>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2.6392961876832845E-2"/>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x v="7"/>
  </r>
  <r>
    <n v="624"/>
    <s v="NeedSomeLoven.com (Canceled)"/>
    <s v="I am designing a fun, high tech dating website, with over 25 cool features. It is innovate as well as user friendly."/>
    <n v="5000"/>
    <n v="0"/>
    <x v="1"/>
    <x v="0"/>
    <s v="USD"/>
    <n v="1431647041"/>
    <n v="1429055041"/>
    <b v="0"/>
    <n v="0"/>
    <b v="0"/>
    <s v="technology/web"/>
    <n v="0"/>
    <e v="#DI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8.9758342922899893E-3"/>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1.1111111111111112E-2"/>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8.5714285714285719E-3"/>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0.1"/>
    <x v="2"/>
    <x v="7"/>
  </r>
  <r>
    <n v="631"/>
    <s v="Brevity: A Powerful Online Publishing Software! (Canceled)"/>
    <s v="A Powerful Multimedia-Rich Software that aims at making online publishing very simple."/>
    <n v="50000"/>
    <n v="690"/>
    <x v="1"/>
    <x v="5"/>
    <s v="CAD"/>
    <n v="1464460329"/>
    <n v="1461954729"/>
    <b v="0"/>
    <n v="9"/>
    <b v="0"/>
    <s v="technology/web"/>
    <n v="1.38E-2"/>
    <n v="1.3043478260869565E-2"/>
    <x v="2"/>
    <x v="7"/>
  </r>
  <r>
    <n v="632"/>
    <s v="UniWherse.com - Bring students future (Canceled)"/>
    <s v="Our goal is to create a system, students can find universities that best match their interests."/>
    <n v="20000"/>
    <n v="0"/>
    <x v="1"/>
    <x v="9"/>
    <s v="EUR"/>
    <n v="1448470165"/>
    <n v="1445874565"/>
    <b v="0"/>
    <n v="0"/>
    <b v="0"/>
    <s v="technology/web"/>
    <n v="0"/>
    <e v="#DI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2.0080321285140562E-2"/>
    <x v="2"/>
    <x v="7"/>
  </r>
  <r>
    <n v="634"/>
    <s v="pitchtograndma (Canceled)"/>
    <s v="We help companies to explain what they do in simple, grandma-would-understand terms."/>
    <n v="5000"/>
    <n v="1"/>
    <x v="1"/>
    <x v="0"/>
    <s v="USD"/>
    <n v="1424989029"/>
    <n v="1422397029"/>
    <b v="0"/>
    <n v="1"/>
    <b v="0"/>
    <s v="technology/web"/>
    <n v="2.0000000000000001E-4"/>
    <n v="1"/>
    <x v="2"/>
    <x v="7"/>
  </r>
  <r>
    <n v="635"/>
    <s v="Pleero, A Technology Team Building Website (Canceled)"/>
    <s v="Network used for building technology development teams."/>
    <n v="25000"/>
    <n v="2"/>
    <x v="1"/>
    <x v="0"/>
    <s v="USD"/>
    <n v="1428804762"/>
    <n v="1426212762"/>
    <b v="0"/>
    <n v="1"/>
    <b v="0"/>
    <s v="technology/web"/>
    <n v="8.0000000000000007E-5"/>
    <n v="0.5"/>
    <x v="2"/>
    <x v="7"/>
  </r>
  <r>
    <n v="636"/>
    <s v="Keto Advice (Canceled)"/>
    <s v="With no central location for keto knowledge, keto advice will be a community run knowledge base."/>
    <n v="2000"/>
    <n v="4"/>
    <x v="1"/>
    <x v="1"/>
    <s v="GBP"/>
    <n v="1433587620"/>
    <n v="1430996150"/>
    <b v="0"/>
    <n v="1"/>
    <b v="0"/>
    <s v="technology/web"/>
    <n v="2E-3"/>
    <n v="0.25"/>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x v="7"/>
  </r>
  <r>
    <n v="638"/>
    <s v="W (Canceled)"/>
    <s v="O0"/>
    <n v="200000"/>
    <n v="18"/>
    <x v="1"/>
    <x v="12"/>
    <s v="EUR"/>
    <n v="1490447662"/>
    <n v="1485267262"/>
    <b v="0"/>
    <n v="6"/>
    <b v="0"/>
    <s v="technology/web"/>
    <n v="9.0000000000000006E-5"/>
    <n v="0.33333333333333331"/>
    <x v="2"/>
    <x v="7"/>
  </r>
  <r>
    <n v="639"/>
    <s v="Kids Educational Social Media Site (Canceled)"/>
    <s v="Development of a Safe and Educational Social Media site for kids."/>
    <n v="1000000"/>
    <n v="1"/>
    <x v="1"/>
    <x v="0"/>
    <s v="USD"/>
    <n v="1413208795"/>
    <n v="1408024795"/>
    <b v="0"/>
    <n v="1"/>
    <b v="0"/>
    <s v="technology/web"/>
    <n v="9.9999999999999995E-7"/>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1.9801980198019802E-2"/>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6.608622679114654E-3"/>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7.4427330647011099E-3"/>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5.7462573718433385E-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1.3607984488230494E-2"/>
    <x v="2"/>
    <x v="8"/>
  </r>
  <r>
    <n v="645"/>
    <s v="Carbon Fiber Collar Stays"/>
    <s v="Ever wanted to own something made out of carbon fiber? Now you can!"/>
    <n v="2000"/>
    <n v="5574"/>
    <x v="0"/>
    <x v="0"/>
    <s v="USD"/>
    <n v="1470962274"/>
    <n v="1468370274"/>
    <b v="0"/>
    <n v="237"/>
    <b v="1"/>
    <s v="technology/wearables"/>
    <n v="2.7869999999999999"/>
    <n v="4.2518837459634015E-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2.5592174481758465E-2"/>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7.9402148528724889E-3"/>
    <x v="2"/>
    <x v="8"/>
  </r>
  <r>
    <n v="648"/>
    <s v="Audio Jacket"/>
    <s v="Get ready for the next product that you canâ€™t live without"/>
    <n v="35000"/>
    <n v="44388"/>
    <x v="0"/>
    <x v="0"/>
    <s v="USD"/>
    <n v="1413304708"/>
    <n v="1410280708"/>
    <b v="0"/>
    <n v="27"/>
    <b v="1"/>
    <s v="technology/wearables"/>
    <n v="1.2682285714285715"/>
    <n v="6.0827250608272508E-4"/>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2.3435267219205486E-2"/>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2.8469750889679714E-2"/>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4.1779404742957188E-3"/>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9.2899800928998005E-3"/>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1.0435077697495864E-2"/>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58222915042868E-2"/>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2.3317164496638582E-2"/>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8.1475931822438657E-3"/>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5.2505966587112173E-3"/>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9.1460383735957849E-3"/>
    <x v="2"/>
    <x v="8"/>
  </r>
  <r>
    <n v="659"/>
    <s v="Lulu Watch Designs - Apple Watch"/>
    <s v="Sync up your lifestyle"/>
    <n v="3000"/>
    <n v="3017"/>
    <x v="0"/>
    <x v="0"/>
    <s v="USD"/>
    <n v="1440339295"/>
    <n v="1437747295"/>
    <b v="0"/>
    <n v="21"/>
    <b v="1"/>
    <s v="technology/wearables"/>
    <n v="1.0056666666666667"/>
    <n v="6.9605568445475635E-3"/>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1.1772400261608895E-2"/>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9.4736842105263161E-2"/>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2.564102564102564E-2"/>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0.01"/>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3.2079646017699116E-2"/>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6.4377682403433476E-3"/>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0.5"/>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5.5888223552894214E-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3.6549707602339179E-2"/>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6.5093572009764032E-4"/>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1.1765152377699343E-2"/>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1.2681772066283395E-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1.988163491769928E-2"/>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1.4634146341463415E-2"/>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0.13333333333333333"/>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2.9180695847362513E-2"/>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1.6315431679129844E-2"/>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7.5046904315196998E-3"/>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1.5342960288808664E-2"/>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1.0649144669763227E-2"/>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6.6378511886384687E-3"/>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x v="8"/>
  </r>
  <r>
    <n v="682"/>
    <s v="Deception Belt"/>
    <s v="The Deception Belt is an innovative belt with app capability, designed to assist any user gain control over their appetite."/>
    <n v="50000"/>
    <n v="53"/>
    <x v="2"/>
    <x v="0"/>
    <s v="USD"/>
    <n v="1489512122"/>
    <n v="1486923722"/>
    <b v="0"/>
    <n v="4"/>
    <b v="0"/>
    <s v="technology/wearables"/>
    <n v="1.06E-3"/>
    <n v="7.5471698113207544E-2"/>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1.0067114093959731E-2"/>
    <x v="2"/>
    <x v="8"/>
  </r>
  <r>
    <n v="684"/>
    <s v="Arcus Motion Analyzer | The Versatile Smart Ring"/>
    <s v="Arcus gives your fingers super powers."/>
    <n v="320000"/>
    <n v="23948"/>
    <x v="2"/>
    <x v="0"/>
    <s v="USD"/>
    <n v="1406257200"/>
    <n v="1403176891"/>
    <b v="0"/>
    <n v="135"/>
    <b v="0"/>
    <s v="technology/wearables"/>
    <n v="7.4837500000000001E-2"/>
    <n v="5.6372139635877732E-3"/>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1.8083182640144666E-2"/>
    <x v="2"/>
    <x v="8"/>
  </r>
  <r>
    <n v="686"/>
    <s v="Vivi di Cuore - Heart Rate Watch"/>
    <s v="La tua giornata sportiva monitorata nel tuo polso??!!!_x000a_Rendiamolo possibile... VIVI DI CUORE --- All MADE in ITALY"/>
    <n v="500000"/>
    <n v="0"/>
    <x v="2"/>
    <x v="13"/>
    <s v="EUR"/>
    <n v="1438618170"/>
    <n v="1436026170"/>
    <b v="0"/>
    <n v="0"/>
    <b v="0"/>
    <s v="technology/wearables"/>
    <n v="0"/>
    <e v="#DI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1.6901408450704226E-3"/>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2.4660912453760789E-3"/>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2.914200221166981E-3"/>
    <x v="2"/>
    <x v="8"/>
  </r>
  <r>
    <n v="690"/>
    <s v="BLOXSHIELD"/>
    <s v="A radiation shield for your fitness tracker, smartwatch or other wearable smart device"/>
    <n v="20000"/>
    <n v="2468"/>
    <x v="2"/>
    <x v="0"/>
    <s v="USD"/>
    <n v="1473400800"/>
    <n v="1469718841"/>
    <b v="0"/>
    <n v="34"/>
    <b v="0"/>
    <s v="technology/wearables"/>
    <n v="0.1234"/>
    <n v="1.3776337115072933E-2"/>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3.8461538461538464E-2"/>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0.15390505359877488"/>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8.3762521931065714E-3"/>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1.1864406779661017E-2"/>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1.10062893081761E-2"/>
    <x v="2"/>
    <x v="8"/>
  </r>
  <r>
    <n v="696"/>
    <s v="trustee"/>
    <s v="Show your fidelity by wearing the Trustee rings! Show where you are (at)!"/>
    <n v="175000"/>
    <n v="1"/>
    <x v="2"/>
    <x v="9"/>
    <s v="EUR"/>
    <n v="1406326502"/>
    <n v="1403734502"/>
    <b v="0"/>
    <n v="1"/>
    <b v="0"/>
    <s v="technology/wearables"/>
    <n v="5.7142857142857145E-6"/>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4.9159120310478657E-2"/>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1.8843404808317088E-3"/>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8.3062106003299711E-3"/>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7.6923076923076927E-2"/>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3.4324942791762012E-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8.0051752376130731E-3"/>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8.3632019115890081E-3"/>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8.3160083160083165E-3"/>
    <x v="2"/>
    <x v="8"/>
  </r>
  <r>
    <n v="705"/>
    <s v="SomnoScope"/>
    <s v="The closest thing ever to the Holy Grail of wearables technology"/>
    <n v="100000"/>
    <n v="977"/>
    <x v="2"/>
    <x v="9"/>
    <s v="EUR"/>
    <n v="1484999278"/>
    <n v="1482407278"/>
    <b v="0"/>
    <n v="5"/>
    <b v="0"/>
    <s v="technology/wearables"/>
    <n v="9.7699999999999992E-3"/>
    <n v="5.1177072671443197E-3"/>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8.49627170182558E-3"/>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4.1756252121760776E-2"/>
    <x v="2"/>
    <x v="8"/>
  </r>
  <r>
    <n v="709"/>
    <s v="lumiglove"/>
    <s v="A &quot;handheld&quot; light, which eases the way you illuminate objects and/or paths."/>
    <n v="15000"/>
    <n v="61"/>
    <x v="2"/>
    <x v="0"/>
    <s v="USD"/>
    <n v="1417741159"/>
    <n v="1415149159"/>
    <b v="0"/>
    <n v="2"/>
    <b v="0"/>
    <s v="technology/wearables"/>
    <n v="4.0666666666666663E-3"/>
    <n v="3.2786885245901641E-2"/>
    <x v="2"/>
    <x v="8"/>
  </r>
  <r>
    <n v="710"/>
    <s v="Hate York Shirt 2.0"/>
    <s v="Shirts, so technologically advanced, they connect mentally to their audience upon sight."/>
    <n v="1200"/>
    <n v="0"/>
    <x v="2"/>
    <x v="5"/>
    <s v="CAD"/>
    <n v="1408495440"/>
    <n v="1405640302"/>
    <b v="0"/>
    <n v="0"/>
    <b v="0"/>
    <s v="technology/wearables"/>
    <n v="0"/>
    <e v="#DI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1.000266343109112E-2"/>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3.8095238095238099E-2"/>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5.0251256281407036E-3"/>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1.2449977767896843E-2"/>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8.6393088552915772E-3"/>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2.2377622377622378E-2"/>
    <x v="2"/>
    <x v="8"/>
  </r>
  <r>
    <n v="717"/>
    <s v="cool air belt"/>
    <s v="Cool air flowing under clothing keeps you cool."/>
    <n v="100000"/>
    <n v="305"/>
    <x v="2"/>
    <x v="0"/>
    <s v="USD"/>
    <n v="1409949002"/>
    <n v="1407357002"/>
    <b v="0"/>
    <n v="4"/>
    <b v="0"/>
    <s v="technology/wearables"/>
    <n v="3.0500000000000002E-3"/>
    <n v="1.3114754098360656E-2"/>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4.4444444444444446E-2"/>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5.1546391752577317E-2"/>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1.4990859232175503E-2"/>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1.1884550084889643E-2"/>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4.6355208143973826E-3"/>
    <x v="3"/>
    <x v="9"/>
  </r>
  <r>
    <n v="723"/>
    <s v="The 2015 Pro Football Beast Book"/>
    <s v="The Definitive (and Slightly Ridiculous) Guide to Enjoying the 2015 Pro Football Season"/>
    <n v="5000"/>
    <n v="5469"/>
    <x v="0"/>
    <x v="0"/>
    <s v="USD"/>
    <n v="1438228740"/>
    <n v="1435606549"/>
    <b v="0"/>
    <n v="100"/>
    <b v="1"/>
    <s v="publishing/nonfiction"/>
    <n v="1.0938000000000001"/>
    <n v="1.8284878405558602E-2"/>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1.9368794028451809E-2"/>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6.9755854509217742E-3"/>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1.3806706114398421E-2"/>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2.7374609590299467E-2"/>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1.6419427972390099E-2"/>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2.2962112514351322E-2"/>
    <x v="3"/>
    <x v="9"/>
  </r>
  <r>
    <n v="730"/>
    <s v="Encyclopedia of Surfing"/>
    <s v="A Massive but Cheerful Online Digital Archive of Surfing"/>
    <n v="20000"/>
    <n v="26438"/>
    <x v="0"/>
    <x v="0"/>
    <s v="USD"/>
    <n v="1323280391"/>
    <n v="1320688391"/>
    <b v="0"/>
    <n v="265"/>
    <b v="1"/>
    <s v="publishing/nonfiction"/>
    <n v="1.3219000000000001"/>
    <n v="1.0023451093123534E-2"/>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1.126984126984127E-2"/>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0.203125"/>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5.6108897742363877E-2"/>
    <x v="3"/>
    <x v="9"/>
  </r>
  <r>
    <n v="734"/>
    <s v="Sideswiped"/>
    <s v="Sideswiped is my story of growing in and trusting God through the mess and mysteries of life."/>
    <n v="8500"/>
    <n v="10670"/>
    <x v="0"/>
    <x v="5"/>
    <s v="CAD"/>
    <n v="1431147600"/>
    <n v="1428465420"/>
    <b v="0"/>
    <n v="57"/>
    <b v="1"/>
    <s v="publishing/nonfiction"/>
    <n v="1.2552941176470589"/>
    <n v="5.3420805998125589E-3"/>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4.2588012125495157E-3"/>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9.5196121639488755E-3"/>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1.7647058823529412E-2"/>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2.5608994378513428E-2"/>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1.4631578947368421E-2"/>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5.8969584109248912E-3"/>
    <x v="3"/>
    <x v="9"/>
  </r>
  <r>
    <n v="741"/>
    <s v="reVILNA: the vilna ghetto project"/>
    <s v="A revolutionary digital mapping project of the Vilna Ghetto"/>
    <n v="13000"/>
    <n v="13293.8"/>
    <x v="0"/>
    <x v="0"/>
    <s v="USD"/>
    <n v="1370964806"/>
    <n v="1367940806"/>
    <b v="0"/>
    <n v="94"/>
    <b v="1"/>
    <s v="publishing/nonfiction"/>
    <n v="1.0226"/>
    <n v="7.0709654124479085E-3"/>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1.4838709677419355E-2"/>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1.8427518427518427E-2"/>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1.2118842845973418E-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1.8611670020120725E-2"/>
    <x v="3"/>
    <x v="9"/>
  </r>
  <r>
    <n v="746"/>
    <s v="Attention: People With Body Parts"/>
    <s v="This is a book of letters. Letters to our body parts."/>
    <n v="2987"/>
    <n v="3318"/>
    <x v="0"/>
    <x v="0"/>
    <s v="USD"/>
    <n v="1348372740"/>
    <n v="1346806909"/>
    <b v="0"/>
    <n v="97"/>
    <b v="1"/>
    <s v="publishing/nonfiction"/>
    <n v="1.1108135252761968"/>
    <n v="2.923447860156721E-2"/>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7.8537769527345421E-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2.1945137157107233E-2"/>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1.0420613868889731E-2"/>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1.2941434525115156E-2"/>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1.7440225035161745E-2"/>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1.8800358102059087E-2"/>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2.0312500000000001E-3"/>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2.3614457831325302E-2"/>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2.6690845432529076E-2"/>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2.6699029126213591E-2"/>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0252100840336135E-2"/>
    <x v="3"/>
    <x v="9"/>
  </r>
  <r>
    <n v="758"/>
    <s v="Publish Waiting On Humanity"/>
    <s v="I am publishing my book, Waiting on Humanity and need some finishing funds to do so."/>
    <n v="2500"/>
    <n v="2550"/>
    <x v="0"/>
    <x v="0"/>
    <s v="USD"/>
    <n v="1286568268"/>
    <n v="1283976268"/>
    <b v="0"/>
    <n v="19"/>
    <b v="1"/>
    <s v="publishing/nonfiction"/>
    <n v="1.02"/>
    <n v="7.4509803921568628E-3"/>
    <x v="3"/>
    <x v="9"/>
  </r>
  <r>
    <n v="759"/>
    <s v="Wild Ruins"/>
    <s v="Help me search for the lost ruins of the UK. A unique guide to  lesser known and somewhat known ruins of Britain."/>
    <n v="5000"/>
    <n v="5096"/>
    <x v="0"/>
    <x v="1"/>
    <s v="GBP"/>
    <n v="1404892539"/>
    <n v="1401436539"/>
    <b v="0"/>
    <n v="99"/>
    <b v="1"/>
    <s v="publishing/nonfiction"/>
    <n v="1.0192000000000001"/>
    <n v="1.9427001569858712E-2"/>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x v="10"/>
  </r>
  <r>
    <n v="761"/>
    <s v="DONE WITH DEATH"/>
    <s v="The day Chuck died was the day everything changed. Now he has to save the afterlife from extinction or die again trying."/>
    <n v="5000"/>
    <n v="235"/>
    <x v="2"/>
    <x v="0"/>
    <s v="USD"/>
    <n v="1391364126"/>
    <n v="1388772126"/>
    <b v="0"/>
    <n v="6"/>
    <b v="0"/>
    <s v="publishing/fiction"/>
    <n v="4.7E-2"/>
    <n v="2.553191489361702E-2"/>
    <x v="3"/>
    <x v="10"/>
  </r>
  <r>
    <n v="762"/>
    <s v="Where we used to live - eBook (PROJECT 80%)"/>
    <s v="An original-well-done eBook. Mainly about fiction, action, adventure, and mystery. A story that you've never read!"/>
    <n v="3500"/>
    <n v="0"/>
    <x v="2"/>
    <x v="14"/>
    <s v="MXN"/>
    <n v="1480831200"/>
    <n v="1479328570"/>
    <b v="0"/>
    <n v="0"/>
    <b v="0"/>
    <s v="publishing/fiction"/>
    <n v="0"/>
    <e v="#DI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0.2"/>
    <x v="3"/>
    <x v="10"/>
  </r>
  <r>
    <n v="764"/>
    <s v="[JOE]KES"/>
    <s v="[JOE]KES is a book full of over 200 original, sometimes funny, pun-ish Joekes. If you hate the book, use it as a coster!"/>
    <n v="5000"/>
    <n v="0"/>
    <x v="2"/>
    <x v="0"/>
    <s v="USD"/>
    <n v="1441858161"/>
    <n v="1439266161"/>
    <b v="0"/>
    <n v="0"/>
    <b v="0"/>
    <s v="publishing/fiction"/>
    <n v="0"/>
    <e v="#DI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1.7453391511305039E-2"/>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1.6949152542372881E-2"/>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40096618357488E-2"/>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0.1"/>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0.02"/>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6.25E-2"/>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2.564102564102564E-2"/>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2.9411764705882353E-2"/>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1.584213451917732E-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0.14285714285714285"/>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0.5"/>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1.4999999999999999E-2"/>
    <x v="3"/>
    <x v="10"/>
  </r>
  <r>
    <n v="780"/>
    <s v="Wess Meets West - Press Our New Album on CD!"/>
    <s v="We are finishing up recording our new record and we would like help with its physical CD release."/>
    <n v="1000"/>
    <n v="1040"/>
    <x v="0"/>
    <x v="0"/>
    <s v="USD"/>
    <n v="1304439025"/>
    <n v="1301847025"/>
    <b v="0"/>
    <n v="27"/>
    <b v="1"/>
    <s v="music/rock"/>
    <n v="1.04"/>
    <n v="2.5961538461538463E-2"/>
    <x v="4"/>
    <x v="11"/>
  </r>
  <r>
    <n v="781"/>
    <s v="Touring the United States This July"/>
    <s v="&quot;WE ARE ON A MISSION TO TOUR THE UNITED STATES NON-STOP. TO DO SO WE NEED TO PURCHASE A NEW VAN.&quot;"/>
    <n v="800"/>
    <n v="1065.23"/>
    <x v="0"/>
    <x v="0"/>
    <s v="USD"/>
    <n v="1370649674"/>
    <n v="1368057674"/>
    <b v="0"/>
    <n v="25"/>
    <b v="1"/>
    <s v="music/rock"/>
    <n v="1.3315375"/>
    <n v="2.3469109957473974E-2"/>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0.02"/>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1.5751575157515751E-2"/>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9.7560975609756097E-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2110193325508782E-2"/>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6.1624649859943975E-3"/>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1.2408759124087591E-2"/>
    <x v="4"/>
    <x v="11"/>
  </r>
  <r>
    <n v="788"/>
    <s v="HELP UNRB GO ON TOUR!"/>
    <s v="With all of our money going towards our new full-length album and merch, we need your help so we don't end up stranded on tour."/>
    <n v="1000"/>
    <n v="2035.05"/>
    <x v="0"/>
    <x v="0"/>
    <s v="USD"/>
    <n v="1341633540"/>
    <n v="1338336588"/>
    <b v="0"/>
    <n v="34"/>
    <b v="1"/>
    <s v="music/rock"/>
    <n v="2.03505"/>
    <n v="1.6707206211149603E-2"/>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7.526881720430108E-3"/>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1.0805224741748203E-2"/>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1.6431322207958923E-2"/>
    <x v="4"/>
    <x v="11"/>
  </r>
  <r>
    <n v="792"/>
    <s v="&quot;Believable Lies&quot; - The Album"/>
    <s v="Rock n' Roll about the intersection of lies and belief: the Believable Lie."/>
    <n v="2500"/>
    <n v="2511.11"/>
    <x v="0"/>
    <x v="0"/>
    <s v="USD"/>
    <n v="1383861483"/>
    <n v="1381265883"/>
    <b v="0"/>
    <n v="60"/>
    <b v="1"/>
    <s v="music/rock"/>
    <n v="1.0044440000000001"/>
    <n v="2.3893815882219414E-2"/>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1.1321702642556159E-2"/>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6.2908011869436198E-3"/>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1.1757188498402555E-2"/>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8.8801184015786881E-3"/>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2.2008679479231245E-2"/>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2.1636408853519026E-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5.5988802239552091E-3"/>
    <x v="4"/>
    <x v="11"/>
  </r>
  <r>
    <n v="800"/>
    <s v="LF4 WildFire"/>
    <s v="Scotland's premier classic rock and metal festival, 3 days, 3-4 stages, family friendly,  for people of all ages"/>
    <n v="1500"/>
    <n v="2282"/>
    <x v="0"/>
    <x v="1"/>
    <s v="GBP"/>
    <n v="1410431054"/>
    <n v="1407839054"/>
    <b v="0"/>
    <n v="56"/>
    <b v="1"/>
    <s v="music/rock"/>
    <n v="1.5213333333333334"/>
    <n v="2.4539877300613498E-2"/>
    <x v="4"/>
    <x v="11"/>
  </r>
  <r>
    <n v="801"/>
    <s v="SLUTEVER DO AMERICA TOUR"/>
    <s v="ALL WE WANT TO DO IS DRIVE AROUND AMERICA AND PLAY A BUNCH OF SHOWS, BUT WE DON'T HAVE ANY MONEY..."/>
    <n v="2000"/>
    <n v="2230.4299999999998"/>
    <x v="0"/>
    <x v="0"/>
    <s v="USD"/>
    <n v="1309547120"/>
    <n v="1306955120"/>
    <b v="0"/>
    <n v="51"/>
    <b v="1"/>
    <s v="music/rock"/>
    <n v="1.1152149999999998"/>
    <n v="2.2865546105459485E-2"/>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1.2335526315789474E-2"/>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1.3403880070546737E-2"/>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2727272727272726E-3"/>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1.7142857142857144E-2"/>
    <x v="4"/>
    <x v="11"/>
  </r>
  <r>
    <n v="806"/>
    <s v="Golden Animals NEW Album!"/>
    <s v="Help Golden Animals finish their NEW Album!"/>
    <n v="8000"/>
    <n v="8355"/>
    <x v="0"/>
    <x v="0"/>
    <s v="USD"/>
    <n v="1315413339"/>
    <n v="1312821339"/>
    <b v="0"/>
    <n v="71"/>
    <b v="1"/>
    <s v="music/rock"/>
    <n v="1.0443750000000001"/>
    <n v="8.497905445840814E-3"/>
    <x v="4"/>
    <x v="11"/>
  </r>
  <r>
    <n v="807"/>
    <s v="Sic Vita - New EP Release - 2017"/>
    <s v="Join the Sic Vita family and lend a hand as we create a new album!"/>
    <n v="4000"/>
    <n v="4205"/>
    <x v="0"/>
    <x v="0"/>
    <s v="USD"/>
    <n v="1488333600"/>
    <n v="1485270311"/>
    <b v="0"/>
    <n v="57"/>
    <b v="1"/>
    <s v="music/rock"/>
    <n v="1.05125"/>
    <n v="1.3555291319857313E-2"/>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9.555555555555555E-3"/>
    <x v="4"/>
    <x v="11"/>
  </r>
  <r>
    <n v="809"/>
    <s v="Peter's New Album!!"/>
    <s v="Acknowledged songwriter looking to record album of new songs to secure a Publishing Contract"/>
    <n v="4000"/>
    <n v="4151"/>
    <x v="0"/>
    <x v="0"/>
    <s v="USD"/>
    <n v="1390161630"/>
    <n v="1387569630"/>
    <b v="0"/>
    <n v="52"/>
    <b v="1"/>
    <s v="music/rock"/>
    <n v="1.03775"/>
    <n v="1.2527101903155867E-2"/>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1.7142857142857144E-2"/>
    <x v="4"/>
    <x v="11"/>
  </r>
  <r>
    <n v="811"/>
    <s v="Love Water Tour"/>
    <s v="We need your financial support to cover the tour costs!  (Sound, lights, travel, stage design)"/>
    <n v="1000"/>
    <n v="1040"/>
    <x v="0"/>
    <x v="0"/>
    <s v="USD"/>
    <n v="1373475120"/>
    <n v="1371569202"/>
    <b v="0"/>
    <n v="12"/>
    <b v="1"/>
    <s v="music/rock"/>
    <n v="1.04"/>
    <n v="1.1538461538461539E-2"/>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3.6223929747530186E-2"/>
    <x v="4"/>
    <x v="11"/>
  </r>
  <r>
    <n v="813"/>
    <s v="Rules of Civility and Decent Behavior"/>
    <s v="A pre order campaign to fund the pressing of our second full length vinyl LP"/>
    <n v="1500"/>
    <n v="2399.94"/>
    <x v="0"/>
    <x v="0"/>
    <s v="USD"/>
    <n v="1342825365"/>
    <n v="1340233365"/>
    <b v="0"/>
    <n v="96"/>
    <b v="1"/>
    <s v="music/rock"/>
    <n v="1.59996"/>
    <n v="4.0001000025000621E-2"/>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2.199528672427337E-2"/>
    <x v="4"/>
    <x v="11"/>
  </r>
  <r>
    <n v="815"/>
    <s v="Some Late Help for The Early Reset"/>
    <s v="Be a part of helping The Early Reset finish their new 7 song EP."/>
    <n v="4000"/>
    <n v="4280"/>
    <x v="0"/>
    <x v="0"/>
    <s v="USD"/>
    <n v="1414879303"/>
    <n v="1412287303"/>
    <b v="0"/>
    <n v="43"/>
    <b v="1"/>
    <s v="music/rock"/>
    <n v="1.07"/>
    <n v="1.0046728971962618E-2"/>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2.5438819638768762E-2"/>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1.1183180496533215E-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3.4862385321100919E-2"/>
    <x v="4"/>
    <x v="11"/>
  </r>
  <r>
    <n v="819"/>
    <s v="Winter Tour"/>
    <s v="We are touring the Southeast in support of our new EP"/>
    <n v="400"/>
    <n v="435"/>
    <x v="0"/>
    <x v="0"/>
    <s v="USD"/>
    <n v="1387601040"/>
    <n v="1386806254"/>
    <b v="0"/>
    <n v="14"/>
    <b v="1"/>
    <s v="music/rock"/>
    <n v="1.0874999999999999"/>
    <n v="3.2183908045977011E-2"/>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1.4173815740395375E-2"/>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4.4617320672691915E-3"/>
    <x v="4"/>
    <x v="11"/>
  </r>
  <r>
    <n v="822"/>
    <s v="Soul Easy - Making music for our friends."/>
    <s v="Soul Easy recording our first full length CD.  Inspired by lots of friends and lots of good times."/>
    <n v="3000"/>
    <n v="3575"/>
    <x v="0"/>
    <x v="0"/>
    <s v="USD"/>
    <n v="1349477050"/>
    <n v="1346885050"/>
    <b v="0"/>
    <n v="69"/>
    <b v="1"/>
    <s v="music/rock"/>
    <n v="1.1916666666666667"/>
    <n v="1.93006993006993E-2"/>
    <x v="4"/>
    <x v="11"/>
  </r>
  <r>
    <n v="823"/>
    <s v="Debut Album"/>
    <s v="Eyes For Fire is finally ready to release their Debut Album but we need YOU to help us put the final touches on it."/>
    <n v="800"/>
    <n v="1436"/>
    <x v="0"/>
    <x v="0"/>
    <s v="USD"/>
    <n v="1427062852"/>
    <n v="1424474452"/>
    <b v="0"/>
    <n v="33"/>
    <b v="1"/>
    <s v="music/rock"/>
    <n v="1.7949999999999999"/>
    <n v="2.298050139275766E-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2.5115110925073254E-2"/>
    <x v="4"/>
    <x v="11"/>
  </r>
  <r>
    <n v="825"/>
    <s v="KILL FREEMAN"/>
    <s v="Kickstarting Kill Freeman independently. Help fund the New Record, Video and Live Shows."/>
    <n v="12500"/>
    <n v="12554"/>
    <x v="0"/>
    <x v="0"/>
    <s v="USD"/>
    <n v="1351495284"/>
    <n v="1349335284"/>
    <b v="0"/>
    <n v="99"/>
    <b v="1"/>
    <s v="music/rock"/>
    <n v="1.0043200000000001"/>
    <n v="7.885932770431734E-3"/>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8.7813620071684594E-3"/>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3.5483870967741936E-2"/>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2.7318475916606758E-2"/>
    <x v="4"/>
    <x v="11"/>
  </r>
  <r>
    <n v="829"/>
    <s v="Monk"/>
    <s v="We are a band from South East London- each member is19 years OA. We have been together for two years. Taking pride in making good music"/>
    <n v="500"/>
    <n v="520"/>
    <x v="0"/>
    <x v="1"/>
    <s v="GBP"/>
    <n v="1468437240"/>
    <n v="1463253240"/>
    <b v="0"/>
    <n v="16"/>
    <b v="1"/>
    <s v="music/rock"/>
    <n v="1.04"/>
    <n v="3.0769230769230771E-2"/>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1.6486347243688821E-2"/>
    <x v="4"/>
    <x v="11"/>
  </r>
  <r>
    <n v="831"/>
    <s v="Let The 7Horse Run!"/>
    <s v="7Horse is a new band with a self-funded album and a show they want to rock in your town!"/>
    <n v="1500"/>
    <n v="3500"/>
    <x v="0"/>
    <x v="0"/>
    <s v="USD"/>
    <n v="1335540694"/>
    <n v="1332948694"/>
    <b v="0"/>
    <n v="20"/>
    <b v="1"/>
    <s v="music/rock"/>
    <n v="2.3333333333333335"/>
    <n v="5.7142857142857143E-3"/>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1.0204717229936135E-2"/>
    <x v="4"/>
    <x v="11"/>
  </r>
  <r>
    <n v="833"/>
    <s v="Ragman Rolls"/>
    <s v="This is an American rock album."/>
    <n v="6000"/>
    <n v="6100"/>
    <x v="0"/>
    <x v="0"/>
    <s v="USD"/>
    <n v="1397941475"/>
    <n v="1395349475"/>
    <b v="0"/>
    <n v="41"/>
    <b v="1"/>
    <s v="music/rock"/>
    <n v="1.0166666666666666"/>
    <n v="6.7213114754098363E-3"/>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1.0407993338884263E-2"/>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1.7057569296375266E-2"/>
    <x v="4"/>
    <x v="11"/>
  </r>
  <r>
    <n v="836"/>
    <s v="DESMADRE Full Album + Press Kit"/>
    <s v="An album you can bring home to mom."/>
    <n v="5000"/>
    <n v="5046.5200000000004"/>
    <x v="0"/>
    <x v="0"/>
    <s v="USD"/>
    <n v="1381108918"/>
    <n v="1378516918"/>
    <b v="0"/>
    <n v="46"/>
    <b v="1"/>
    <s v="music/rock"/>
    <n v="1.009304"/>
    <n v="9.1151922512939607E-3"/>
    <x v="4"/>
    <x v="11"/>
  </r>
  <r>
    <n v="837"/>
    <s v="Take 147 - Nothin' to Lose CD Project"/>
    <s v="Take 147 is currently in the process of recording the debut album called, &quot;Nothin' to Lose&quot;."/>
    <n v="2500"/>
    <n v="3045"/>
    <x v="0"/>
    <x v="0"/>
    <s v="USD"/>
    <n v="1398988662"/>
    <n v="1396396662"/>
    <b v="0"/>
    <n v="62"/>
    <b v="1"/>
    <s v="music/rock"/>
    <n v="1.218"/>
    <n v="2.0361247947454843E-2"/>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2.0976616231086657E-2"/>
    <x v="4"/>
    <x v="11"/>
  </r>
  <r>
    <n v="839"/>
    <s v="The Waffle Stompers - We'll Never Die"/>
    <s v="The Waffle Stompers need your support to keep doing what we love--go on tour, make music and music videos."/>
    <n v="5000"/>
    <n v="5830.83"/>
    <x v="0"/>
    <x v="0"/>
    <s v="USD"/>
    <n v="1348337956"/>
    <n v="1345745956"/>
    <b v="0"/>
    <n v="96"/>
    <b v="1"/>
    <s v="music/rock"/>
    <n v="1.166166"/>
    <n v="1.6464208354556729E-2"/>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1.5778555448335195E-2"/>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1.8555073035925778E-2"/>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1.495398773006135E-2"/>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1.5847267282256054E-2"/>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2.7300824175824176E-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2.9406829362303766E-2"/>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3.5022093725084018E-2"/>
    <x v="4"/>
    <x v="12"/>
  </r>
  <r>
    <n v="847"/>
    <s v="CENTROPYMUSIC"/>
    <s v="MUSIC WITH MEANING!  MUSIC THAT MATTERS!!!"/>
    <n v="10"/>
    <n v="10"/>
    <x v="0"/>
    <x v="0"/>
    <s v="USD"/>
    <n v="1436555376"/>
    <n v="1433963376"/>
    <b v="0"/>
    <n v="1"/>
    <b v="1"/>
    <s v="music/metal"/>
    <n v="1"/>
    <n v="0.1"/>
    <x v="4"/>
    <x v="12"/>
  </r>
  <r>
    <n v="848"/>
    <s v="God Am"/>
    <s v="God Am, a Grunge/Doom metal band, who have been trying to fund the production of our EP to bring you a unique aural assault."/>
    <n v="300"/>
    <n v="300"/>
    <x v="0"/>
    <x v="0"/>
    <s v="USD"/>
    <n v="1429038033"/>
    <n v="1426446033"/>
    <b v="0"/>
    <n v="16"/>
    <b v="1"/>
    <s v="music/metal"/>
    <n v="1"/>
    <n v="5.3333333333333337E-2"/>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2.3978315262718933E-2"/>
    <x v="4"/>
    <x v="12"/>
  </r>
  <r>
    <n v="850"/>
    <s v="Yet Further: Sioum's Second Full-Length Album"/>
    <s v="Help Chicago-based instrumental group Sioum complete the production of their 2nd full-length album."/>
    <n v="4000"/>
    <n v="6207"/>
    <x v="0"/>
    <x v="0"/>
    <s v="USD"/>
    <n v="1461560340"/>
    <n v="1458762717"/>
    <b v="0"/>
    <n v="133"/>
    <b v="1"/>
    <s v="music/metal"/>
    <n v="1.55175"/>
    <n v="2.1427420654100211E-2"/>
    <x v="4"/>
    <x v="12"/>
  </r>
  <r>
    <n v="851"/>
    <s v="M.F.Crew, 1er Album &quot;First Ride&quot;"/>
    <s v="Salut, nous c'est M.F.Crew, on a besoin de vous pour produire notre premier album &quot;First Ride&quot; ! :)"/>
    <n v="2000"/>
    <n v="2609"/>
    <x v="0"/>
    <x v="6"/>
    <s v="EUR"/>
    <n v="1469994300"/>
    <n v="1464815253"/>
    <b v="0"/>
    <n v="70"/>
    <b v="1"/>
    <s v="music/metal"/>
    <n v="1.3045"/>
    <n v="2.6830203142966653E-2"/>
    <x v="4"/>
    <x v="12"/>
  </r>
  <r>
    <n v="852"/>
    <s v="Covers Album - Limited Vinyl Pressing"/>
    <s v="Limited edition 2x12&quot; vinyl pressing of our latest album &quot;Who Do You Think We Are?&quot;"/>
    <n v="3500"/>
    <n v="3674"/>
    <x v="0"/>
    <x v="0"/>
    <s v="USD"/>
    <n v="1477342800"/>
    <n v="1476386395"/>
    <b v="0"/>
    <n v="62"/>
    <b v="1"/>
    <s v="music/metal"/>
    <n v="1.0497142857142858"/>
    <n v="1.6875340228633642E-2"/>
    <x v="4"/>
    <x v="12"/>
  </r>
  <r>
    <n v="853"/>
    <s v="sloggoth"/>
    <s v="Help release a CD of sloggoth's first album &quot;sloggoth&quot;.  All contributors of $5 or more get a CD when the goal is met!"/>
    <n v="300"/>
    <n v="300"/>
    <x v="0"/>
    <x v="0"/>
    <s v="USD"/>
    <n v="1424116709"/>
    <n v="1421524709"/>
    <b v="0"/>
    <n v="10"/>
    <b v="1"/>
    <s v="music/metal"/>
    <n v="1"/>
    <n v="3.3333333333333333E-2"/>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1.518318713049934E-2"/>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3.1333333333333331E-2"/>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5.1376146788990829E-2"/>
    <x v="4"/>
    <x v="12"/>
  </r>
  <r>
    <n v="857"/>
    <s v="A Reason To Breathe - DEBUT ALBUM"/>
    <s v="Modern Post-Hardcore/Electro music (Hardstyle, EDM, Trap, Dubstep, Dembow, House)."/>
    <n v="1200"/>
    <n v="1200"/>
    <x v="0"/>
    <x v="3"/>
    <s v="EUR"/>
    <n v="1448463431"/>
    <n v="1444831031"/>
    <b v="0"/>
    <n v="24"/>
    <b v="1"/>
    <s v="music/metal"/>
    <n v="1"/>
    <n v="0.02"/>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4.3979699896416237E-2"/>
    <x v="4"/>
    <x v="12"/>
  </r>
  <r>
    <n v="859"/>
    <s v="Rise With Us Campaign"/>
    <s v="We are heading to the studio to create our second album and we want you to be right there with us!"/>
    <n v="4000"/>
    <n v="4187"/>
    <x v="0"/>
    <x v="0"/>
    <s v="USD"/>
    <n v="1433376000"/>
    <n v="1430768468"/>
    <b v="0"/>
    <n v="98"/>
    <b v="1"/>
    <s v="music/metal"/>
    <n v="1.0467500000000001"/>
    <n v="2.340577979460234E-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1.889763779527559E-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1.9801980198019802E-2"/>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2.3529411764705882E-2"/>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5.5555555555555552E-2"/>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2.9259259259259259E-2"/>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4.4444444444444446E-2"/>
    <x v="4"/>
    <x v="13"/>
  </r>
  <r>
    <n v="866"/>
    <s v="California Dreamin' Tour 2015"/>
    <s v="Drivetime heads to Cali for summer tour supported by @Smoothjazz.com &amp; @JJZPhilly  #Spaghettini #The Roxy"/>
    <n v="3500"/>
    <n v="640"/>
    <x v="2"/>
    <x v="0"/>
    <s v="USD"/>
    <n v="1425136200"/>
    <n v="1421853518"/>
    <b v="0"/>
    <n v="11"/>
    <b v="0"/>
    <s v="music/jazz"/>
    <n v="0.18285714285714286"/>
    <n v="1.7187500000000001E-2"/>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9.1590341382181521E-3"/>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0.02"/>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2.8846153846153848E-3"/>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8.0645161290322578E-2"/>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3.6923076923076927E-2"/>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0769230769230771E-2"/>
    <x v="4"/>
    <x v="13"/>
  </r>
  <r>
    <n v="873"/>
    <s v="The Dreamer-An Original Jazz CD"/>
    <s v="Fall in love with &quot;The Dreamer&quot;, new original music from trumpeter Freddie Dunn!"/>
    <n v="3500"/>
    <n v="45"/>
    <x v="2"/>
    <x v="0"/>
    <s v="USD"/>
    <n v="1352610040"/>
    <n v="1349150440"/>
    <b v="0"/>
    <n v="5"/>
    <b v="0"/>
    <s v="music/jazz"/>
    <n v="1.2857142857142857E-2"/>
    <n v="0.1111111111111111"/>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2.8767123287671233E-2"/>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x v="13"/>
  </r>
  <r>
    <n v="876"/>
    <s v="Sound Of Dobells"/>
    <s v="What was the greatest record shop ever?  DOBELLS!"/>
    <n v="3152"/>
    <n v="1286"/>
    <x v="2"/>
    <x v="1"/>
    <s v="GBP"/>
    <n v="1359978927"/>
    <n v="1357127727"/>
    <b v="0"/>
    <n v="45"/>
    <b v="0"/>
    <s v="music/jazz"/>
    <n v="0.40799492385786801"/>
    <n v="3.4992223950233284E-2"/>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2.1465581051073278E-2"/>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0769230769230771E-2"/>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4.6583850931677016E-2"/>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7.0796460176991149E-2"/>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3333333333333333E-2"/>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4.6357615894039736E-2"/>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1.1994002998500749E-2"/>
    <x v="4"/>
    <x v="14"/>
  </r>
  <r>
    <n v="884"/>
    <s v="Angwish &quot;I Wanna Be Your Monkey&quot; Music Video"/>
    <s v="We need to hire an animal trainer to have a chimpanzee actor perform in our music video with us!"/>
    <n v="2000"/>
    <n v="20"/>
    <x v="2"/>
    <x v="0"/>
    <s v="USD"/>
    <n v="1336789860"/>
    <n v="1331666146"/>
    <b v="0"/>
    <n v="2"/>
    <b v="0"/>
    <s v="music/indie rock"/>
    <n v="0.01"/>
    <n v="0.1"/>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2.8000000000000001E-2"/>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3.4146341463414637E-2"/>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5.5555555555555552E-2"/>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1.3557483731019521E-2"/>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2000000000000001E-2"/>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3.4615384615384617E-2"/>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6.9529652351738242E-3"/>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2.5000000000000001E-2"/>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6.7653816696451362E-3"/>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3.5897435897435895E-2"/>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2.2499999999999999E-2"/>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2.8571428571428571E-2"/>
    <x v="4"/>
    <x v="14"/>
  </r>
  <r>
    <n v="899"/>
    <s v="Lets get 48/14 pressed!!!"/>
    <s v="Lets get 48/14 pressed and in your cd players,ipods,blogs, and facebook status'. Lets get it everywhere!"/>
    <n v="750"/>
    <n v="280"/>
    <x v="2"/>
    <x v="0"/>
    <s v="USD"/>
    <n v="1306549362"/>
    <n v="1302661362"/>
    <b v="0"/>
    <n v="8"/>
    <b v="0"/>
    <s v="music/indie rock"/>
    <n v="0.37333333333333335"/>
    <n v="2.8571428571428571E-2"/>
    <x v="4"/>
    <x v="14"/>
  </r>
  <r>
    <n v="900"/>
    <s v="Project Revive: Protecting the Creative Impulse"/>
    <s v="With Project Revive, I aim to protect and nurture the creative impulse through music."/>
    <n v="5000"/>
    <n v="21"/>
    <x v="2"/>
    <x v="0"/>
    <s v="USD"/>
    <n v="1459365802"/>
    <n v="1456777402"/>
    <b v="0"/>
    <n v="2"/>
    <b v="0"/>
    <s v="music/jazz"/>
    <n v="4.1999999999999997E-3"/>
    <n v="9.5238095238095233E-2"/>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3.3333333333333333E-2"/>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2.5000000000000001E-2"/>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1.9867549668874173E-2"/>
    <x v="4"/>
    <x v="13"/>
  </r>
  <r>
    <n v="905"/>
    <s v="Jazz For Everyone!"/>
    <s v="Working hard to get into the studio to record, produce, and edit my break out CD. I hope to realize my vision!"/>
    <n v="6500"/>
    <n v="196"/>
    <x v="2"/>
    <x v="0"/>
    <s v="USD"/>
    <n v="1295847926"/>
    <n v="1290663926"/>
    <b v="0"/>
    <n v="6"/>
    <b v="0"/>
    <s v="music/jazz"/>
    <n v="3.0153846153846153E-2"/>
    <n v="3.0612244897959183E-2"/>
    <x v="4"/>
    <x v="13"/>
  </r>
  <r>
    <n v="906"/>
    <s v="24th Music Presents Channeling Motown (Live)"/>
    <s v="The DMV's most respected saxophonist pay tribute to Motown."/>
    <n v="15000"/>
    <n v="0"/>
    <x v="2"/>
    <x v="0"/>
    <s v="USD"/>
    <n v="1394681590"/>
    <n v="1392093190"/>
    <b v="0"/>
    <n v="0"/>
    <b v="0"/>
    <s v="music/jazz"/>
    <n v="0"/>
    <e v="#DIV/0!"/>
    <x v="4"/>
    <x v="13"/>
  </r>
  <r>
    <n v="907"/>
    <s v="Greg Chambers Saxophone CD"/>
    <s v="Greg Chambers' self-titled CD needs support for post production, replication, and promotion."/>
    <n v="2900"/>
    <n v="0"/>
    <x v="2"/>
    <x v="0"/>
    <s v="USD"/>
    <n v="1315715823"/>
    <n v="1313123823"/>
    <b v="0"/>
    <n v="0"/>
    <b v="0"/>
    <s v="music/jazz"/>
    <n v="0"/>
    <e v="#DIV/0!"/>
    <x v="4"/>
    <x v="13"/>
  </r>
  <r>
    <n v="908"/>
    <s v="Help Tony Copeland and get free cd's and mp3's"/>
    <s v="This project is designed to help protect the environment by using Eco-friendly product packaging."/>
    <n v="2500"/>
    <n v="0"/>
    <x v="2"/>
    <x v="0"/>
    <s v="USD"/>
    <n v="1280206740"/>
    <n v="1276283655"/>
    <b v="0"/>
    <n v="0"/>
    <b v="0"/>
    <s v="music/jazz"/>
    <n v="0"/>
    <e v="#DI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1.5384615384615385E-2"/>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4.065040650406504E-2"/>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6.6666666666666666E-2"/>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1.2108980827447022E-2"/>
    <x v="4"/>
    <x v="13"/>
  </r>
  <r>
    <n v="914"/>
    <s v="Soul Of Man Video Project"/>
    <s v="This project is for the making of a music video. All funds will go towards production costs for this event only."/>
    <n v="1500"/>
    <n v="0"/>
    <x v="2"/>
    <x v="0"/>
    <s v="USD"/>
    <n v="1345918747"/>
    <n v="1343326747"/>
    <b v="0"/>
    <n v="0"/>
    <b v="0"/>
    <s v="music/jazz"/>
    <n v="0"/>
    <e v="#DI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2.4E-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3333333333333333E-2"/>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5.1020408163265307E-2"/>
    <x v="4"/>
    <x v="13"/>
  </r>
  <r>
    <n v="919"/>
    <s v="Jazz CD:  Out of The Blue"/>
    <s v="Cool jazz with a New Orleans flavor."/>
    <n v="20000"/>
    <n v="100"/>
    <x v="2"/>
    <x v="0"/>
    <s v="USD"/>
    <n v="1355930645"/>
    <n v="1352906645"/>
    <b v="0"/>
    <n v="1"/>
    <b v="0"/>
    <s v="music/jazz"/>
    <n v="5.0000000000000001E-3"/>
    <n v="0.01"/>
    <x v="4"/>
    <x v="13"/>
  </r>
  <r>
    <n v="920"/>
    <s v="MIAMI JAZZ PROJECT: TEST OF TIME RECORDING"/>
    <s v="Miami club band records powerhouse fusion album. You don't have to be a musician to understand the sound of jazz."/>
    <n v="5500"/>
    <n v="0"/>
    <x v="2"/>
    <x v="0"/>
    <s v="USD"/>
    <n v="1384448822"/>
    <n v="1381853222"/>
    <b v="0"/>
    <n v="0"/>
    <b v="0"/>
    <s v="music/jazz"/>
    <n v="0"/>
    <e v="#DI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4.3149946062567418E-3"/>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5.2816901408450703E-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1.8181818181818181E-2"/>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4.5871559633027525E-2"/>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125E-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x v="13"/>
  </r>
  <r>
    <n v="927"/>
    <s v="JETRO DA SILVA FUNK PROJECT"/>
    <s v="Studio CD/DVD Solo project of Pianist &amp; Keyboardist Jetro da Silva"/>
    <n v="20000"/>
    <n v="0"/>
    <x v="2"/>
    <x v="0"/>
    <s v="USD"/>
    <n v="1337024695"/>
    <n v="1334432695"/>
    <b v="0"/>
    <n v="0"/>
    <b v="0"/>
    <s v="music/jazz"/>
    <n v="0"/>
    <e v="#DIV/0!"/>
    <x v="4"/>
    <x v="13"/>
  </r>
  <r>
    <n v="928"/>
    <s v="In a Jazzy Motown"/>
    <s v="A real Motown Backup singer on 22 gold and platinum albums headlines her own Jazz CD of Motown songs."/>
    <n v="14500"/>
    <n v="1575"/>
    <x v="2"/>
    <x v="0"/>
    <s v="USD"/>
    <n v="1353196800"/>
    <n v="1348864913"/>
    <b v="0"/>
    <n v="28"/>
    <b v="0"/>
    <s v="music/jazz"/>
    <n v="0.10862068965517241"/>
    <n v="1.7777777777777778E-2"/>
    <x v="4"/>
    <x v="13"/>
  </r>
  <r>
    <n v="929"/>
    <s v="EXPERIMENTAL JAZZ STUDIO RECORDING"/>
    <s v="I am searching for monetary funding to go into a good recording studio and record experimental intuitive improv jazz."/>
    <n v="500"/>
    <n v="0"/>
    <x v="2"/>
    <x v="0"/>
    <s v="USD"/>
    <n v="1333946569"/>
    <n v="1331358169"/>
    <b v="0"/>
    <n v="0"/>
    <b v="0"/>
    <s v="music/jazz"/>
    <n v="0"/>
    <e v="#DI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1.4492753623188406E-2"/>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5.3435114503816793E-2"/>
    <x v="4"/>
    <x v="13"/>
  </r>
  <r>
    <n v="932"/>
    <s v="Mandy Harvey Christmas Album"/>
    <s v="Help me to create my 3rd album, a Christmas CD with 16 Holiday/Original favorites!"/>
    <n v="9500"/>
    <n v="1381"/>
    <x v="2"/>
    <x v="0"/>
    <s v="USD"/>
    <n v="1363990545"/>
    <n v="1360106145"/>
    <b v="0"/>
    <n v="30"/>
    <b v="0"/>
    <s v="music/jazz"/>
    <n v="0.14536842105263159"/>
    <n v="2.1723388848660392E-2"/>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1.6666666666666666E-2"/>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1.9736842105263157E-2"/>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0.04"/>
    <x v="4"/>
    <x v="13"/>
  </r>
  <r>
    <n v="936"/>
    <s v="Jazz Singer, Marti Mendenhall Live Concert Recording"/>
    <s v="A CD of a live Jazz concert featuring Marti Mendenhall, George Mitchell, Scott Steed and Todd Strait."/>
    <n v="1400"/>
    <n v="0"/>
    <x v="2"/>
    <x v="0"/>
    <s v="USD"/>
    <n v="1326916800"/>
    <n v="1323131689"/>
    <b v="0"/>
    <n v="0"/>
    <b v="0"/>
    <s v="music/jazz"/>
    <n v="0"/>
    <e v="#DI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0.05"/>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0.04"/>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0.05"/>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9.0673575129533671E-3"/>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2.6701119724375538E-2"/>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2.3952095808383235E-2"/>
    <x v="2"/>
    <x v="8"/>
  </r>
  <r>
    <n v="943"/>
    <s v="SleepMode"/>
    <s v="A mask for home or travel that will give you the best, undisturbed sleep of your life."/>
    <n v="3000"/>
    <n v="289"/>
    <x v="2"/>
    <x v="0"/>
    <s v="USD"/>
    <n v="1480438905"/>
    <n v="1477843305"/>
    <b v="0"/>
    <n v="12"/>
    <b v="0"/>
    <s v="technology/wearables"/>
    <n v="9.633333333333334E-2"/>
    <n v="4.1522491349480967E-2"/>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1.4407924358397118E-2"/>
    <x v="2"/>
    <x v="8"/>
  </r>
  <r>
    <n v="945"/>
    <s v="CT BAND"/>
    <s v="Make your watch Smart ! CT Band is an ultra-thin, high-tech smart watch-strap awarded twice at CES 2017 las vegas"/>
    <n v="100000"/>
    <n v="2484"/>
    <x v="2"/>
    <x v="6"/>
    <s v="EUR"/>
    <n v="1487462340"/>
    <n v="1482958626"/>
    <b v="0"/>
    <n v="16"/>
    <b v="0"/>
    <s v="technology/wearables"/>
    <n v="2.4840000000000001E-2"/>
    <n v="6.4412238325281803E-3"/>
    <x v="2"/>
    <x v="8"/>
  </r>
  <r>
    <n v="946"/>
    <s v="OmniTrade Apron"/>
    <s v="Soft edged-Hard working. The perfect wearable organization for the home and professional shop."/>
    <n v="15000"/>
    <n v="286"/>
    <x v="2"/>
    <x v="0"/>
    <s v="USD"/>
    <n v="1473444048"/>
    <n v="1470852048"/>
    <b v="0"/>
    <n v="5"/>
    <b v="0"/>
    <s v="technology/wearables"/>
    <n v="1.9066666666666666E-2"/>
    <n v="1.7482517482517484E-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x v="8"/>
  </r>
  <r>
    <n v="948"/>
    <s v="Led Shirt - WiFi Controlled"/>
    <s v="T-Shirt with Led panel controlled by Android app over WiFi. _x000a_Multiple shirts, games, text, video effects support,"/>
    <n v="4000"/>
    <n v="480"/>
    <x v="2"/>
    <x v="9"/>
    <s v="EUR"/>
    <n v="1457812364"/>
    <n v="1455220364"/>
    <b v="0"/>
    <n v="8"/>
    <b v="0"/>
    <s v="technology/wearables"/>
    <n v="0.12"/>
    <n v="1.6666666666666666E-2"/>
    <x v="2"/>
    <x v="8"/>
  </r>
  <r>
    <n v="949"/>
    <s v="INBED"/>
    <s v="Der INBED ist ein innovatives Multisensor-Wearable fÃ¼r die SturzprÃ¤vention motorisch eingeschrÃ¤nkter Personen."/>
    <n v="20000"/>
    <n v="273"/>
    <x v="2"/>
    <x v="12"/>
    <s v="EUR"/>
    <n v="1456016576"/>
    <n v="1450832576"/>
    <b v="0"/>
    <n v="7"/>
    <b v="0"/>
    <s v="technology/wearables"/>
    <n v="1.3650000000000001E-2"/>
    <n v="2.564102564102564E-2"/>
    <x v="2"/>
    <x v="8"/>
  </r>
  <r>
    <n v="950"/>
    <s v="EZC Smartlight"/>
    <s v="Rider worn tail light brake light. Adheres to virtually any coat, jacket or vest. Stays on even when you get off."/>
    <n v="5000"/>
    <n v="1402"/>
    <x v="2"/>
    <x v="5"/>
    <s v="CAD"/>
    <n v="1453053661"/>
    <n v="1450461661"/>
    <b v="0"/>
    <n v="24"/>
    <b v="0"/>
    <s v="technology/wearables"/>
    <n v="0.28039999999999998"/>
    <n v="1.7118402282453638E-2"/>
    <x v="2"/>
    <x v="8"/>
  </r>
  <r>
    <n v="951"/>
    <s v="Smart Harness"/>
    <s v="Revolutionizing the way we walk our dogs!"/>
    <n v="50000"/>
    <n v="19195"/>
    <x v="2"/>
    <x v="0"/>
    <s v="USD"/>
    <n v="1465054872"/>
    <n v="1461166872"/>
    <b v="0"/>
    <n v="121"/>
    <b v="0"/>
    <s v="technology/wearables"/>
    <n v="0.38390000000000002"/>
    <n v="6.3037249283667621E-3"/>
    <x v="2"/>
    <x v="8"/>
  </r>
  <r>
    <n v="952"/>
    <s v="Audionoggin - Join the Earvolution"/>
    <s v="Audionoggin: Wireless personal surround sound for the athlete in everyone."/>
    <n v="49000"/>
    <n v="19572"/>
    <x v="2"/>
    <x v="0"/>
    <s v="USD"/>
    <n v="1479483812"/>
    <n v="1476888212"/>
    <b v="0"/>
    <n v="196"/>
    <b v="0"/>
    <s v="technology/wearables"/>
    <n v="0.39942857142857141"/>
    <n v="1.0014306151645207E-2"/>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3.968253968253968E-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1.1211795423130088E-2"/>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5.4757418747056049E-3"/>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1.9744483159117306E-2"/>
    <x v="2"/>
    <x v="8"/>
  </r>
  <r>
    <n v="957"/>
    <s v="DUALBAND, the Leather NFC Smart Watch Band"/>
    <s v="A Leather Smart watch Band, that NEVER needs to be charged for only $37!"/>
    <n v="12000"/>
    <n v="233"/>
    <x v="2"/>
    <x v="0"/>
    <s v="USD"/>
    <n v="1479392133"/>
    <n v="1476710133"/>
    <b v="0"/>
    <n v="7"/>
    <b v="0"/>
    <s v="technology/wearables"/>
    <n v="1.9416666666666665E-2"/>
    <n v="3.0042918454935622E-2"/>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1.9296254256526674E-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8.8008234688625835E-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7.3280062366010527E-3"/>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2.744579455575239E-3"/>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5.1966292134831463E-2"/>
    <x v="2"/>
    <x v="8"/>
  </r>
  <r>
    <n v="963"/>
    <s v="The Ultimate Learning Center"/>
    <s v="WE are molding an educated, motivated, non violent GENERATION!"/>
    <n v="35000"/>
    <n v="377"/>
    <x v="2"/>
    <x v="0"/>
    <s v="USD"/>
    <n v="1476717319"/>
    <n v="1473693319"/>
    <b v="0"/>
    <n v="9"/>
    <b v="0"/>
    <s v="technology/wearables"/>
    <n v="1.0771428571428571E-2"/>
    <n v="2.3872679045092837E-2"/>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2992036405005691E-2"/>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2.0134228187919462E-2"/>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1.6891891891891893E-2"/>
    <x v="2"/>
    <x v="8"/>
  </r>
  <r>
    <n v="967"/>
    <s v="Better Beanie"/>
    <s v="Better Beanie is the new therapeutic wearable designed to assist you while keeping your hands free."/>
    <n v="20000"/>
    <n v="3562"/>
    <x v="2"/>
    <x v="0"/>
    <s v="USD"/>
    <n v="1461301574"/>
    <n v="1456121174"/>
    <b v="0"/>
    <n v="81"/>
    <b v="0"/>
    <s v="technology/wearables"/>
    <n v="0.17810000000000001"/>
    <n v="2.2740033688938798E-2"/>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3.7735849056603772E-2"/>
    <x v="2"/>
    <x v="8"/>
  </r>
  <r>
    <n v="969"/>
    <s v="Make 100 | Geek &amp; Chic: Smart Safety Jewelry."/>
    <s v="Geek &amp; Chic Smart Jewelry Collection, Wearables Meet Style!"/>
    <n v="30000"/>
    <n v="14000"/>
    <x v="2"/>
    <x v="14"/>
    <s v="MXN"/>
    <n v="1486624607"/>
    <n v="1483773407"/>
    <b v="0"/>
    <n v="11"/>
    <b v="0"/>
    <s v="technology/wearables"/>
    <n v="0.46666666666666667"/>
    <n v="7.8571428571428575E-4"/>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6.0975609756097563E-3"/>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2.2123893805309734E-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6.4981949458483759E-3"/>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1.9464720194647202E-2"/>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1.0714285714285714E-2"/>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9.2059838895281933E-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6.2305295950155761E-3"/>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1.3201320132013201E-2"/>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1.2644824360305532E-3"/>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3119254154396443E-3"/>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2.0861372812920592E-2"/>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0.36363636363636365"/>
    <x v="2"/>
    <x v="8"/>
  </r>
  <r>
    <n v="982"/>
    <s v="Smart 2-in-1 I-PHONE HANDLE/WALLETtm"/>
    <s v="revolutonary ultra-slim 2-in-1 Smart  2-in-1 I-PHONE handle/WALLETtm with 360 rotatiion"/>
    <n v="17500"/>
    <n v="3"/>
    <x v="2"/>
    <x v="0"/>
    <s v="USD"/>
    <n v="1475431486"/>
    <n v="1472839486"/>
    <b v="0"/>
    <n v="3"/>
    <b v="0"/>
    <s v="technology/wearables"/>
    <n v="1.7142857142857143E-4"/>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5.8209489122304963E-3"/>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2.8301886792452831E-2"/>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1.2182203389830509E-2"/>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9.0196078431372551E-3"/>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6.2027231467473524E-3"/>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x v="8"/>
  </r>
  <r>
    <n v="989"/>
    <s v="Power Rope"/>
    <s v="The most useful phone charger you will ever buy"/>
    <n v="10000"/>
    <n v="1677"/>
    <x v="2"/>
    <x v="0"/>
    <s v="USD"/>
    <n v="1475101495"/>
    <n v="1472509495"/>
    <b v="0"/>
    <n v="32"/>
    <b v="0"/>
    <s v="technology/wearables"/>
    <n v="0.16769999999999999"/>
    <n v="1.908169350029815E-2"/>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7.6923076923076927E-2"/>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3018867924528301E-2"/>
    <x v="2"/>
    <x v="8"/>
  </r>
  <r>
    <n v="992"/>
    <s v="WairConditioning"/>
    <s v="The HOTTEST and COOLEST thing yet! WairConditioning... an entirely new level of comfortability!"/>
    <n v="100000"/>
    <n v="467"/>
    <x v="2"/>
    <x v="0"/>
    <s v="USD"/>
    <n v="1462655519"/>
    <n v="1457475119"/>
    <b v="0"/>
    <n v="4"/>
    <b v="0"/>
    <s v="technology/wearables"/>
    <n v="4.6699999999999997E-3"/>
    <n v="8.5653104925053538E-3"/>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1.116109560958943E-2"/>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2.3559648747055045E-3"/>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1.2396694214876033E-2"/>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7.6923076923076927E-2"/>
    <x v="2"/>
    <x v="8"/>
  </r>
  <r>
    <n v="997"/>
    <s v="iPhanny"/>
    <s v="The iPhanny keeps your iPhone 6 safe from bending in those dangerous pants pockets."/>
    <n v="5000"/>
    <n v="65"/>
    <x v="2"/>
    <x v="0"/>
    <s v="USD"/>
    <n v="1417145297"/>
    <n v="1414549697"/>
    <b v="0"/>
    <n v="8"/>
    <b v="0"/>
    <s v="technology/wearables"/>
    <n v="1.2999999999999999E-2"/>
    <n v="0.123076923076923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6.5177173758360612E-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3.4237781391765814E-3"/>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0266343825665861E-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7.6923076923076923E-4"/>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7.4324324324324328E-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4.6714419184054811E-3"/>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4.6224211755546904E-3"/>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1.072603962638739E-3"/>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3.4188034188034191E-2"/>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5.7160048134777377E-3"/>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4.0000000000000001E-3"/>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1.5384615384615385E-2"/>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1.8181818181818181E-2"/>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1.3333333333333334E-2"/>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7.1975783074462751E-4"/>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1.0426320667284522E-2"/>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5.2287581699346402E-3"/>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2.5000000000000001E-2"/>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1.3370865587614356E-2"/>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6.2066192282812039E-3"/>
    <x v="2"/>
    <x v="8"/>
  </r>
  <r>
    <n v="1018"/>
    <s v="Owl (Canceled)"/>
    <s v="Owl is a fitness tracker along with an accompanying iOS app, that is both fun and interactive for children."/>
    <n v="20000"/>
    <n v="621"/>
    <x v="1"/>
    <x v="0"/>
    <s v="USD"/>
    <n v="1468496933"/>
    <n v="1465904933"/>
    <b v="0"/>
    <n v="7"/>
    <b v="0"/>
    <s v="technology/wearables"/>
    <n v="3.1050000000000001E-2"/>
    <n v="1.1272141706924315E-2"/>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1.8779342723004695E-2"/>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9.4161958568738224E-3"/>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4.5290412929181144E-2"/>
    <x v="4"/>
    <x v="15"/>
  </r>
  <r>
    <n v="1022"/>
    <s v="Sammy Bananas - Bootlegs Vol. 2!!"/>
    <s v="Help get four new bootlegs onto vinyl in the second installment of my series!"/>
    <n v="2000"/>
    <n v="2298"/>
    <x v="0"/>
    <x v="0"/>
    <s v="USD"/>
    <n v="1431876677"/>
    <n v="1429284677"/>
    <b v="1"/>
    <n v="74"/>
    <b v="1"/>
    <s v="music/electronic music"/>
    <n v="1.149"/>
    <n v="3.2201914708442123E-2"/>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2.7619650010541851E-2"/>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2.5708511835398091E-3"/>
    <x v="4"/>
    <x v="15"/>
  </r>
  <r>
    <n v="1025"/>
    <s v="[NUREN] The New Renaissance"/>
    <s v="Jake Kaufman and Jessie Seely present THE WORLD'S FIRST VIRTUAL REALITY ROCK OPERA."/>
    <n v="70000"/>
    <n v="76949.820000000007"/>
    <x v="0"/>
    <x v="0"/>
    <s v="USD"/>
    <n v="1426532437"/>
    <n v="1423944037"/>
    <b v="1"/>
    <n v="1071"/>
    <b v="1"/>
    <s v="music/electronic music"/>
    <n v="1.099283142857143"/>
    <n v="1.391816121207301E-2"/>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1.742712746658134E-2"/>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1.4354066985645933E-2"/>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2.1744691737017138E-2"/>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1.2616320687186829E-2"/>
    <x v="4"/>
    <x v="15"/>
  </r>
  <r>
    <n v="1030"/>
    <s v="The Gothsicles - I FEEL SICLE"/>
    <s v="Help fund the latest Gothsicles mega-album, I FEEL SICLE!"/>
    <n v="2000"/>
    <n v="6842"/>
    <x v="0"/>
    <x v="0"/>
    <s v="USD"/>
    <n v="1473680149"/>
    <n v="1472470549"/>
    <b v="0"/>
    <n v="159"/>
    <b v="1"/>
    <s v="music/electronic music"/>
    <n v="3.4209999999999998"/>
    <n v="2.3238819058754748E-2"/>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9.2178770949720677E-3"/>
    <x v="4"/>
    <x v="15"/>
  </r>
  <r>
    <n v="1032"/>
    <s v="Phantom Ship / Coastal (Album Preorder)"/>
    <s v="Ideal for living rooms and open spaces."/>
    <n v="5400"/>
    <n v="5858.84"/>
    <x v="0"/>
    <x v="0"/>
    <s v="USD"/>
    <n v="1466697625"/>
    <n v="1464105625"/>
    <b v="0"/>
    <n v="96"/>
    <b v="1"/>
    <s v="music/electronic music"/>
    <n v="1.0849703703703704"/>
    <n v="1.6385496105031028E-2"/>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1.9765739385065886E-2"/>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2.5538107933890147E-2"/>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1.5347334410339256E-2"/>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4.1730779119579446E-2"/>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2.0568070519098921E-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2.7981651376146791E-2"/>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4.6801872074882997E-2"/>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4.0000000000000001E-3"/>
    <x v="5"/>
    <x v="16"/>
  </r>
  <r>
    <n v="1041"/>
    <s v="Industry Success Project (Canceled)"/>
    <s v="I am trying to document what it is like to plunge head first into the music/audio industry as an intern."/>
    <n v="50"/>
    <n v="0"/>
    <x v="1"/>
    <x v="0"/>
    <s v="USD"/>
    <n v="1406769992"/>
    <n v="1405041992"/>
    <b v="0"/>
    <n v="0"/>
    <b v="0"/>
    <s v="journalism/audio"/>
    <n v="0"/>
    <e v="#DI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0.1"/>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3.4204052945999763E-2"/>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0.33333333333333331"/>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3.007518796992481E-2"/>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1.8867924528301886E-2"/>
    <x v="5"/>
    <x v="16"/>
  </r>
  <r>
    <n v="1049"/>
    <s v="J1 (Canceled)"/>
    <s v="------"/>
    <n v="12000"/>
    <n v="0"/>
    <x v="1"/>
    <x v="0"/>
    <s v="USD"/>
    <n v="1455272445"/>
    <n v="1452680445"/>
    <b v="0"/>
    <n v="0"/>
    <b v="0"/>
    <s v="journalism/audio"/>
    <n v="0"/>
    <e v="#DIV/0!"/>
    <x v="5"/>
    <x v="16"/>
  </r>
  <r>
    <n v="1050"/>
    <s v="The (Secular) Barbershop Podcast (Canceled)"/>
    <s v="Secularism is on the rise and I hear you.Talk to me."/>
    <n v="2500"/>
    <n v="0"/>
    <x v="1"/>
    <x v="0"/>
    <s v="USD"/>
    <n v="1442257677"/>
    <n v="1439665677"/>
    <b v="0"/>
    <n v="0"/>
    <b v="0"/>
    <s v="journalism/audio"/>
    <n v="0"/>
    <e v="#DI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6.6666666666666666E-2"/>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x v="16"/>
  </r>
  <r>
    <n v="1057"/>
    <s v="Support Independent Media (Canceled)"/>
    <s v="Sayin it Plain is a Independent Radio Show created to inform the public and empower the community."/>
    <n v="10000"/>
    <n v="0"/>
    <x v="1"/>
    <x v="0"/>
    <s v="USD"/>
    <n v="1480888483"/>
    <n v="1478292883"/>
    <b v="0"/>
    <n v="0"/>
    <b v="0"/>
    <s v="journalism/audio"/>
    <n v="0"/>
    <e v="#DI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x v="16"/>
  </r>
  <r>
    <n v="1059"/>
    <s v="Voice Over Artist (Canceled)"/>
    <s v="Turning myself into a vocal artist."/>
    <n v="1100"/>
    <n v="0"/>
    <x v="1"/>
    <x v="0"/>
    <s v="USD"/>
    <n v="1426269456"/>
    <n v="1423681056"/>
    <b v="0"/>
    <n v="0"/>
    <b v="0"/>
    <s v="journalism/audio"/>
    <n v="0"/>
    <e v="#DI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0.02"/>
    <x v="5"/>
    <x v="16"/>
  </r>
  <r>
    <n v="1061"/>
    <s v="Chat Box 23 (Canceled)"/>
    <s v="T.O., Adi &amp; Mercedes discuss their point of views, women's issues &amp; Hollywood Hotties."/>
    <n v="4000"/>
    <n v="0"/>
    <x v="1"/>
    <x v="0"/>
    <s v="USD"/>
    <n v="1462150800"/>
    <n v="1456987108"/>
    <b v="0"/>
    <n v="0"/>
    <b v="0"/>
    <s v="journalism/audio"/>
    <n v="0"/>
    <e v="#DIV/0!"/>
    <x v="5"/>
    <x v="16"/>
  </r>
  <r>
    <n v="1062"/>
    <s v="RETURNING AT A LATER DATE"/>
    <s v="SEE US ON PATREON www.badgirlartwork.com"/>
    <n v="199"/>
    <n v="190"/>
    <x v="1"/>
    <x v="0"/>
    <s v="USD"/>
    <n v="1468351341"/>
    <n v="1467746541"/>
    <b v="0"/>
    <n v="4"/>
    <b v="0"/>
    <s v="journalism/audio"/>
    <n v="0.95477386934673369"/>
    <n v="2.1052631578947368E-2"/>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1.5228426395939087E-2"/>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6.1728395061728392E-2"/>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2.9301128489408038E-2"/>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7.6923076923076927E-2"/>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8.8888888888888892E-2"/>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2.4705882352941175E-2"/>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2.8571428571428571E-2"/>
    <x v="6"/>
    <x v="17"/>
  </r>
  <r>
    <n v="1071"/>
    <s v="DJ's Bane"/>
    <s v="I'm making a game where you choose how you want to kill the DJ, so you yourself can decide what music will be played at the party."/>
    <n v="100"/>
    <n v="0"/>
    <x v="2"/>
    <x v="10"/>
    <s v="NOK"/>
    <n v="1447787093"/>
    <n v="1445191493"/>
    <b v="0"/>
    <n v="0"/>
    <b v="0"/>
    <s v="games/video games"/>
    <n v="0"/>
    <e v="#DI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7.8431372549019607E-2"/>
    <x v="6"/>
    <x v="17"/>
  </r>
  <r>
    <n v="1073"/>
    <s v="Rainbow Ball to the Iphone"/>
    <s v="We want to bring our Game Rainbow Ball to the iphone and to do that we need a little help"/>
    <n v="750"/>
    <n v="10"/>
    <x v="2"/>
    <x v="0"/>
    <s v="USD"/>
    <n v="1318806541"/>
    <n v="1316214541"/>
    <b v="0"/>
    <n v="1"/>
    <b v="0"/>
    <s v="games/video games"/>
    <n v="1.3333333333333334E-2"/>
    <n v="0.1"/>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8.8054006457293811E-3"/>
    <x v="6"/>
    <x v="17"/>
  </r>
  <r>
    <n v="1075"/>
    <s v="Towers Of The Apocalypse"/>
    <s v="Fully 3D, post Apocalyptic themed tower defense video game. New take on the genre."/>
    <n v="1000"/>
    <n v="45"/>
    <x v="2"/>
    <x v="0"/>
    <s v="USD"/>
    <n v="1336340516"/>
    <n v="1333748516"/>
    <b v="0"/>
    <n v="3"/>
    <b v="0"/>
    <s v="games/video games"/>
    <n v="4.4999999999999998E-2"/>
    <n v="6.6666666666666666E-2"/>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2.0712070357309768E-2"/>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2.2739651416122005E-2"/>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0.1111111111111111"/>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2.6548672566371681E-2"/>
    <x v="6"/>
    <x v="17"/>
  </r>
  <r>
    <n v="1080"/>
    <s v="Skullforge: The Hunt"/>
    <s v="A fantasy action RPG which follows an elven ex-slave on a journey of magic, revenge, intrigue, and deceit."/>
    <n v="20000"/>
    <n v="1821"/>
    <x v="2"/>
    <x v="0"/>
    <s v="USD"/>
    <n v="1399778333"/>
    <n v="1397186333"/>
    <b v="0"/>
    <n v="98"/>
    <b v="0"/>
    <s v="games/video games"/>
    <n v="9.1050000000000006E-2"/>
    <n v="5.3816584294343765E-2"/>
    <x v="6"/>
    <x v="17"/>
  </r>
  <r>
    <n v="1081"/>
    <s v="The Creature"/>
    <s v="Finishing your last job before you retire until a disaster strikes the cargo ship can you survive The Creature?"/>
    <n v="68000"/>
    <n v="12"/>
    <x v="2"/>
    <x v="0"/>
    <s v="USD"/>
    <n v="1422483292"/>
    <n v="1419891292"/>
    <b v="0"/>
    <n v="4"/>
    <b v="0"/>
    <s v="games/video games"/>
    <n v="1.7647058823529413E-4"/>
    <n v="0.33333333333333331"/>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5.3571428571428568E-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2.4390243902439024E-3"/>
    <x v="6"/>
    <x v="17"/>
  </r>
  <r>
    <n v="1084"/>
    <s v="My own channel"/>
    <s v="I want to start my own channel for gaming"/>
    <n v="550"/>
    <n v="0"/>
    <x v="2"/>
    <x v="0"/>
    <s v="USD"/>
    <n v="1407534804"/>
    <n v="1404942804"/>
    <b v="0"/>
    <n v="0"/>
    <b v="0"/>
    <s v="games/video games"/>
    <n v="0"/>
    <e v="#DIV/0!"/>
    <x v="6"/>
    <x v="17"/>
  </r>
  <r>
    <n v="1085"/>
    <s v="Sun Dryd Studios"/>
    <s v="The new kid on the block. Re-imagining old games and creating new ones. Ship, Lazer, Rock is first."/>
    <n v="30000"/>
    <n v="1026"/>
    <x v="2"/>
    <x v="5"/>
    <s v="CAD"/>
    <n v="1457967975"/>
    <n v="1455379575"/>
    <b v="0"/>
    <n v="9"/>
    <b v="0"/>
    <s v="games/video games"/>
    <n v="3.4200000000000001E-2"/>
    <n v="8.771929824561403E-3"/>
    <x v="6"/>
    <x v="17"/>
  </r>
  <r>
    <n v="1086"/>
    <s v="Cyber Universe Online"/>
    <s v="Humanity's future in the Galaxy"/>
    <n v="18000"/>
    <n v="15"/>
    <x v="2"/>
    <x v="0"/>
    <s v="USD"/>
    <n v="1408913291"/>
    <n v="1406321291"/>
    <b v="0"/>
    <n v="2"/>
    <b v="0"/>
    <s v="games/video games"/>
    <n v="8.3333333333333339E-4"/>
    <n v="0.13333333333333333"/>
    <x v="6"/>
    <x v="17"/>
  </r>
  <r>
    <n v="1087"/>
    <s v="Idle Gamers"/>
    <s v="Idle gamers are the group of gamers worth watching play video games. We have a back log of video ideas and want to entertain you."/>
    <n v="1100"/>
    <n v="0"/>
    <x v="2"/>
    <x v="0"/>
    <s v="USD"/>
    <n v="1402852087"/>
    <n v="1400260087"/>
    <b v="0"/>
    <n v="0"/>
    <b v="0"/>
    <s v="games/video games"/>
    <n v="0"/>
    <e v="#DIV/0!"/>
    <x v="6"/>
    <x v="17"/>
  </r>
  <r>
    <n v="1088"/>
    <s v="Still Alive"/>
    <s v="A fresh twist on survival games. Intense, high-stakes 30 minute rounds for up to 10 players."/>
    <n v="45000"/>
    <n v="6382.34"/>
    <x v="2"/>
    <x v="0"/>
    <s v="USD"/>
    <n v="1398366667"/>
    <n v="1395774667"/>
    <b v="0"/>
    <n v="147"/>
    <b v="0"/>
    <s v="games/video games"/>
    <n v="0.14182977777777778"/>
    <n v="2.3032304765963581E-2"/>
    <x v="6"/>
    <x v="17"/>
  </r>
  <r>
    <n v="1089"/>
    <s v="Farabel"/>
    <s v="Farabel is a single player turn-based fantasy strategy game for Mac/PC/Linux"/>
    <n v="15000"/>
    <n v="1174"/>
    <x v="2"/>
    <x v="6"/>
    <s v="EUR"/>
    <n v="1435293175"/>
    <n v="1432701175"/>
    <b v="0"/>
    <n v="49"/>
    <b v="0"/>
    <s v="games/video games"/>
    <n v="7.8266666666666665E-2"/>
    <n v="4.1737649063032366E-2"/>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0.2"/>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0.08"/>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0.33333333333333331"/>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9.4674556213017749E-2"/>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8.1966964277582644E-3"/>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3.734011281480893E-3"/>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1.3475836431226766E-2"/>
    <x v="6"/>
    <x v="17"/>
  </r>
  <r>
    <n v="1097"/>
    <s v="Rabbly"/>
    <s v="Rabbly is action-adventure game. Is about a scientist going on an adventure, to find rare materials in another galaxy."/>
    <n v="100000"/>
    <n v="47"/>
    <x v="2"/>
    <x v="0"/>
    <s v="USD"/>
    <n v="1393786877"/>
    <n v="1390330877"/>
    <b v="0"/>
    <n v="7"/>
    <b v="0"/>
    <s v="games/video games"/>
    <n v="4.6999999999999999E-4"/>
    <n v="0.14893617021276595"/>
    <x v="6"/>
    <x v="17"/>
  </r>
  <r>
    <n v="1098"/>
    <s v="Kick, Punch... Fireball"/>
    <s v="Kick, Punch... Fireball is an FPS type arena game set inside the fantasy world."/>
    <n v="25000"/>
    <n v="1803"/>
    <x v="2"/>
    <x v="0"/>
    <s v="USD"/>
    <n v="1397413095"/>
    <n v="1394821095"/>
    <b v="0"/>
    <n v="22"/>
    <b v="0"/>
    <s v="games/video games"/>
    <n v="7.2120000000000004E-2"/>
    <n v="1.2201885745978924E-2"/>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0.04"/>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0.1"/>
    <x v="6"/>
    <x v="17"/>
  </r>
  <r>
    <n v="1101"/>
    <s v="Strain Wars"/>
    <s v="Different strains of marijuana leafs battling to the death to see which one is the top strain."/>
    <n v="100000"/>
    <n v="41"/>
    <x v="2"/>
    <x v="0"/>
    <s v="USD"/>
    <n v="1468519920"/>
    <n v="1466188338"/>
    <b v="0"/>
    <n v="6"/>
    <b v="0"/>
    <s v="games/video games"/>
    <n v="4.0999999999999999E-4"/>
    <n v="0.14634146341463414"/>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5.647058823529412E-2"/>
    <x v="6"/>
    <x v="17"/>
  </r>
  <r>
    <n v="1103"/>
    <s v="The Morgue"/>
    <s v="&quot;I go to work... I classify the bodies and store them accordingly... Sometimes I here noises... Other times is see her..."/>
    <n v="15000"/>
    <n v="243"/>
    <x v="2"/>
    <x v="0"/>
    <s v="USD"/>
    <n v="1466227190"/>
    <n v="1461043190"/>
    <b v="0"/>
    <n v="15"/>
    <b v="0"/>
    <s v="games/video games"/>
    <n v="1.6199999999999999E-2"/>
    <n v="6.1728395061728392E-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1.2453719286435544E-2"/>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1.3976240391334731E-2"/>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4.2424242424242427E-2"/>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2.8668941979522185E-2"/>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6.6666666666666666E-2"/>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4.3137254901960784E-2"/>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9.9766827018391638E-3"/>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0.2"/>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0.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7.5471698113207544E-2"/>
    <x v="6"/>
    <x v="17"/>
  </r>
  <r>
    <n v="1116"/>
    <s v="Quest Remnants of Chaos"/>
    <s v="A medieval, post apocolyptic, Online, MMORPG. Class morphing, character customization game."/>
    <n v="500000"/>
    <n v="178.52"/>
    <x v="2"/>
    <x v="0"/>
    <s v="USD"/>
    <n v="1339273208"/>
    <n v="1334089208"/>
    <b v="0"/>
    <n v="10"/>
    <b v="0"/>
    <s v="games/video games"/>
    <n v="3.5704000000000004E-4"/>
    <n v="5.6016132646202102E-2"/>
    <x v="6"/>
    <x v="17"/>
  </r>
  <r>
    <n v="1117"/>
    <s v="Medieval Village"/>
    <s v="Experience the Medieval in your own village. Increase your village into a city and walk through the streets."/>
    <n v="1000"/>
    <n v="83"/>
    <x v="2"/>
    <x v="12"/>
    <s v="EUR"/>
    <n v="1451053313"/>
    <n v="1448461313"/>
    <b v="0"/>
    <n v="8"/>
    <b v="0"/>
    <s v="games/video games"/>
    <n v="8.3000000000000004E-2"/>
    <n v="9.6385542168674704E-2"/>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2.7522935779816515E-2"/>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0.2"/>
    <x v="6"/>
    <x v="17"/>
  </r>
  <r>
    <n v="1120"/>
    <s v="PlanEt Ninjahwah"/>
    <s v="Planet Ninjahwah is a highly anticipated futuristic action adventure game that will blow your mind!!"/>
    <n v="25000"/>
    <n v="0"/>
    <x v="2"/>
    <x v="0"/>
    <s v="USD"/>
    <n v="1319835400"/>
    <n v="1315947400"/>
    <b v="0"/>
    <n v="0"/>
    <b v="0"/>
    <s v="games/video games"/>
    <n v="0"/>
    <e v="#DIV/0!"/>
    <x v="6"/>
    <x v="17"/>
  </r>
  <r>
    <n v="1121"/>
    <s v="Pwincess"/>
    <s v="An action packed, side scrolling, platform jumping, laser shooting ADVENTURE that will be fun for everyone."/>
    <n v="250000"/>
    <n v="29"/>
    <x v="2"/>
    <x v="0"/>
    <s v="USD"/>
    <n v="1457904316"/>
    <n v="1455315916"/>
    <b v="0"/>
    <n v="5"/>
    <b v="0"/>
    <s v="games/video games"/>
    <n v="1.16E-4"/>
    <n v="0.17241379310344829"/>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0.27272727272727271"/>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1.6470588235294119E-2"/>
    <x v="6"/>
    <x v="18"/>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x v="18"/>
  </r>
  <r>
    <n v="1126"/>
    <s v="GAMING TO LEARN"/>
    <s v="Imagine a science class where the teacher walks in a says &quot;Take out your cell phone and play a game.&quot;"/>
    <n v="2000"/>
    <n v="10"/>
    <x v="2"/>
    <x v="0"/>
    <s v="USD"/>
    <n v="1468482694"/>
    <n v="1465890694"/>
    <b v="0"/>
    <n v="2"/>
    <b v="0"/>
    <s v="games/mobile games"/>
    <n v="5.0000000000000001E-3"/>
    <n v="0.2"/>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3.9316239316239315E-2"/>
    <x v="6"/>
    <x v="18"/>
  </r>
  <r>
    <n v="1128"/>
    <s v="Flying Turds"/>
    <s v="#havingfunFTW"/>
    <n v="1000"/>
    <n v="1"/>
    <x v="2"/>
    <x v="1"/>
    <s v="GBP"/>
    <n v="1407425717"/>
    <n v="1404833717"/>
    <b v="0"/>
    <n v="1"/>
    <b v="0"/>
    <s v="games/mobile games"/>
    <n v="1E-3"/>
    <n v="1"/>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9.5238095238095233E-2"/>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0.27272727272727271"/>
    <x v="6"/>
    <x v="18"/>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x v="18"/>
  </r>
  <r>
    <n v="1132"/>
    <s v="One"/>
    <s v="One is a simple mobile game about exploring the connections between all living things. Featuring hand-painted art."/>
    <n v="10000"/>
    <n v="1438"/>
    <x v="2"/>
    <x v="5"/>
    <s v="CAD"/>
    <n v="1483238771"/>
    <n v="1480646771"/>
    <b v="0"/>
    <n v="13"/>
    <b v="0"/>
    <s v="games/mobile games"/>
    <n v="0.14380000000000001"/>
    <n v="9.0403337969401955E-3"/>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0.05"/>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0.02"/>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2.2222222222222223E-2"/>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3.9493670886075949E-3"/>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2000000000000001E-2"/>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0.2"/>
    <x v="6"/>
    <x v="18"/>
  </r>
  <r>
    <n v="1140"/>
    <s v="Medieval Empire by Bear Games"/>
    <s v="We are creating the next epic Massive Multiplayer Online-Real Time Strategy game and we want you to be a part of it!"/>
    <n v="5000"/>
    <n v="0"/>
    <x v="2"/>
    <x v="1"/>
    <s v="GBP"/>
    <n v="1438859121"/>
    <n v="1436267121"/>
    <b v="0"/>
    <n v="0"/>
    <b v="0"/>
    <s v="games/mobile games"/>
    <n v="0"/>
    <e v="#DIV/0!"/>
    <x v="6"/>
    <x v="18"/>
  </r>
  <r>
    <n v="1141"/>
    <s v="Arena Z - Zombie Survival"/>
    <s v="I think this will be a great game!"/>
    <n v="500"/>
    <n v="0"/>
    <x v="2"/>
    <x v="12"/>
    <s v="EUR"/>
    <n v="1436460450"/>
    <n v="1433868450"/>
    <b v="0"/>
    <n v="0"/>
    <b v="0"/>
    <s v="games/mobile games"/>
    <n v="0"/>
    <e v="#DI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4.3010752688172046E-2"/>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x v="19"/>
  </r>
  <r>
    <n v="1145"/>
    <s v="A FORK IN THE ROAD food truck"/>
    <s v="Emphasizing locally and responsibly raised ingredients, serving delicious food! I need your help."/>
    <n v="80000"/>
    <n v="100"/>
    <x v="2"/>
    <x v="0"/>
    <s v="USD"/>
    <n v="1412272592"/>
    <n v="1407088592"/>
    <b v="0"/>
    <n v="1"/>
    <b v="0"/>
    <s v="food/food trucks"/>
    <n v="1.25E-3"/>
    <n v="0.01"/>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2.2641509433962263E-2"/>
    <x v="7"/>
    <x v="19"/>
  </r>
  <r>
    <n v="1147"/>
    <s v="baked pugtato"/>
    <s v="amazing gourmet baked potato truck with variable options for everyone, its always been my dream, help me make it come true :)."/>
    <n v="25000"/>
    <n v="0"/>
    <x v="2"/>
    <x v="5"/>
    <s v="CAD"/>
    <n v="1413760783"/>
    <n v="1408576783"/>
    <b v="0"/>
    <n v="0"/>
    <b v="0"/>
    <s v="food/food trucks"/>
    <n v="0"/>
    <e v="#DIV/0!"/>
    <x v="7"/>
    <x v="19"/>
  </r>
  <r>
    <n v="1148"/>
    <s v="Warren's / Adilyn's Rollin' Bistro"/>
    <s v="New local (Louisville, KY.) food truck with a refreshing spin on rolling kitchens."/>
    <n v="15000"/>
    <n v="73"/>
    <x v="2"/>
    <x v="0"/>
    <s v="USD"/>
    <n v="1480568781"/>
    <n v="1477973181"/>
    <b v="0"/>
    <n v="3"/>
    <b v="0"/>
    <s v="food/food trucks"/>
    <n v="4.8666666666666667E-3"/>
    <n v="4.1095890410958902E-2"/>
    <x v="7"/>
    <x v="19"/>
  </r>
  <r>
    <n v="1149"/>
    <s v="The Floridian Food Truck"/>
    <s v="Bringing culturally diverse Floridian cuisine to the people!"/>
    <n v="50000"/>
    <n v="75"/>
    <x v="2"/>
    <x v="0"/>
    <s v="USD"/>
    <n v="1466096566"/>
    <n v="1463504566"/>
    <b v="0"/>
    <n v="2"/>
    <b v="0"/>
    <s v="food/food trucks"/>
    <n v="1.5E-3"/>
    <n v="2.6666666666666668E-2"/>
    <x v="7"/>
    <x v="19"/>
  </r>
  <r>
    <n v="1150"/>
    <s v="Chef Po's Food Truck"/>
    <s v="Bringing delicious authentic and fusion Taiwanese Food to the West Coast."/>
    <n v="2500"/>
    <n v="252"/>
    <x v="2"/>
    <x v="0"/>
    <s v="USD"/>
    <n v="1452293675"/>
    <n v="1447109675"/>
    <b v="0"/>
    <n v="6"/>
    <b v="0"/>
    <s v="food/food trucks"/>
    <n v="0.1008"/>
    <n v="2.3809523809523808E-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x v="19"/>
  </r>
  <r>
    <n v="1152"/>
    <s v="Peruvian King Food Truck"/>
    <s v="Peruvian food truck with an LA twist."/>
    <n v="16000"/>
    <n v="911"/>
    <x v="2"/>
    <x v="0"/>
    <s v="USD"/>
    <n v="1431709312"/>
    <n v="1429117312"/>
    <b v="0"/>
    <n v="15"/>
    <b v="0"/>
    <s v="food/food trucks"/>
    <n v="5.6937500000000002E-2"/>
    <n v="1.6465422612513721E-2"/>
    <x v="7"/>
    <x v="19"/>
  </r>
  <r>
    <n v="1153"/>
    <s v="The Cold Spot Mobile Trailer"/>
    <s v="A mobile concession trailer for snow cones, ice cream, smoothies and more"/>
    <n v="8000"/>
    <n v="50"/>
    <x v="2"/>
    <x v="0"/>
    <s v="USD"/>
    <n v="1434647305"/>
    <n v="1432055305"/>
    <b v="0"/>
    <n v="1"/>
    <b v="0"/>
    <s v="food/food trucks"/>
    <n v="6.2500000000000003E-3"/>
    <n v="0.02"/>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9.2307692307692316E-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4.2553191489361701E-2"/>
    <x v="7"/>
    <x v="19"/>
  </r>
  <r>
    <n v="1156"/>
    <s v="Harley Hawg Dogs, Inc"/>
    <s v="A Food Truck featuring Deep Fried Natural Casing Beef/Pork mix Hot Dogs, New York Style Rippers. Also serving Fresh Cut Fries."/>
    <n v="6500"/>
    <n v="0"/>
    <x v="2"/>
    <x v="0"/>
    <s v="USD"/>
    <n v="1424742162"/>
    <n v="1422150162"/>
    <b v="0"/>
    <n v="0"/>
    <b v="0"/>
    <s v="food/food trucks"/>
    <n v="0"/>
    <e v="#DI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1.9867549668874173E-2"/>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8.5714285714285715E-2"/>
    <x v="7"/>
    <x v="19"/>
  </r>
  <r>
    <n v="1159"/>
    <s v="Skewed Up Food Truck"/>
    <s v="Skewed Up food truck is my dream and need help getting it started, presenting some to the bank for my loan, spice up logo, etc."/>
    <n v="6750"/>
    <n v="0"/>
    <x v="2"/>
    <x v="0"/>
    <s v="USD"/>
    <n v="1435679100"/>
    <n v="1433006765"/>
    <b v="0"/>
    <n v="0"/>
    <b v="0"/>
    <s v="food/food trucks"/>
    <n v="0"/>
    <e v="#DI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1.6450216450216451E-2"/>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5.7142857142857141E-2"/>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1.207437816952427E-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2.7864855451062349E-3"/>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1.634320735444331E-2"/>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2.9411764705882353E-3"/>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0.17647058823529413"/>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0.02"/>
    <x v="7"/>
    <x v="19"/>
  </r>
  <r>
    <n v="1171"/>
    <s v="The Mean Green Purple Machine"/>
    <s v="Tulsa's first true biodiesel, alternative energy powered food truck! Oh yeah, and delicious food!"/>
    <n v="25000"/>
    <n v="25"/>
    <x v="2"/>
    <x v="0"/>
    <s v="USD"/>
    <n v="1415909927"/>
    <n v="1414351127"/>
    <b v="0"/>
    <n v="1"/>
    <b v="0"/>
    <s v="food/food trucks"/>
    <n v="1E-3"/>
    <n v="0.04"/>
    <x v="7"/>
    <x v="19"/>
  </r>
  <r>
    <n v="1172"/>
    <s v="let your dayz take you to the dogs."/>
    <s v="Bringing YOUR favorite dog recipes to the streets."/>
    <n v="9000"/>
    <n v="0"/>
    <x v="2"/>
    <x v="0"/>
    <s v="USD"/>
    <n v="1408551752"/>
    <n v="1405959752"/>
    <b v="0"/>
    <n v="0"/>
    <b v="0"/>
    <s v="food/food trucks"/>
    <n v="0"/>
    <e v="#DI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3333333333333333E-2"/>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2.144469525959368E-2"/>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1.5384615384615385E-2"/>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0.1"/>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0.2"/>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1.5625000000000001E-3"/>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1.4468085106382979E-2"/>
    <x v="7"/>
    <x v="19"/>
  </r>
  <r>
    <n v="1181"/>
    <s v="Gringo Loco Tacos Food Truck"/>
    <s v="Bringing the best tacos to the streets of Chicago!"/>
    <n v="50000"/>
    <n v="4"/>
    <x v="2"/>
    <x v="0"/>
    <s v="USD"/>
    <n v="1425197321"/>
    <n v="1422605321"/>
    <b v="0"/>
    <n v="3"/>
    <b v="0"/>
    <s v="food/food trucks"/>
    <n v="8.0000000000000007E-5"/>
    <n v="0.75"/>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9.5238095238095233E-2"/>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0.0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1.6243610846400417E-2"/>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8.4218512898330804E-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1.5365396627108058E-2"/>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7.6830205246405442E-3"/>
    <x v="8"/>
    <x v="20"/>
  </r>
  <r>
    <n v="1188"/>
    <s v="Because Dance."/>
    <s v="A photobook of young dancers and their inspiring stories, photographed in beautiful and unique locations."/>
    <n v="2000"/>
    <n v="3211"/>
    <x v="0"/>
    <x v="5"/>
    <s v="CAD"/>
    <n v="1482943740"/>
    <n v="1481129340"/>
    <b v="0"/>
    <n v="85"/>
    <b v="1"/>
    <s v="photography/photobooks"/>
    <n v="1.6054999999999999"/>
    <n v="2.6471504204297728E-2"/>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8.8659793814432983E-3"/>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1.9259259259259261E-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1.1205432937181663E-2"/>
    <x v="8"/>
    <x v="20"/>
  </r>
  <r>
    <n v="1192"/>
    <s v="Other Worlds - A Make 100 Project"/>
    <s v="A macro landscape photography art book &amp; limited edition prints. A Make 100 project."/>
    <n v="100"/>
    <n v="290"/>
    <x v="0"/>
    <x v="1"/>
    <s v="GBP"/>
    <n v="1486814978"/>
    <n v="1484222978"/>
    <b v="0"/>
    <n v="15"/>
    <b v="1"/>
    <s v="photography/photobooks"/>
    <n v="2.9"/>
    <n v="5.1724137931034482E-2"/>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1.2505153222481791E-2"/>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1.7725918570009932E-2"/>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1.2592592592592593E-2"/>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1.3082249533689347E-2"/>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8.2644628099173556E-3"/>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1.8309395899572416E-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3.3419977720014855E-3"/>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1.708409354785205E-2"/>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1.805973378976192E-2"/>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5.440565336973761E-3"/>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6.0479041916167665E-3"/>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4.2591347231562427E-3"/>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4.7284929835265405E-3"/>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0917874396135265E-2"/>
    <x v="8"/>
    <x v="20"/>
  </r>
  <r>
    <n v="1207"/>
    <s v="ITALIANA"/>
    <s v="A humanistic photo book about ancestral &amp; post-modern Italy."/>
    <n v="16700"/>
    <n v="17396"/>
    <x v="0"/>
    <x v="13"/>
    <s v="EUR"/>
    <n v="1459418400"/>
    <n v="1456827573"/>
    <b v="0"/>
    <n v="141"/>
    <b v="1"/>
    <s v="photography/photobooks"/>
    <n v="1.0416766467065868"/>
    <n v="8.1053115658772136E-3"/>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4.829362524146813E-3"/>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7.2327044025157234E-3"/>
    <x v="8"/>
    <x v="20"/>
  </r>
  <r>
    <n v="1210"/>
    <s v="Det Andra GÃ¶teborg"/>
    <s v="En fotobok om livet i det enda andra GÃ¶teborg i vÃ¤rlden"/>
    <n v="20000"/>
    <n v="50863"/>
    <x v="0"/>
    <x v="11"/>
    <s v="SEK"/>
    <n v="1433106000"/>
    <n v="1431124572"/>
    <b v="0"/>
    <n v="103"/>
    <b v="1"/>
    <s v="photography/photobooks"/>
    <n v="2.5431499999999998"/>
    <n v="2.0250476770933687E-3"/>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5.9347181008902079E-3"/>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2.5728456292622444E-2"/>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1.6252821670428894E-2"/>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9.4840667678300454E-3"/>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1.3968040411143799E-2"/>
    <x v="8"/>
    <x v="20"/>
  </r>
  <r>
    <n v="1216"/>
    <s v="In Training: a book of Bonsai photographs"/>
    <s v="A fine art photography book taking a new look at the art of bonsai."/>
    <n v="14000"/>
    <n v="20398"/>
    <x v="0"/>
    <x v="0"/>
    <s v="USD"/>
    <n v="1443826980"/>
    <n v="1441032457"/>
    <b v="0"/>
    <n v="222"/>
    <b v="1"/>
    <s v="photography/photobooks"/>
    <n v="1.4570000000000001"/>
    <n v="1.0883419943131679E-2"/>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6.730663135826989E-3"/>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5.7400838439213156E-3"/>
    <x v="8"/>
    <x v="20"/>
  </r>
  <r>
    <n v="1219"/>
    <s v="The Box"/>
    <s v="The Box is a fine art book of Ron Amato's innovative and seductive photography project."/>
    <n v="16350"/>
    <n v="26024"/>
    <x v="0"/>
    <x v="0"/>
    <s v="USD"/>
    <n v="1476961513"/>
    <n v="1474369513"/>
    <b v="0"/>
    <n v="253"/>
    <b v="1"/>
    <s v="photography/photobooks"/>
    <n v="1.5916819571865444"/>
    <n v="9.7217952659083926E-3"/>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8.9945390298747183E-3"/>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4.2023492356212333E-2"/>
    <x v="8"/>
    <x v="20"/>
  </r>
  <r>
    <n v="1222"/>
    <s v="Project Pilgrim"/>
    <s v="Project Pilgrim is my effort to work towards normalizing mental health."/>
    <n v="4000"/>
    <n v="11215"/>
    <x v="0"/>
    <x v="5"/>
    <s v="CAD"/>
    <n v="1459483200"/>
    <n v="1456852647"/>
    <b v="0"/>
    <n v="138"/>
    <b v="1"/>
    <s v="photography/photobooks"/>
    <n v="2.80375"/>
    <n v="1.2304948729380294E-2"/>
    <x v="8"/>
    <x v="20"/>
  </r>
  <r>
    <n v="1223"/>
    <s v="YOSEMITE PEOPLE"/>
    <s v="A photography book focusing on the people rather than the nature at Yosemite National Park."/>
    <n v="19800"/>
    <n v="22197"/>
    <x v="0"/>
    <x v="0"/>
    <s v="USD"/>
    <n v="1478754909"/>
    <n v="1476159309"/>
    <b v="0"/>
    <n v="191"/>
    <b v="1"/>
    <s v="photography/photobooks"/>
    <n v="1.1210606060606061"/>
    <n v="8.6047664098752082E-3"/>
    <x v="8"/>
    <x v="20"/>
  </r>
  <r>
    <n v="1224"/>
    <s v="&quot;I Dreamed Last Night&quot; Album (Canceled)"/>
    <s v="Modern Celtic influenced CD.  Help me finish what I started before the stroke."/>
    <n v="15000"/>
    <n v="1060"/>
    <x v="1"/>
    <x v="0"/>
    <s v="USD"/>
    <n v="1402060302"/>
    <n v="1396876302"/>
    <b v="0"/>
    <n v="18"/>
    <b v="0"/>
    <s v="music/world music"/>
    <n v="7.0666666666666669E-2"/>
    <n v="1.6981132075471698E-2"/>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2.2727272727272728E-2"/>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2.0650490449148167E-2"/>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1.6382252559726963E-2"/>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0.04"/>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2.5000000000000001E-2"/>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5.1724137931034482E-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2.8571428571428571E-2"/>
    <x v="4"/>
    <x v="21"/>
  </r>
  <r>
    <n v="1236"/>
    <s v="&quot;Volando&quot; CD Release (Canceled)"/>
    <s v="Raising money to give the musicians their due."/>
    <n v="2500"/>
    <n v="0"/>
    <x v="1"/>
    <x v="0"/>
    <s v="USD"/>
    <n v="1343491200"/>
    <n v="1342801164"/>
    <b v="0"/>
    <n v="0"/>
    <b v="0"/>
    <s v="music/world music"/>
    <n v="0"/>
    <e v="#DI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1.6853932584269662E-2"/>
    <x v="4"/>
    <x v="21"/>
  </r>
  <r>
    <n v="1239"/>
    <s v="Help Calmenco! finance new CD and Tour (Canceled)"/>
    <s v="Please consider helping us with our new CD and Riverdance Tour"/>
    <n v="2500"/>
    <n v="0"/>
    <x v="1"/>
    <x v="0"/>
    <s v="USD"/>
    <n v="1325804767"/>
    <n v="1323212767"/>
    <b v="0"/>
    <n v="0"/>
    <b v="0"/>
    <s v="music/world music"/>
    <n v="0"/>
    <e v="#DI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3.3195020746887967E-2"/>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1.3401655498620418E-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0.2"/>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2.247191011235955E-2"/>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2.1676300578034682E-2"/>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7.068607068607069E-3"/>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1.3247863247863248E-2"/>
    <x v="4"/>
    <x v="11"/>
  </r>
  <r>
    <n v="1247"/>
    <s v="BRAIN DEAD to record debut EP with SLAYER producer!"/>
    <s v="BRAIN DEAD is going to record their debut EP and they need your help, Bozos!"/>
    <n v="3500"/>
    <n v="4275"/>
    <x v="0"/>
    <x v="0"/>
    <s v="USD"/>
    <n v="1367823655"/>
    <n v="1365231655"/>
    <b v="1"/>
    <n v="50"/>
    <b v="1"/>
    <s v="music/rock"/>
    <n v="1.2214285714285715"/>
    <n v="1.1695906432748537E-2"/>
    <x v="4"/>
    <x v="11"/>
  </r>
  <r>
    <n v="1248"/>
    <s v="The Vandies // Full length album!"/>
    <s v="The Vandies make pop rock in glorious Portland, Oregon. Help us fund our first full length album!"/>
    <n v="2500"/>
    <n v="3791"/>
    <x v="0"/>
    <x v="0"/>
    <s v="USD"/>
    <n v="1402642740"/>
    <n v="1399563953"/>
    <b v="1"/>
    <n v="59"/>
    <b v="1"/>
    <s v="music/rock"/>
    <n v="1.5164"/>
    <n v="1.556317594302295E-2"/>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1.5511298353121409E-2"/>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8.4601805282616665E-3"/>
    <x v="4"/>
    <x v="11"/>
  </r>
  <r>
    <n v="1251"/>
    <s v="Jack Oblivian Harlan t Bobo Limes european tour"/>
    <s v="A tour of europe with 3 memphis artist, Jack Oblivian, Harlan T Bobo and Shawn Cripps."/>
    <n v="6000"/>
    <n v="6108"/>
    <x v="0"/>
    <x v="0"/>
    <s v="USD"/>
    <n v="1316979167"/>
    <n v="1311795167"/>
    <b v="1"/>
    <n v="74"/>
    <b v="1"/>
    <s v="music/rock"/>
    <n v="1.018"/>
    <n v="1.2115258677144728E-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2.9265255292652552E-2"/>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2.3400997652659419E-2"/>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1.058320198153569E-2"/>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1.795420853236699E-2"/>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1.0200872414778211E-2"/>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1.0857495373226403E-2"/>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2.6194836411291771E-2"/>
    <x v="4"/>
    <x v="11"/>
  </r>
  <r>
    <n v="1259"/>
    <s v="Help Falling From One complete their CD!!!"/>
    <s v="Falling From One is currently in the studio recording their first CD and they need your help!"/>
    <n v="2500"/>
    <n v="2606"/>
    <x v="0"/>
    <x v="0"/>
    <s v="USD"/>
    <n v="1402286340"/>
    <n v="1399504664"/>
    <b v="1"/>
    <n v="96"/>
    <b v="1"/>
    <s v="music/rock"/>
    <n v="1.0424"/>
    <n v="3.6838066001534921E-2"/>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1.9728072513996268E-2"/>
    <x v="4"/>
    <x v="11"/>
  </r>
  <r>
    <n v="1261"/>
    <s v="The Puget EP's Vinyl Release"/>
    <s v="We just recorded a stellar EP and we're trying to put it out on vinyl.  Can you help these punx out?"/>
    <n v="2000"/>
    <n v="2025"/>
    <x v="0"/>
    <x v="0"/>
    <s v="USD"/>
    <n v="1390983227"/>
    <n v="1388391227"/>
    <b v="1"/>
    <n v="52"/>
    <b v="1"/>
    <s v="music/rock"/>
    <n v="1.0125"/>
    <n v="2.5679012345679011E-2"/>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1.2880274779195289E-2"/>
    <x v="4"/>
    <x v="11"/>
  </r>
  <r>
    <n v="1263"/>
    <s v="New Tropic Bombs EP ~ &quot;Return to Bomber Bay&quot;"/>
    <s v="A fresh batch of chaos from Toledo, Ohio's reggae-rockers, Tropic Bombs!"/>
    <n v="1500"/>
    <n v="1785"/>
    <x v="0"/>
    <x v="0"/>
    <s v="USD"/>
    <n v="1396054800"/>
    <n v="1393034470"/>
    <b v="1"/>
    <n v="41"/>
    <b v="1"/>
    <s v="music/rock"/>
    <n v="1.19"/>
    <n v="2.296918767507003E-2"/>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423290203327174E-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1.5826692916595726E-2"/>
    <x v="4"/>
    <x v="11"/>
  </r>
  <r>
    <n v="1266"/>
    <s v="Sensory Station's First EP"/>
    <s v="We are looking to record our first EP produced by Aaron Harris (ISIS/Palms) at Studio West."/>
    <n v="9500"/>
    <n v="9545"/>
    <x v="0"/>
    <x v="0"/>
    <s v="USD"/>
    <n v="1389474145"/>
    <n v="1386882145"/>
    <b v="1"/>
    <n v="50"/>
    <b v="1"/>
    <s v="music/rock"/>
    <n v="1.0047368421052632"/>
    <n v="5.2383446830801469E-3"/>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7.0994820503661364E-3"/>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1.2999999999999999E-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1.0085185547831195E-2"/>
    <x v="4"/>
    <x v="11"/>
  </r>
  <r>
    <n v="1270"/>
    <s v="Resolution15 records their next album, Svaha"/>
    <s v="We make awake metal using violins in place of guitars and want to record a full length album."/>
    <n v="10000"/>
    <n v="11472"/>
    <x v="0"/>
    <x v="0"/>
    <s v="USD"/>
    <n v="1332704042"/>
    <n v="1327523642"/>
    <b v="1"/>
    <n v="169"/>
    <b v="1"/>
    <s v="music/rock"/>
    <n v="1.1472"/>
    <n v="1.4731520223152023E-2"/>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4.0602488539620172E-3"/>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5.2830188679245287E-3"/>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1.3043478260869565E-2"/>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1.2053529025517347E-2"/>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1.5994342361159652E-2"/>
    <x v="4"/>
    <x v="11"/>
  </r>
  <r>
    <n v="1276"/>
    <s v="MR. DREAM GOES TO JAIL"/>
    <s v="Sponsor this Brooklyn punk band's debut seven-inch, MR. DREAM GOES TO JAIL."/>
    <n v="3000"/>
    <n v="3132.63"/>
    <x v="0"/>
    <x v="0"/>
    <s v="USD"/>
    <n v="1251777600"/>
    <n v="1247504047"/>
    <b v="1"/>
    <n v="68"/>
    <b v="1"/>
    <s v="music/rock"/>
    <n v="1.0442100000000001"/>
    <n v="2.170700018834015E-2"/>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2.594441111526417E-2"/>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1.8866051037632808E-2"/>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1.3632262154892792E-2"/>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7.8140120864734642E-3"/>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9.548387096774193E-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1.4777262431237191E-2"/>
    <x v="4"/>
    <x v="11"/>
  </r>
  <r>
    <n v="1283"/>
    <s v="Sketching In Stereo 3rd Album!"/>
    <s v="Our 3rd album is halfway complete, but we need your help to record, mix and master the final product!"/>
    <n v="1000"/>
    <n v="2110.5"/>
    <x v="0"/>
    <x v="0"/>
    <s v="USD"/>
    <n v="1362974400"/>
    <n v="1360948389"/>
    <b v="1"/>
    <n v="22"/>
    <b v="1"/>
    <s v="music/rock"/>
    <n v="2.1105"/>
    <n v="1.0424070125562663E-2"/>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1.5346534653465346E-2"/>
    <x v="1"/>
    <x v="6"/>
  </r>
  <r>
    <n v="1285"/>
    <s v="We just keep going"/>
    <s v="The world premiere of hysterically funny and heartbreaking story about family, unconditional love and facing the unfaceable"/>
    <n v="2000"/>
    <n v="2033"/>
    <x v="0"/>
    <x v="1"/>
    <s v="GBP"/>
    <n v="1434808775"/>
    <n v="1433512775"/>
    <b v="0"/>
    <n v="63"/>
    <b v="1"/>
    <s v="theater/plays"/>
    <n v="1.0165"/>
    <n v="3.0988686669945892E-2"/>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1.2307692307692308E-2"/>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4.1322314049586778E-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1.5181682429069188E-2"/>
    <x v="1"/>
    <x v="6"/>
  </r>
  <r>
    <n v="1289"/>
    <s v="No Brains for Dinner"/>
    <s v="A chilling original Edwardian Comedy of errors and foolishness made for the Patrick Henry College stage."/>
    <n v="1500"/>
    <n v="1876"/>
    <x v="0"/>
    <x v="0"/>
    <s v="USD"/>
    <n v="1483499645"/>
    <n v="1480907645"/>
    <b v="0"/>
    <n v="52"/>
    <b v="1"/>
    <s v="theater/plays"/>
    <n v="1.2506666666666666"/>
    <n v="2.7718550106609809E-2"/>
    <x v="1"/>
    <x v="6"/>
  </r>
  <r>
    <n v="1290"/>
    <s v="I Died... I Came Back, ... Whatever"/>
    <s v="Sometimes your Heart has to STOP for your Life to START."/>
    <n v="3500"/>
    <n v="3800"/>
    <x v="0"/>
    <x v="0"/>
    <s v="USD"/>
    <n v="1429772340"/>
    <n v="1427121931"/>
    <b v="0"/>
    <n v="86"/>
    <b v="1"/>
    <s v="theater/plays"/>
    <n v="1.0857142857142856"/>
    <n v="2.2631578947368423E-2"/>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9.6087851750171586E-3"/>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2.7807486631016044E-2"/>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7.8252363873492006E-3"/>
    <x v="1"/>
    <x v="6"/>
  </r>
  <r>
    <n v="1294"/>
    <s v="HELMER'S LOO"/>
    <s v="We have an award-winning Danish play, now we just need a bathroom set to perform it in. Spend a penny to help us build the set!"/>
    <n v="500"/>
    <n v="610"/>
    <x v="0"/>
    <x v="1"/>
    <s v="GBP"/>
    <n v="1445252400"/>
    <n v="1443696797"/>
    <b v="0"/>
    <n v="22"/>
    <b v="1"/>
    <s v="theater/plays"/>
    <n v="1.22"/>
    <n v="3.6065573770491806E-2"/>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2.5107885445272655E-2"/>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1.9166666666666665E-2"/>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1.0865099292398995E-2"/>
    <x v="1"/>
    <x v="6"/>
  </r>
  <r>
    <n v="1298"/>
    <s v="Dinosaur Dreams"/>
    <s v="A play that raises awareness for mental health and explores the psychological effects childhood abuse can have on an adult."/>
    <n v="2000"/>
    <n v="2093"/>
    <x v="0"/>
    <x v="1"/>
    <s v="GBP"/>
    <n v="1461860432"/>
    <n v="1459268432"/>
    <b v="0"/>
    <n v="33"/>
    <b v="1"/>
    <s v="theater/plays"/>
    <n v="1.0465"/>
    <n v="1.5766841853798376E-2"/>
    <x v="1"/>
    <x v="6"/>
  </r>
  <r>
    <n v="1299"/>
    <s v="The (out)Siders Project"/>
    <s v="A new work inspired by the classic novel and created by Dallas teens under the direction of professional artists."/>
    <n v="3500"/>
    <n v="4340"/>
    <x v="0"/>
    <x v="0"/>
    <s v="USD"/>
    <n v="1436902359"/>
    <n v="1434310359"/>
    <b v="0"/>
    <n v="32"/>
    <b v="1"/>
    <s v="theater/plays"/>
    <n v="1.24"/>
    <n v="7.3732718894009217E-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5.9259259259259256E-3"/>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1.4111922141119221E-2"/>
    <x v="1"/>
    <x v="6"/>
  </r>
  <r>
    <n v="1302"/>
    <s v="Help bring Boys of a Certain Age back to NYC!"/>
    <s v="Boys of a Certain Age is a unique and special show that we're trying to remount in New York City in 2017."/>
    <n v="2500"/>
    <n v="2500"/>
    <x v="0"/>
    <x v="0"/>
    <s v="USD"/>
    <n v="1480559011"/>
    <n v="1477963411"/>
    <b v="0"/>
    <n v="50"/>
    <b v="1"/>
    <s v="theater/plays"/>
    <n v="1"/>
    <n v="0.02"/>
    <x v="1"/>
    <x v="6"/>
  </r>
  <r>
    <n v="1303"/>
    <s v="Forward Arena Theatre Company: Summer Season"/>
    <s v="Groundbreaking queer theatre."/>
    <n v="3500"/>
    <n v="4559.13"/>
    <x v="0"/>
    <x v="1"/>
    <s v="GBP"/>
    <n v="1469962800"/>
    <n v="1468578920"/>
    <b v="0"/>
    <n v="108"/>
    <b v="1"/>
    <s v="theater/plays"/>
    <n v="1.3026085714285716"/>
    <n v="2.368873008666127E-2"/>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6.5611002460412588E-3"/>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1.1035544719620172E-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4.9602207019548289E-3"/>
    <x v="2"/>
    <x v="8"/>
  </r>
  <r>
    <n v="1307"/>
    <s v="VR Card - Customized Virtual Reality Viewer (Canceled)"/>
    <s v="Get VR to Everyone with Mailable, Ready to Use Viewers"/>
    <n v="50000"/>
    <n v="5757"/>
    <x v="1"/>
    <x v="0"/>
    <s v="USD"/>
    <n v="1455710679"/>
    <n v="1453118679"/>
    <b v="0"/>
    <n v="45"/>
    <b v="0"/>
    <s v="technology/wearables"/>
    <n v="0.11514000000000001"/>
    <n v="7.816571130797291E-3"/>
    <x v="2"/>
    <x v="8"/>
  </r>
  <r>
    <n v="1308"/>
    <s v="Boost Band: Wristband Phone Charger (Canceled)"/>
    <s v="Boost Band, a wristband that charges any device"/>
    <n v="10000"/>
    <n v="1136"/>
    <x v="1"/>
    <x v="0"/>
    <s v="USD"/>
    <n v="1475937812"/>
    <n v="1472481812"/>
    <b v="0"/>
    <n v="38"/>
    <b v="0"/>
    <s v="technology/wearables"/>
    <n v="0.11360000000000001"/>
    <n v="3.345070422535211E-2"/>
    <x v="2"/>
    <x v="8"/>
  </r>
  <r>
    <n v="1309"/>
    <s v="CORE : Roam (Canceled)"/>
    <s v="Wicked fun and built for excitement, CORE is the safest and most versatile speaker you've ever worn."/>
    <n v="11500"/>
    <n v="12879"/>
    <x v="1"/>
    <x v="0"/>
    <s v="USD"/>
    <n v="1444943468"/>
    <n v="1441919468"/>
    <b v="0"/>
    <n v="35"/>
    <b v="0"/>
    <s v="technology/wearables"/>
    <n v="1.1199130434782609"/>
    <n v="2.7176022983150866E-3"/>
    <x v="2"/>
    <x v="8"/>
  </r>
  <r>
    <n v="1310"/>
    <s v="k5-jkt.by kiger (Canceled)"/>
    <s v="An essential hoodie that holds all sized smart phones and keep your headphone wires tangle free."/>
    <n v="20000"/>
    <n v="3100"/>
    <x v="1"/>
    <x v="0"/>
    <s v="USD"/>
    <n v="1471622450"/>
    <n v="1467734450"/>
    <b v="0"/>
    <n v="24"/>
    <b v="0"/>
    <s v="technology/wearables"/>
    <n v="0.155"/>
    <n v="7.7419354838709677E-3"/>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1.2489072061945797E-3"/>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3.5714285714285712E-2"/>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9.8023461353045158E-3"/>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5.4240631163708086E-3"/>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6.1380061380061383E-3"/>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1.6569285776576262E-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2.2022838499184339E-2"/>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1.0273972602739725E-2"/>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5.9642147117296221E-3"/>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1.1629838843661739E-3"/>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3.7735849056603772E-2"/>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3033033033033031E-2"/>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1.8292682926829267E-2"/>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1.646090534979424E-2"/>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9.7345132743362831E-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2.404692082111437E-2"/>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8.5812356979405036E-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2.2058823529411766E-2"/>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6.3508192556839833E-3"/>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9.9502487562189053E-3"/>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1.9296651052226804E-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2388663967611335E-3"/>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2.6369383262504855E-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5.6700822161921344E-3"/>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1.5136226034308779E-2"/>
    <x v="2"/>
    <x v="8"/>
  </r>
  <r>
    <n v="1339"/>
    <s v="Linkoo (Canceled)"/>
    <s v="World's Smallest customizable Phone &amp; GPS Watch for kids !"/>
    <n v="50000"/>
    <n v="3317"/>
    <x v="1"/>
    <x v="0"/>
    <s v="USD"/>
    <n v="1418056315"/>
    <n v="1414164715"/>
    <b v="0"/>
    <n v="37"/>
    <b v="0"/>
    <s v="technology/wearables"/>
    <n v="6.6339999999999996E-2"/>
    <n v="1.1154657823334338E-2"/>
    <x v="2"/>
    <x v="8"/>
  </r>
  <r>
    <n v="1340"/>
    <s v="Glass Designs (Canceled)"/>
    <s v="I would like to make nicer, more stylish looking frames for the Google Glass using 3D printing technology."/>
    <n v="1680"/>
    <n v="0"/>
    <x v="1"/>
    <x v="0"/>
    <s v="USD"/>
    <n v="1408112253"/>
    <n v="1405520253"/>
    <b v="0"/>
    <n v="0"/>
    <b v="0"/>
    <s v="technology/wearables"/>
    <n v="0"/>
    <e v="#DI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2.6151222285389427E-3"/>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0.01"/>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6.3148839664509569E-3"/>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2.4532297917402048E-2"/>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1.8666666666666668E-2"/>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2.0639977836265411E-2"/>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1.213307240704501E-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4.344193817878028E-3"/>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1.6846229187071498E-2"/>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1.4992791926958193E-2"/>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5.9250481410161454E-3"/>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1.6674012046422802E-2"/>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437125748502992E-2"/>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4.0946896992962251E-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3.9452233452885559E-2"/>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1.399712978396154E-2"/>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2.5937749401436554E-2"/>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1.4626865671641792E-2"/>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2.4869109947643978E-2"/>
    <x v="3"/>
    <x v="9"/>
  </r>
  <r>
    <n v="1360"/>
    <s v="So Bad, It's Good! - A Book of Bad Movies"/>
    <s v="So Bad, It's Good! is a guide to finding the best films for your bad movie night."/>
    <n v="1500"/>
    <n v="2598"/>
    <x v="0"/>
    <x v="0"/>
    <s v="USD"/>
    <n v="1343943420"/>
    <n v="1341524220"/>
    <b v="0"/>
    <n v="81"/>
    <b v="1"/>
    <s v="publishing/nonfiction"/>
    <n v="1.732"/>
    <n v="3.117782909930716E-2"/>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3.4925254663315253E-2"/>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2.2914757103574702E-2"/>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2.5000000000000001E-2"/>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2.8898254063816978E-3"/>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1.223404255319149E-2"/>
    <x v="4"/>
    <x v="11"/>
  </r>
  <r>
    <n v="1366"/>
    <s v="Kick It! A Tribute to the A.K.s"/>
    <s v="A musical memorial for Alexi Petersen."/>
    <n v="7500"/>
    <n v="9486.69"/>
    <x v="0"/>
    <x v="0"/>
    <s v="USD"/>
    <n v="1417049663"/>
    <n v="1413158063"/>
    <b v="0"/>
    <n v="147"/>
    <b v="1"/>
    <s v="music/rock"/>
    <n v="1.2648920000000001"/>
    <n v="1.5495394073169882E-2"/>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1.5753544547523191E-2"/>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1.5718157181571817E-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1.1909430831873744E-2"/>
    <x v="4"/>
    <x v="11"/>
  </r>
  <r>
    <n v="1370"/>
    <s v="Food On You presents Baby's First Parental Advisory"/>
    <s v="Songs about the first year of parenthood, often inappropriate for children"/>
    <n v="1500"/>
    <n v="1555"/>
    <x v="0"/>
    <x v="0"/>
    <s v="USD"/>
    <n v="1381881890"/>
    <n v="1380585890"/>
    <b v="0"/>
    <n v="20"/>
    <b v="1"/>
    <s v="music/rock"/>
    <n v="1.0366666666666666"/>
    <n v="1.2861736334405145E-2"/>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9.3395597064709814E-3"/>
    <x v="4"/>
    <x v="11"/>
  </r>
  <r>
    <n v="1372"/>
    <s v="Ted Lukas &amp; the Misled new CD - &quot;FEED&quot;"/>
    <s v="Please help us raise funds to press our new CD!"/>
    <n v="500"/>
    <n v="620"/>
    <x v="0"/>
    <x v="0"/>
    <s v="USD"/>
    <n v="1342115132"/>
    <n v="1339523132"/>
    <b v="0"/>
    <n v="16"/>
    <b v="1"/>
    <s v="music/rock"/>
    <n v="1.24"/>
    <n v="2.5806451612903226E-2"/>
    <x v="4"/>
    <x v="11"/>
  </r>
  <r>
    <n v="1373"/>
    <s v="Broccoli Samurai: Tour Van or Bust!"/>
    <s v="Help Broccoli Samurai raise money to get a new van and continue bringing you the jams!"/>
    <n v="10000"/>
    <n v="10501"/>
    <x v="0"/>
    <x v="0"/>
    <s v="USD"/>
    <n v="1483138233"/>
    <n v="1480546233"/>
    <b v="0"/>
    <n v="52"/>
    <b v="1"/>
    <s v="music/rock"/>
    <n v="1.0501"/>
    <n v="4.9519093419674318E-3"/>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2.322308233638283E-2"/>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1.5905442871735006E-2"/>
    <x v="4"/>
    <x v="11"/>
  </r>
  <r>
    <n v="1376"/>
    <s v="Dead Pirates / HIGHMARE LP 2nd pressing"/>
    <s v="Dead Pirates are planning a second pressing of HIGHMARE LP, who wants one ?"/>
    <n v="3700"/>
    <n v="9342"/>
    <x v="0"/>
    <x v="1"/>
    <s v="GBP"/>
    <n v="1480784606"/>
    <n v="1478189006"/>
    <b v="0"/>
    <n v="168"/>
    <b v="1"/>
    <s v="music/rock"/>
    <n v="2.5248648648648651"/>
    <n v="1.7983301220295438E-2"/>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2.052980132450331E-2"/>
    <x v="4"/>
    <x v="11"/>
  </r>
  <r>
    <n v="1378"/>
    <s v="SIX BY SEVEN"/>
    <s v="A psychedelic post rock masterpiece!"/>
    <n v="2000"/>
    <n v="4067"/>
    <x v="0"/>
    <x v="1"/>
    <s v="GBP"/>
    <n v="1470075210"/>
    <n v="1468779210"/>
    <b v="0"/>
    <n v="133"/>
    <b v="1"/>
    <s v="music/rock"/>
    <n v="2.0335000000000001"/>
    <n v="3.2702237521514632E-2"/>
    <x v="4"/>
    <x v="11"/>
  </r>
  <r>
    <n v="1379"/>
    <s v="J. Walter Makes a Record"/>
    <s v="---------The long-awaited debut full-length from Justin Ruddy--------"/>
    <n v="10000"/>
    <n v="11160"/>
    <x v="0"/>
    <x v="0"/>
    <s v="USD"/>
    <n v="1433504876"/>
    <n v="1430912876"/>
    <b v="0"/>
    <n v="151"/>
    <b v="1"/>
    <s v="music/rock"/>
    <n v="1.1160000000000001"/>
    <n v="1.3530465949820788E-2"/>
    <x v="4"/>
    <x v="11"/>
  </r>
  <r>
    <n v="1380"/>
    <s v="BARNFEST 2015"/>
    <s v="A DIY MUSIC FESTIVAL FROM ST. LOUIS MO! Bands make their own festival, help make it legit!"/>
    <n v="25"/>
    <n v="106"/>
    <x v="0"/>
    <x v="0"/>
    <s v="USD"/>
    <n v="1433815200"/>
    <n v="1431886706"/>
    <b v="0"/>
    <n v="5"/>
    <b v="1"/>
    <s v="music/rock"/>
    <n v="4.24"/>
    <n v="4.716981132075472E-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1.3632119514472456E-2"/>
    <x v="4"/>
    <x v="11"/>
  </r>
  <r>
    <n v="1382"/>
    <s v="The Floorwalkers New Album!"/>
    <s v="We're making a new record -- independently! We've got some great new songs we're really excited to bring to you!"/>
    <n v="8000"/>
    <n v="8349"/>
    <x v="0"/>
    <x v="0"/>
    <s v="USD"/>
    <n v="1367867536"/>
    <n v="1365275536"/>
    <b v="0"/>
    <n v="148"/>
    <b v="1"/>
    <s v="music/rock"/>
    <n v="1.043625"/>
    <n v="1.7726673853156065E-2"/>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1.9901562165632356E-2"/>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1.4506101772967994E-2"/>
    <x v="4"/>
    <x v="11"/>
  </r>
  <r>
    <n v="1385"/>
    <s v="Chi Might Project"/>
    <s v="Musicians, singers &amp; songwriters from all over the world collaborate via YouTube in order to create an amazing album!"/>
    <n v="8000"/>
    <n v="8832.49"/>
    <x v="0"/>
    <x v="12"/>
    <s v="EUR"/>
    <n v="1461931860"/>
    <n v="1457109121"/>
    <b v="0"/>
    <n v="134"/>
    <b v="1"/>
    <s v="music/rock"/>
    <n v="1.10406125"/>
    <n v="1.517125974668525E-2"/>
    <x v="4"/>
    <x v="11"/>
  </r>
  <r>
    <n v="1386"/>
    <s v="MALTESE CROSS: The First Album"/>
    <s v="We are a classic hard rock/heavy metal band just trying to keep rock alive!"/>
    <n v="400"/>
    <n v="875"/>
    <x v="0"/>
    <x v="0"/>
    <s v="USD"/>
    <n v="1438183889"/>
    <n v="1435591889"/>
    <b v="0"/>
    <n v="14"/>
    <b v="1"/>
    <s v="music/rock"/>
    <n v="2.1875"/>
    <n v="1.6E-2"/>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1.4272644098810613E-2"/>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1.6616298511802765E-2"/>
    <x v="4"/>
    <x v="11"/>
  </r>
  <r>
    <n v="1389"/>
    <s v="Pre-order DANCEHALL's first record!!!"/>
    <s v="Help fund the pressing of DANCEHALL's first record by pre-ordering it in advance!!!"/>
    <n v="500"/>
    <n v="727"/>
    <x v="0"/>
    <x v="1"/>
    <s v="GBP"/>
    <n v="1471087957"/>
    <n v="1468495957"/>
    <b v="0"/>
    <n v="34"/>
    <b v="1"/>
    <s v="music/rock"/>
    <n v="1.454"/>
    <n v="4.676753782668501E-2"/>
    <x v="4"/>
    <x v="11"/>
  </r>
  <r>
    <n v="1390"/>
    <s v="New Music Video/Artist Development"/>
    <s v="Breakout Artist Management will be working with us on a brand new music video and we need your help!"/>
    <n v="2800"/>
    <n v="3055"/>
    <x v="0"/>
    <x v="0"/>
    <s v="USD"/>
    <n v="1430154720"/>
    <n v="1427224606"/>
    <b v="0"/>
    <n v="19"/>
    <b v="1"/>
    <s v="music/rock"/>
    <n v="1.0910714285714285"/>
    <n v="6.2193126022913256E-3"/>
    <x v="4"/>
    <x v="11"/>
  </r>
  <r>
    <n v="1391"/>
    <s v="Rules and Regulations"/>
    <s v="With the money donated through this project we intend on investing in sound equipment for live shows"/>
    <n v="500"/>
    <n v="551"/>
    <x v="0"/>
    <x v="0"/>
    <s v="USD"/>
    <n v="1440219540"/>
    <n v="1436369818"/>
    <b v="0"/>
    <n v="13"/>
    <b v="1"/>
    <s v="music/rock"/>
    <n v="1.1020000000000001"/>
    <n v="2.3593466424682397E-2"/>
    <x v="4"/>
    <x v="11"/>
  </r>
  <r>
    <n v="1392"/>
    <s v="Telesomniac's Debut Album"/>
    <s v="Telesomniac is a rock band from Provo, UT releasing their debut album Thirty-One Flashes in the Dark."/>
    <n v="2500"/>
    <n v="2841"/>
    <x v="0"/>
    <x v="0"/>
    <s v="USD"/>
    <n v="1456976586"/>
    <n v="1454298186"/>
    <b v="0"/>
    <n v="104"/>
    <b v="1"/>
    <s v="music/rock"/>
    <n v="1.1364000000000001"/>
    <n v="3.6606828581485396E-2"/>
    <x v="4"/>
    <x v="11"/>
  </r>
  <r>
    <n v="1393"/>
    <s v="WolfHunt | Social Commentary Rock Project"/>
    <s v="Rock n' Roll tales of our times"/>
    <n v="10000"/>
    <n v="10235"/>
    <x v="0"/>
    <x v="0"/>
    <s v="USD"/>
    <n v="1470068523"/>
    <n v="1467476523"/>
    <b v="0"/>
    <n v="52"/>
    <b v="1"/>
    <s v="music/rock"/>
    <n v="1.0235000000000001"/>
    <n v="5.0806057645334636E-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1.8558951965065504E-2"/>
    <x v="4"/>
    <x v="11"/>
  </r>
  <r>
    <n v="1395"/>
    <s v="Quiet Oaks Full Length Album"/>
    <s v="Help Quiet Oaks record their debut album!!!"/>
    <n v="3500"/>
    <n v="3916"/>
    <x v="0"/>
    <x v="0"/>
    <s v="USD"/>
    <n v="1484430481"/>
    <n v="1481838481"/>
    <b v="0"/>
    <n v="82"/>
    <b v="1"/>
    <s v="music/rock"/>
    <n v="1.1188571428571428"/>
    <n v="2.0939734422880489E-2"/>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1.133892513202858E-2"/>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1.3877909530083443E-2"/>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1.3468711147948611E-2"/>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1.6207169911036729E-2"/>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5.8020477815699661E-2"/>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1.9334568597438168E-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4.1407108831073652E-2"/>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1.6085790884718499E-2"/>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2.0746887966804978E-2"/>
    <x v="3"/>
    <x v="22"/>
  </r>
  <r>
    <n v="1405"/>
    <s v="The Bible translated into Emoticons"/>
    <s v="Will more people read the Bible if it were translated into Emoticons?"/>
    <n v="25000"/>
    <n v="105"/>
    <x v="2"/>
    <x v="0"/>
    <s v="USD"/>
    <n v="1417195201"/>
    <n v="1414599601"/>
    <b v="1"/>
    <n v="17"/>
    <b v="0"/>
    <s v="publishing/translations"/>
    <n v="4.1999999999999997E-3"/>
    <n v="0.16190476190476191"/>
    <x v="3"/>
    <x v="22"/>
  </r>
  <r>
    <n v="1406"/>
    <s v="Man Down! Translation project"/>
    <s v="The White coat and the battle dress uniform"/>
    <n v="12000"/>
    <n v="15"/>
    <x v="2"/>
    <x v="13"/>
    <s v="EUR"/>
    <n v="1449914400"/>
    <n v="1445336607"/>
    <b v="0"/>
    <n v="3"/>
    <b v="0"/>
    <s v="publishing/translations"/>
    <n v="1.25E-3"/>
    <n v="0.2"/>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0.13333333333333333"/>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8.3333333333333329E-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0.42857142857142855"/>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4.0625000000000001E-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0.01"/>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1.125E-2"/>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3.6363636363636362E-2"/>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0.1666666666666666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2.247191011235955E-2"/>
    <x v="3"/>
    <x v="22"/>
  </r>
  <r>
    <n v="1420"/>
    <s v="Shakespeare in the Hood - Romeo and Juliet"/>
    <s v="Help me butcher Shakespeare in a satirical fashion."/>
    <n v="110"/>
    <n v="3"/>
    <x v="2"/>
    <x v="0"/>
    <s v="USD"/>
    <n v="1467129686"/>
    <n v="1464969686"/>
    <b v="0"/>
    <n v="3"/>
    <b v="0"/>
    <s v="publishing/translations"/>
    <n v="2.7272727272727271E-2"/>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0.01"/>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7.6923076923076927E-2"/>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0.01"/>
    <x v="3"/>
    <x v="22"/>
  </r>
  <r>
    <n v="1424"/>
    <s v="Subway Mantras"/>
    <s v="A short book of practical mantras that can be used every day of the week. Mantras are cogwheels of universal engines."/>
    <n v="7500"/>
    <n v="1527"/>
    <x v="2"/>
    <x v="0"/>
    <s v="USD"/>
    <n v="1479233602"/>
    <n v="1478106802"/>
    <b v="0"/>
    <n v="14"/>
    <b v="0"/>
    <s v="publishing/translations"/>
    <n v="0.2036"/>
    <n v="9.1683038637852005E-3"/>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9.5465393794749408E-3"/>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6.6666666666666666E-2"/>
    <x v="3"/>
    <x v="22"/>
  </r>
  <r>
    <n v="1429"/>
    <s v="10 P.M."/>
    <s v="A guy in his 30's tries to live his &quot;American Dream&quot;, but quickly it turns into a nightmare. (A Novel)"/>
    <n v="10000"/>
    <n v="0"/>
    <x v="2"/>
    <x v="0"/>
    <s v="USD"/>
    <n v="1428629242"/>
    <n v="1426037242"/>
    <b v="0"/>
    <n v="0"/>
    <b v="0"/>
    <s v="publishing/translations"/>
    <n v="0"/>
    <e v="#DI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1.2406947890818859E-2"/>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8.6540232001473018E-3"/>
    <x v="3"/>
    <x v="22"/>
  </r>
  <r>
    <n v="1432"/>
    <s v="The Holy Bib-el"/>
    <s v="THE HOLY BIB-EL Translated By Leon Cook. The Creation: CHAPTER 1.  1* In the beginning Gods created The Heavens and The Planet Earth."/>
    <n v="40000"/>
    <n v="0"/>
    <x v="2"/>
    <x v="0"/>
    <s v="USD"/>
    <n v="1437417828"/>
    <n v="1434825828"/>
    <b v="0"/>
    <n v="0"/>
    <b v="0"/>
    <s v="publishing/translations"/>
    <n v="0"/>
    <e v="#DI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1.2422360248447204E-2"/>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1.3431013431013431E-3"/>
    <x v="3"/>
    <x v="22"/>
  </r>
  <r>
    <n v="1435"/>
    <s v="Trilogy of Crystals, book 1, translation"/>
    <s v="English translation of the first book from a sword and sorcery Fantasy trilogy, by Paolo Parente"/>
    <n v="15000"/>
    <n v="15"/>
    <x v="2"/>
    <x v="13"/>
    <s v="EUR"/>
    <n v="1444589020"/>
    <n v="1441997020"/>
    <b v="0"/>
    <n v="2"/>
    <b v="0"/>
    <s v="publishing/translations"/>
    <n v="1E-3"/>
    <n v="0.13333333333333333"/>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2.5974025974025976E-2"/>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2.7261462205700124E-2"/>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1.3333333333333334E-2"/>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3333333333333333E-2"/>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1.4851485148514852E-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x v="22"/>
  </r>
  <r>
    <n v="1444"/>
    <s v="Expand the MillionairesLetter in the US Market!"/>
    <s v="We as a successfull german stock market newsletter publisher want expand in the US market!"/>
    <n v="4950"/>
    <n v="0"/>
    <x v="2"/>
    <x v="12"/>
    <s v="EUR"/>
    <n v="1442091462"/>
    <n v="1436907462"/>
    <b v="0"/>
    <n v="0"/>
    <b v="0"/>
    <s v="publishing/translations"/>
    <n v="0"/>
    <e v="#DI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x v="22"/>
  </r>
  <r>
    <n v="1447"/>
    <s v="Indian Language Dictionary"/>
    <s v="I'm creating a dictionary of multiple Indian languages."/>
    <n v="500000"/>
    <n v="75"/>
    <x v="2"/>
    <x v="0"/>
    <s v="USD"/>
    <n v="1467999134"/>
    <n v="1465407134"/>
    <b v="0"/>
    <n v="3"/>
    <b v="0"/>
    <s v="publishing/translations"/>
    <n v="1.4999999999999999E-4"/>
    <n v="0.04"/>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x v="22"/>
  </r>
  <r>
    <n v="1452"/>
    <s v="The Judo Preservation Project (Canceled)"/>
    <s v="I am gathering rare, out-of-print Judo books for preservation, translation and sharing."/>
    <n v="14000"/>
    <n v="0"/>
    <x v="1"/>
    <x v="0"/>
    <s v="USD"/>
    <n v="1406566363"/>
    <n v="1403974363"/>
    <b v="0"/>
    <n v="0"/>
    <b v="0"/>
    <s v="publishing/translations"/>
    <n v="0"/>
    <e v="#DI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6.6666666666666666E-2"/>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4.4444444444444444E-3"/>
    <x v="3"/>
    <x v="22"/>
  </r>
  <r>
    <n v="1456"/>
    <s v="Sometimes you don't need love (Canceled)"/>
    <s v="English Version of my auto-published novel"/>
    <n v="5000"/>
    <n v="145"/>
    <x v="1"/>
    <x v="13"/>
    <s v="EUR"/>
    <n v="1483459365"/>
    <n v="1480867365"/>
    <b v="0"/>
    <n v="3"/>
    <b v="0"/>
    <s v="publishing/translations"/>
    <n v="2.9000000000000001E-2"/>
    <n v="2.0689655172413793E-2"/>
    <x v="3"/>
    <x v="22"/>
  </r>
  <r>
    <n v="1457"/>
    <s v="Hey! I&quot;m not invisable, I am Just Old (Canceled)"/>
    <s v="Age is more than just a number, I hope your younger than you feel."/>
    <n v="6000"/>
    <n v="0"/>
    <x v="1"/>
    <x v="0"/>
    <s v="USD"/>
    <n v="1447281044"/>
    <n v="1444685444"/>
    <b v="0"/>
    <n v="0"/>
    <b v="0"/>
    <s v="publishing/translations"/>
    <n v="0"/>
    <e v="#DI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x v="22"/>
  </r>
  <r>
    <n v="1460"/>
    <s v="KJV2015 (Canceled)"/>
    <s v="KJV2015 Easier to understand for our kids and family not leaving out one verse or changing a meaning one bit."/>
    <n v="25000000"/>
    <n v="0"/>
    <x v="1"/>
    <x v="0"/>
    <s v="USD"/>
    <n v="1417391100"/>
    <n v="1412371898"/>
    <b v="0"/>
    <n v="0"/>
    <b v="0"/>
    <s v="publishing/translations"/>
    <n v="0"/>
    <e v="#DIV/0!"/>
    <x v="3"/>
    <x v="22"/>
  </r>
  <r>
    <n v="1461"/>
    <s v="Relatively Prime Series 2"/>
    <s v="Series 2 of Relatively Prime, a podcast of stories from the Mathematical Domain"/>
    <n v="15000"/>
    <n v="15186.69"/>
    <x v="0"/>
    <x v="0"/>
    <s v="USD"/>
    <n v="1413849600"/>
    <n v="1410967754"/>
    <b v="1"/>
    <n v="340"/>
    <b v="1"/>
    <s v="publishing/radio &amp; podcasts"/>
    <n v="1.012446"/>
    <n v="2.2388025303736365E-2"/>
    <x v="3"/>
    <x v="23"/>
  </r>
  <r>
    <n v="1462"/>
    <s v="Unbound: Fiction on the Radio"/>
    <s v="A new radio show focused on short fiction produced by Louisville Public Media"/>
    <n v="4000"/>
    <n v="4340.7"/>
    <x v="0"/>
    <x v="0"/>
    <s v="USD"/>
    <n v="1365609271"/>
    <n v="1363017271"/>
    <b v="1"/>
    <n v="150"/>
    <b v="1"/>
    <s v="publishing/radio &amp; podcasts"/>
    <n v="1.085175"/>
    <n v="3.4556638330223238E-2"/>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2.8216704288939052E-2"/>
    <x v="3"/>
    <x v="23"/>
  </r>
  <r>
    <n v="1464"/>
    <s v="Science Studio"/>
    <s v="The Best Science Media on the Web"/>
    <n v="5000"/>
    <n v="8160"/>
    <x v="0"/>
    <x v="0"/>
    <s v="USD"/>
    <n v="1361029958"/>
    <n v="1358437958"/>
    <b v="1"/>
    <n v="234"/>
    <b v="1"/>
    <s v="publishing/radio &amp; podcasts"/>
    <n v="1.6319999999999999"/>
    <n v="2.8676470588235293E-2"/>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1.9003194099515536E-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1.436817403103178E-2"/>
    <x v="3"/>
    <x v="23"/>
  </r>
  <r>
    <n v="1467"/>
    <s v="Radio Ambulante"/>
    <s v="We are a new Spanish language podcast telling uniquely Latin American stories."/>
    <n v="40000"/>
    <n v="46032"/>
    <x v="0"/>
    <x v="0"/>
    <s v="USD"/>
    <n v="1332699285"/>
    <n v="1327518885"/>
    <b v="1"/>
    <n v="600"/>
    <b v="1"/>
    <s v="publishing/radio &amp; podcasts"/>
    <n v="1.1508"/>
    <n v="1.3034410844629822E-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0128534704370179E-2"/>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6.6905665096502562E-3"/>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4.3153969099627064E-2"/>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1.0322308826627343E-2"/>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9.6896989272119045E-3"/>
    <x v="3"/>
    <x v="23"/>
  </r>
  <r>
    <n v="1473"/>
    <s v="ONE LOVES ONLY FORM"/>
    <s v="Public Radio Project"/>
    <n v="1500"/>
    <n v="1807.74"/>
    <x v="0"/>
    <x v="0"/>
    <s v="USD"/>
    <n v="1330644639"/>
    <n v="1328052639"/>
    <b v="1"/>
    <n v="47"/>
    <b v="1"/>
    <s v="publishing/radio &amp; podcasts"/>
    <n v="1.20516"/>
    <n v="2.5999314060650314E-2"/>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2.2565320665083134E-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1.5582791086360816E-2"/>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2.3076954083915465E-2"/>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1.1050220106010242E-2"/>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3.4261605280952019E-2"/>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2302092811646949E-2"/>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1.0850954029548771E-2"/>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5.7142857142857141E-2"/>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0.2"/>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0.04"/>
    <x v="3"/>
    <x v="10"/>
  </r>
  <r>
    <n v="1484"/>
    <s v="a book called filtered down thru the stars"/>
    <s v="The mussings of an old wizard"/>
    <n v="2000"/>
    <n v="0"/>
    <x v="2"/>
    <x v="0"/>
    <s v="USD"/>
    <n v="1342882260"/>
    <n v="1337834963"/>
    <b v="0"/>
    <n v="0"/>
    <b v="0"/>
    <s v="publishing/fiction"/>
    <n v="0"/>
    <e v="#DI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0.02"/>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6.25E-2"/>
    <x v="3"/>
    <x v="10"/>
  </r>
  <r>
    <n v="1487"/>
    <s v="You Killed Me First"/>
    <s v="A lover becomes an enemy when a line has been crossed. Torn between memories and reality, his mask of sanity is slipping."/>
    <n v="10000"/>
    <n v="0"/>
    <x v="2"/>
    <x v="0"/>
    <s v="USD"/>
    <n v="1470175271"/>
    <n v="1467583271"/>
    <b v="0"/>
    <n v="0"/>
    <b v="0"/>
    <s v="publishing/fiction"/>
    <n v="0"/>
    <e v="#DIV/0!"/>
    <x v="3"/>
    <x v="10"/>
  </r>
  <r>
    <n v="1488"/>
    <s v="Nanolution"/>
    <s v="A blockbuster sci-fi adventure. What would you do if one day your life changed to beyond the imaginable?"/>
    <n v="15000"/>
    <n v="360"/>
    <x v="2"/>
    <x v="2"/>
    <s v="AUD"/>
    <n v="1388928660"/>
    <n v="1386336660"/>
    <b v="0"/>
    <n v="6"/>
    <b v="0"/>
    <s v="publishing/fiction"/>
    <n v="2.4E-2"/>
    <n v="1.6666666666666666E-2"/>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2.1229050279329607E-2"/>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0.01"/>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6.6666666666666666E-2"/>
    <x v="3"/>
    <x v="10"/>
  </r>
  <r>
    <n v="1493"/>
    <s v="The Great Grand Zeppelin Chase"/>
    <s v="Help illustrate the sequel to the bestselling _x000a_The Transylvania Flying Squad of Detectives"/>
    <n v="2400"/>
    <n v="0"/>
    <x v="2"/>
    <x v="0"/>
    <s v="USD"/>
    <n v="1371415675"/>
    <n v="1368823675"/>
    <b v="0"/>
    <n v="0"/>
    <b v="0"/>
    <s v="publishing/fiction"/>
    <n v="0"/>
    <e v="#DI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2.4719101123595506E-2"/>
    <x v="3"/>
    <x v="10"/>
  </r>
  <r>
    <n v="1495"/>
    <s v="A Magical Bildungsroman with a Female Heroine"/>
    <s v="The Adventures of Penelope Hawthorne. Part One: The Spellbook of Dracone."/>
    <n v="2000"/>
    <n v="0"/>
    <x v="2"/>
    <x v="0"/>
    <s v="USD"/>
    <n v="1314471431"/>
    <n v="1311879431"/>
    <b v="0"/>
    <n v="0"/>
    <b v="0"/>
    <s v="publishing/fiction"/>
    <n v="0"/>
    <e v="#DIV/0!"/>
    <x v="3"/>
    <x v="10"/>
  </r>
  <r>
    <n v="1496"/>
    <s v="Tainted Steel (Series 1 - 4)"/>
    <s v="Capturing the awe-inspiring magic of the likes of LoTR, Tainted Steel tells the story of one mans' struggle against Destiny."/>
    <n v="1500"/>
    <n v="0"/>
    <x v="2"/>
    <x v="0"/>
    <s v="USD"/>
    <n v="1410866659"/>
    <n v="1405682659"/>
    <b v="0"/>
    <n v="0"/>
    <b v="0"/>
    <s v="publishing/fiction"/>
    <n v="0"/>
    <e v="#DI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5.2631578947368418E-2"/>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0.2"/>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2.1398002853067047E-2"/>
    <x v="3"/>
    <x v="10"/>
  </r>
  <r>
    <n v="1501"/>
    <s v="This is Nowhere"/>
    <s v="A hardcover book of surf, outdoor and nature photos from the British Columbia coast."/>
    <n v="52000"/>
    <n v="86492"/>
    <x v="0"/>
    <x v="5"/>
    <s v="CAD"/>
    <n v="1436364023"/>
    <n v="1433772023"/>
    <b v="1"/>
    <n v="885"/>
    <b v="1"/>
    <s v="photography/photobooks"/>
    <n v="1.6633076923076924"/>
    <n v="1.0232160199787264E-2"/>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1.4741464288914777E-2"/>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1.7548499356143089E-2"/>
    <x v="8"/>
    <x v="20"/>
  </r>
  <r>
    <n v="1504"/>
    <s v="RYU X RIO"/>
    <s v="A football photography book like no other about the 2014 World Cup in Brazil, by Ryu Voelkel."/>
    <n v="6500"/>
    <n v="18066"/>
    <x v="0"/>
    <x v="1"/>
    <s v="GBP"/>
    <n v="1402389180"/>
    <n v="1399996024"/>
    <b v="1"/>
    <n v="269"/>
    <b v="1"/>
    <s v="photography/photobooks"/>
    <n v="2.7793846153846156"/>
    <n v="1.488984833388686E-2"/>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2.0816991492186087E-2"/>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2.5733093955715141E-2"/>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1.2790697674418604E-2"/>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1.0297203650383094E-2"/>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9.0584649968896182E-3"/>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2.5053199386351265E-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1.3162098268481246E-2"/>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1.7129416577184638E-2"/>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1.791442736324626E-2"/>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6.6118186257936064E-3"/>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1.1769271386674639E-3"/>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6.2797747942832391E-3"/>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2.5311766884800593E-2"/>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7.6610939782502836E-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1.5586788852758594E-2"/>
    <x v="8"/>
    <x v="20"/>
  </r>
  <r>
    <n v="1520"/>
    <s v="TULIPS"/>
    <s v="A self-published photography book by Andrew Miksys from his new series about Belarus"/>
    <n v="18000"/>
    <n v="18625"/>
    <x v="0"/>
    <x v="0"/>
    <s v="USD"/>
    <n v="1418961600"/>
    <n v="1415824513"/>
    <b v="1"/>
    <n v="167"/>
    <b v="1"/>
    <s v="photography/photobooks"/>
    <n v="1.0347222222222223"/>
    <n v="8.9664429530201348E-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5.8669329671701409E-3"/>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7.4772415595673125E-3"/>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1.043470730862487E-2"/>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4.5088566827697265E-3"/>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0945039399666238E-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1.011743450767841E-2"/>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1.8108677937162886E-2"/>
    <x v="8"/>
    <x v="20"/>
  </r>
  <r>
    <n v="1528"/>
    <s v="Don't Go Outside: Tokyo Street Photos"/>
    <s v="A book of street photos from around Shibuya that I've made between 2011-2016."/>
    <n v="3000"/>
    <n v="8447"/>
    <x v="0"/>
    <x v="0"/>
    <s v="USD"/>
    <n v="1485907200"/>
    <n v="1483292122"/>
    <b v="1"/>
    <n v="160"/>
    <b v="1"/>
    <s v="photography/photobooks"/>
    <n v="2.8156666666666665"/>
    <n v="1.894163608381674E-2"/>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7.3710073710073713E-3"/>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1.8521265549174597E-2"/>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1.7654171704957679E-2"/>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1.2148258336432379E-2"/>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1.1330056803392892E-2"/>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1.1777848707309288E-2"/>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2.0766471587691147E-2"/>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1.514797910977158E-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1.0376134889753566E-2"/>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6.4031180400890867E-3"/>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1.0442243729322336E-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5.5429864253393668E-3"/>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0.33333333333333331"/>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0.05"/>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0.1"/>
    <x v="8"/>
    <x v="24"/>
  </r>
  <r>
    <n v="1544"/>
    <s v="LaFee Photography"/>
    <s v="My name is Travis LaFee, I live in beautiful McCall, Idaho. I wish to display the beauty of valley county by taking pics outdoors."/>
    <n v="1000"/>
    <n v="0"/>
    <x v="2"/>
    <x v="0"/>
    <s v="USD"/>
    <n v="1427847480"/>
    <n v="1424222024"/>
    <b v="0"/>
    <n v="0"/>
    <b v="0"/>
    <s v="photography/nature"/>
    <n v="0"/>
    <e v="#DIV/0!"/>
    <x v="8"/>
    <x v="24"/>
  </r>
  <r>
    <n v="1545"/>
    <s v="Nevada County Hearts"/>
    <s v="&quot;He will not be a wise man who does not study human hearts!&quot;_x000a_Hope in natural art, creation!"/>
    <n v="3000"/>
    <n v="1"/>
    <x v="2"/>
    <x v="0"/>
    <s v="USD"/>
    <n v="1425330960"/>
    <n v="1422393234"/>
    <b v="0"/>
    <n v="1"/>
    <b v="0"/>
    <s v="photography/nature"/>
    <n v="3.3333333333333332E-4"/>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3.8062283737024222E-2"/>
    <x v="8"/>
    <x v="24"/>
  </r>
  <r>
    <n v="1547"/>
    <s v="Sound Photography"/>
    <s v="I have produced a limited number (100) of five 8x10 prints of mixed photography I would like to share with you."/>
    <n v="20"/>
    <n v="0"/>
    <x v="2"/>
    <x v="0"/>
    <s v="USD"/>
    <n v="1487844882"/>
    <n v="1487240082"/>
    <b v="0"/>
    <n v="0"/>
    <b v="0"/>
    <s v="photography/nature"/>
    <n v="0"/>
    <e v="#DIV/0!"/>
    <x v="8"/>
    <x v="24"/>
  </r>
  <r>
    <n v="1548"/>
    <s v="Change the World through Color"/>
    <s v="Beauty is in the eye of the beholder and I want to inspire conservation through color."/>
    <n v="700"/>
    <n v="60"/>
    <x v="2"/>
    <x v="0"/>
    <s v="USD"/>
    <n v="1447020620"/>
    <n v="1444425020"/>
    <b v="0"/>
    <n v="1"/>
    <b v="0"/>
    <s v="photography/nature"/>
    <n v="8.5714285714285715E-2"/>
    <n v="1.6666666666666666E-2"/>
    <x v="8"/>
    <x v="24"/>
  </r>
  <r>
    <n v="1549"/>
    <s v="2016 Calendar:  Wonders of Nature"/>
    <s v="A 2016 calendar collection of landscape and wildlife photographs from award winning photographer, Steve Marler."/>
    <n v="500"/>
    <n v="170"/>
    <x v="2"/>
    <x v="0"/>
    <s v="USD"/>
    <n v="1446524159"/>
    <n v="1443928559"/>
    <b v="0"/>
    <n v="6"/>
    <b v="0"/>
    <s v="photography/nature"/>
    <n v="0.34"/>
    <n v="3.5294117647058823E-2"/>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6.9306930693069313E-2"/>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7.5650118203309689E-3"/>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x v="24"/>
  </r>
  <r>
    <n v="1555"/>
    <s v="Coffee Table Book of Maine"/>
    <s v="I am traveling the coastline of Maine and will be taking pictures of all the scenery and lighthouses in the area."/>
    <n v="750"/>
    <n v="0"/>
    <x v="2"/>
    <x v="0"/>
    <s v="USD"/>
    <n v="1442509200"/>
    <n v="1440513832"/>
    <b v="0"/>
    <n v="0"/>
    <b v="0"/>
    <s v="photography/nature"/>
    <n v="0"/>
    <e v="#DI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1.7725258493353029E-2"/>
    <x v="8"/>
    <x v="24"/>
  </r>
  <r>
    <n v="1557"/>
    <s v="Reflecting Light Photo"/>
    <s v="I have always been captivated by photography, Now I am trying to set up my own company and publish my pictures."/>
    <n v="2500"/>
    <n v="100"/>
    <x v="2"/>
    <x v="0"/>
    <s v="USD"/>
    <n v="1411227633"/>
    <n v="1408549233"/>
    <b v="0"/>
    <n v="1"/>
    <b v="0"/>
    <s v="photography/nature"/>
    <n v="0.04"/>
    <n v="0.01"/>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8.5714285714285715E-2"/>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0.02"/>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4.2553191489361701E-2"/>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1.4925373134328358E-2"/>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2.3529411764705882E-2"/>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0.1"/>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0.01"/>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9.2549019607843144E-3"/>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3.7142857142857144E-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6.4516129032258064E-3"/>
    <x v="3"/>
    <x v="25"/>
  </r>
  <r>
    <n v="1569"/>
    <s v="to be removed (Canceled)"/>
    <s v="to be removed"/>
    <n v="30000"/>
    <n v="0"/>
    <x v="1"/>
    <x v="0"/>
    <s v="USD"/>
    <n v="1369498714"/>
    <n v="1366906714"/>
    <b v="0"/>
    <n v="0"/>
    <b v="0"/>
    <s v="publishing/art books"/>
    <n v="0"/>
    <e v="#DI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2.0933977455716585E-2"/>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0.05"/>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2.4E-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1.3452914798206279E-2"/>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1.1857707509881422E-2"/>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1.5277171540811872E-2"/>
    <x v="3"/>
    <x v="25"/>
  </r>
  <r>
    <n v="1576"/>
    <s v="The Obsessive Line Collection (Canceled)"/>
    <s v="For the publication of my first 3 books: an Art book, a graphic novel, and a coloring book"/>
    <n v="5000"/>
    <n v="650"/>
    <x v="1"/>
    <x v="0"/>
    <s v="USD"/>
    <n v="1435698368"/>
    <n v="1431810368"/>
    <b v="0"/>
    <n v="10"/>
    <b v="0"/>
    <s v="publishing/art books"/>
    <n v="0.13"/>
    <n v="1.5384615384615385E-2"/>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3.6363636363636362E-2"/>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1.9512195121951219E-2"/>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7.1428571428571425E-2"/>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0.2"/>
    <x v="8"/>
    <x v="26"/>
  </r>
  <r>
    <n v="1582"/>
    <s v="Scenes from New Orleans"/>
    <s v="I create canvas prints of images from in and around New Orleans"/>
    <n v="1000"/>
    <n v="93"/>
    <x v="2"/>
    <x v="0"/>
    <s v="USD"/>
    <n v="1445894400"/>
    <n v="1440961053"/>
    <b v="0"/>
    <n v="3"/>
    <b v="0"/>
    <s v="photography/places"/>
    <n v="9.2999999999999999E-2"/>
    <n v="3.2258064516129031E-2"/>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6.6666666666666666E-2"/>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7.5949367088607592E-3"/>
    <x v="8"/>
    <x v="26"/>
  </r>
  <r>
    <n v="1586"/>
    <s v="Missouri In Pictures"/>
    <s v="Show the world the beauty that is in all of our back yards!"/>
    <n v="1500"/>
    <n v="0"/>
    <x v="2"/>
    <x v="0"/>
    <s v="USD"/>
    <n v="1428197422"/>
    <n v="1425609022"/>
    <b v="0"/>
    <n v="0"/>
    <b v="0"/>
    <s v="photography/places"/>
    <n v="0"/>
    <e v="#DI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x v="26"/>
  </r>
  <r>
    <n v="1588"/>
    <s v="The Right Side of Texas"/>
    <s v="Southeast Texas as seen through the lens of a cell phone camera"/>
    <n v="516"/>
    <n v="0"/>
    <x v="2"/>
    <x v="0"/>
    <s v="USD"/>
    <n v="1422735120"/>
    <n v="1420091999"/>
    <b v="0"/>
    <n v="0"/>
    <b v="0"/>
    <s v="photography/places"/>
    <n v="0"/>
    <e v="#DIV/0!"/>
    <x v="8"/>
    <x v="26"/>
  </r>
  <r>
    <n v="1589"/>
    <s v="A Side Of The World In Canvas"/>
    <s v="I want to be able to have my own photography inside a canvas and have it be displayed everywhere."/>
    <n v="1200"/>
    <n v="0"/>
    <x v="2"/>
    <x v="0"/>
    <s v="USD"/>
    <n v="1444433886"/>
    <n v="1441841886"/>
    <b v="0"/>
    <n v="0"/>
    <b v="0"/>
    <s v="photography/places"/>
    <n v="0"/>
    <e v="#DIV/0!"/>
    <x v="8"/>
    <x v="26"/>
  </r>
  <r>
    <n v="1590"/>
    <s v="An Italian Adventure"/>
    <s v="Discover Italy through photography."/>
    <n v="60000"/>
    <n v="1020"/>
    <x v="2"/>
    <x v="13"/>
    <s v="EUR"/>
    <n v="1443040464"/>
    <n v="1440448464"/>
    <b v="0"/>
    <n v="2"/>
    <b v="0"/>
    <s v="photography/places"/>
    <n v="1.7000000000000001E-2"/>
    <n v="1.9607843137254902E-3"/>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2.2482893450635387E-2"/>
    <x v="8"/>
    <x v="26"/>
  </r>
  <r>
    <n v="1592"/>
    <s v="The Views of Pittsburgh"/>
    <s v="A portfolio collage of beautiful pictures of authentic Pittsburgh locations and scenery."/>
    <n v="25"/>
    <n v="0"/>
    <x v="2"/>
    <x v="0"/>
    <s v="USD"/>
    <n v="1427503485"/>
    <n v="1423619085"/>
    <b v="0"/>
    <n v="0"/>
    <b v="0"/>
    <s v="photography/places"/>
    <n v="0"/>
    <e v="#DIV/0!"/>
    <x v="8"/>
    <x v="26"/>
  </r>
  <r>
    <n v="1593"/>
    <s v="Picturing Italy"/>
    <s v="A trip to fulfill a dream of capturing the wonders and history of ancient Italy in person."/>
    <n v="22000"/>
    <n v="3"/>
    <x v="2"/>
    <x v="0"/>
    <s v="USD"/>
    <n v="1425154655"/>
    <n v="1422562655"/>
    <b v="0"/>
    <n v="3"/>
    <b v="0"/>
    <s v="photography/places"/>
    <n v="1.3636363636363637E-4"/>
    <n v="1"/>
    <x v="8"/>
    <x v="26"/>
  </r>
  <r>
    <n v="1594"/>
    <s v="Scenes and Things from New Orleans"/>
    <s v="I photograph my love of New Orleans, create canvases and share those memories with you."/>
    <n v="1000"/>
    <n v="205"/>
    <x v="2"/>
    <x v="0"/>
    <s v="USD"/>
    <n v="1463329260"/>
    <n v="1458147982"/>
    <b v="0"/>
    <n v="10"/>
    <b v="0"/>
    <s v="photography/places"/>
    <n v="0.20499999999999999"/>
    <n v="4.878048780487805E-2"/>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2.5000000000000001E-2"/>
    <x v="8"/>
    <x v="26"/>
  </r>
  <r>
    <n v="1596"/>
    <s v="The Town We Live In"/>
    <s v="London is beautiful. I want to create a book of stunning images from in and around our great city"/>
    <n v="3250"/>
    <n v="75"/>
    <x v="2"/>
    <x v="1"/>
    <s v="GBP"/>
    <n v="1418469569"/>
    <n v="1414577969"/>
    <b v="0"/>
    <n v="3"/>
    <b v="0"/>
    <s v="photography/places"/>
    <n v="2.3076923076923078E-2"/>
    <n v="0.04"/>
    <x v="8"/>
    <x v="26"/>
  </r>
  <r>
    <n v="1597"/>
    <s v="Vacation Days in Big Bear"/>
    <s v="We're starting up a new an improved way to do vacation rental management, but we need some funding to kick start it!"/>
    <n v="15000"/>
    <n v="0"/>
    <x v="2"/>
    <x v="0"/>
    <s v="USD"/>
    <n v="1474360197"/>
    <n v="1471768197"/>
    <b v="0"/>
    <n v="0"/>
    <b v="0"/>
    <s v="photography/places"/>
    <n v="0"/>
    <e v="#DI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x v="26"/>
  </r>
  <r>
    <n v="1599"/>
    <s v="The Londoner: Prints &amp; Canvas"/>
    <s v="A London photographer trekking 5,895m up Africa's Mount Kilimanjaro to pursue and enrich a career."/>
    <n v="500"/>
    <n v="0"/>
    <x v="2"/>
    <x v="1"/>
    <s v="GBP"/>
    <n v="1460116576"/>
    <n v="1457528176"/>
    <b v="0"/>
    <n v="0"/>
    <b v="0"/>
    <s v="photography/places"/>
    <n v="0"/>
    <e v="#DI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2.4523160762942781E-2"/>
    <x v="8"/>
    <x v="26"/>
  </r>
  <r>
    <n v="1601"/>
    <s v="Release Soundzero's Debut Album!"/>
    <s v="We're so close to releasing our long-awaited debut album! A little help will go a long way... let's do this!"/>
    <n v="2500"/>
    <n v="2706.23"/>
    <x v="0"/>
    <x v="0"/>
    <s v="USD"/>
    <n v="1304561633"/>
    <n v="1301969633"/>
    <b v="0"/>
    <n v="56"/>
    <b v="1"/>
    <s v="music/rock"/>
    <n v="1.082492"/>
    <n v="2.0692993574086459E-2"/>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2.1297836938435941E-2"/>
    <x v="4"/>
    <x v="11"/>
  </r>
  <r>
    <n v="1603"/>
    <s v="Max's First Solo Album!"/>
    <s v="An exercise in the wild and dangerous world of solo musicianship by Maxwell D Feinstein."/>
    <n v="2000"/>
    <n v="2000.66"/>
    <x v="0"/>
    <x v="0"/>
    <s v="USD"/>
    <n v="1327723459"/>
    <n v="1322539459"/>
    <b v="0"/>
    <n v="30"/>
    <b v="1"/>
    <s v="music/rock"/>
    <n v="1.0003299999999999"/>
    <n v="1.4995051632961122E-2"/>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2.0473822755191575E-2"/>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7.2828389830508471E-3"/>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1.138567360491465E-2"/>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1.4127213837778237E-2"/>
    <x v="4"/>
    <x v="11"/>
  </r>
  <r>
    <n v="1608"/>
    <s v="The Devil &amp; Me Debut Album, &quot;...It's Not A Dream&quot;"/>
    <s v="The Devil &amp; Me's Debut album, &quot;...It's Not A Dream&quot;, featuring 9 original, Hard Rock songs."/>
    <n v="1200"/>
    <n v="1215"/>
    <x v="0"/>
    <x v="0"/>
    <s v="USD"/>
    <n v="1388553960"/>
    <n v="1385754986"/>
    <b v="0"/>
    <n v="23"/>
    <b v="1"/>
    <s v="music/rock"/>
    <n v="1.0125"/>
    <n v="1.8930041152263374E-2"/>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2.2535211267605635E-3"/>
    <x v="4"/>
    <x v="11"/>
  </r>
  <r>
    <n v="1610"/>
    <s v="So The Story Goes: The New Album by &quot;Just Joe&quot; Altier"/>
    <s v="So The Story Goes is the upcoming album from &quot;Just Joe&quot; Altier."/>
    <n v="2000"/>
    <n v="5437"/>
    <x v="0"/>
    <x v="0"/>
    <s v="USD"/>
    <n v="1355609510"/>
    <n v="1353017510"/>
    <b v="0"/>
    <n v="112"/>
    <b v="1"/>
    <s v="music/rock"/>
    <n v="2.7185000000000001"/>
    <n v="2.0599595365091043E-2"/>
    <x v="4"/>
    <x v="11"/>
  </r>
  <r>
    <n v="1611"/>
    <s v="Skelton-Luns CD/7&quot;             No Big Deal."/>
    <s v="Skelton-Luns CD/7&quot; No Big Deal."/>
    <n v="800"/>
    <n v="1001"/>
    <x v="0"/>
    <x v="0"/>
    <s v="USD"/>
    <n v="1370390432"/>
    <n v="1368576032"/>
    <b v="0"/>
    <n v="27"/>
    <b v="1"/>
    <s v="music/rock"/>
    <n v="1.25125"/>
    <n v="2.6973026973026972E-2"/>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0.02"/>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2.561576354679803E-2"/>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1.4995131450827653E-2"/>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1.4895947426067908E-2"/>
    <x v="4"/>
    <x v="11"/>
  </r>
  <r>
    <n v="1616"/>
    <s v="Aly Jados: the New EP rOckNrOLLa"/>
    <s v="HELP! We don't have much time.....Join Aly Jados in making her new EP a reality before the world ends!!!!"/>
    <n v="10000"/>
    <n v="10420"/>
    <x v="0"/>
    <x v="0"/>
    <s v="USD"/>
    <n v="1353621600"/>
    <n v="1350061821"/>
    <b v="0"/>
    <n v="157"/>
    <b v="1"/>
    <s v="music/rock"/>
    <n v="1.042"/>
    <n v="1.5067178502879079E-2"/>
    <x v="4"/>
    <x v="11"/>
  </r>
  <r>
    <n v="1617"/>
    <s v="The Coffis Brothers 2nd Album!"/>
    <s v="The Coffis Brothers &amp;The Mountain Men are recording a brand new full length record."/>
    <n v="7000"/>
    <n v="10210"/>
    <x v="0"/>
    <x v="0"/>
    <s v="USD"/>
    <n v="1383332400"/>
    <n v="1380470188"/>
    <b v="0"/>
    <n v="158"/>
    <b v="1"/>
    <s v="music/rock"/>
    <n v="1.4585714285714286"/>
    <n v="1.5475024485798237E-2"/>
    <x v="4"/>
    <x v="11"/>
  </r>
  <r>
    <n v="1618"/>
    <s v="Janus Word Album"/>
    <s v="Janus Word combines hard rock with melodic acoustic music for a unique and awesome sound."/>
    <n v="1500"/>
    <n v="1576"/>
    <x v="0"/>
    <x v="0"/>
    <s v="USD"/>
    <n v="1362757335"/>
    <n v="1359301335"/>
    <b v="0"/>
    <n v="27"/>
    <b v="1"/>
    <s v="music/rock"/>
    <n v="1.0506666666666666"/>
    <n v="1.7131979695431471E-2"/>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1.15E-2"/>
    <x v="4"/>
    <x v="11"/>
  </r>
  <r>
    <n v="1620"/>
    <s v="Kickstart my music career with 300 CDs"/>
    <s v="Kickstarting my music career with 300 hard copy CDs of my first release."/>
    <n v="1000"/>
    <n v="1130"/>
    <x v="0"/>
    <x v="0"/>
    <s v="USD"/>
    <n v="1361606940"/>
    <n v="1361002140"/>
    <b v="0"/>
    <n v="17"/>
    <b v="1"/>
    <s v="music/rock"/>
    <n v="1.1299999999999999"/>
    <n v="1.5044247787610619E-2"/>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6.1056105610561053E-3"/>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9.2605784299757809E-3"/>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2.3746701846965697E-2"/>
    <x v="4"/>
    <x v="11"/>
  </r>
  <r>
    <n v="1624"/>
    <s v="Joey De Noble needs YOUR help!"/>
    <s v="Joey De Noble is raising money to help record his latest music, and he wants YOU to be a part of it!"/>
    <n v="1000"/>
    <n v="1180"/>
    <x v="0"/>
    <x v="0"/>
    <s v="USD"/>
    <n v="1357721335"/>
    <n v="1354265335"/>
    <b v="0"/>
    <n v="25"/>
    <b v="1"/>
    <s v="music/rock"/>
    <n v="1.18"/>
    <n v="2.1186440677966101E-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8.9270386266094414E-3"/>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1.3341568869672638E-2"/>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1.6239316239316241E-2"/>
    <x v="4"/>
    <x v="11"/>
  </r>
  <r>
    <n v="1628"/>
    <s v="&quot;Songs for Tsippora&quot; Byronâ€™s DEBUT EP"/>
    <s v="Original Jewish rock music on human relationships and identity"/>
    <n v="4000"/>
    <n v="4037"/>
    <x v="0"/>
    <x v="0"/>
    <s v="USD"/>
    <n v="1403026882"/>
    <n v="1400175682"/>
    <b v="0"/>
    <n v="88"/>
    <b v="1"/>
    <s v="music/rock"/>
    <n v="1.00925"/>
    <n v="2.1798365122615803E-2"/>
    <x v="4"/>
    <x v="11"/>
  </r>
  <r>
    <n v="1629"/>
    <s v="Off The Turnpike | A Loud New Way to Release Loud New Music"/>
    <s v="Help Off The Turnpike release new music, and set fire to everything!"/>
    <n v="6000"/>
    <n v="6220"/>
    <x v="0"/>
    <x v="0"/>
    <s v="USD"/>
    <n v="1392929333"/>
    <n v="1389041333"/>
    <b v="0"/>
    <n v="82"/>
    <b v="1"/>
    <s v="music/rock"/>
    <n v="1.0366666666666666"/>
    <n v="1.3183279742765274E-2"/>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1.1875589066918001E-2"/>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8.5305625040087221E-3"/>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1.1562115621156211E-2"/>
    <x v="4"/>
    <x v="11"/>
  </r>
  <r>
    <n v="1633"/>
    <s v="ELIZABETH REX"/>
    <s v="We are a four piece rock band that has played shows in and around NYC including Mercury Lounge.  Two of our members are now in LA."/>
    <n v="10000"/>
    <n v="10000"/>
    <x v="0"/>
    <x v="0"/>
    <s v="USD"/>
    <n v="1326690000"/>
    <n v="1324329156"/>
    <b v="0"/>
    <n v="58"/>
    <b v="1"/>
    <s v="music/rock"/>
    <n v="1"/>
    <n v="5.7999999999999996E-3"/>
    <x v="4"/>
    <x v="11"/>
  </r>
  <r>
    <n v="1634"/>
    <s v="RUBEDO: Debut Full Length Album"/>
    <s v="Recording Debut  Album w/ Producer Ikey Owens from Free Moral Agents/ The Mars Volta"/>
    <n v="2000"/>
    <n v="2010"/>
    <x v="0"/>
    <x v="0"/>
    <s v="USD"/>
    <n v="1306994340"/>
    <n v="1303706001"/>
    <b v="0"/>
    <n v="32"/>
    <b v="1"/>
    <s v="music/rock"/>
    <n v="1.0049999999999999"/>
    <n v="1.5920398009950248E-2"/>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1.4764565043894652E-2"/>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1.8669527896995709E-2"/>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2.8901734104046242E-2"/>
    <x v="4"/>
    <x v="11"/>
  </r>
  <r>
    <n v="1638"/>
    <s v="Avenues EP 2013"/>
    <s v="Avenues will be going in to the studio to record a new EP with Matt Allison!"/>
    <n v="1000"/>
    <n v="1050"/>
    <x v="0"/>
    <x v="0"/>
    <s v="USD"/>
    <n v="1362086700"/>
    <n v="1358180968"/>
    <b v="0"/>
    <n v="27"/>
    <b v="1"/>
    <s v="music/rock"/>
    <n v="1.05"/>
    <n v="2.5714285714285714E-2"/>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1.0555555555555556E-2"/>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2.5020605204285881E-2"/>
    <x v="4"/>
    <x v="11"/>
  </r>
  <r>
    <n v="1641"/>
    <s v="Tanya Dartson- Run for Your Life music video"/>
    <s v="Music Video For Upbeat and Inspiring Song - Run For Your Life"/>
    <n v="2500"/>
    <n v="2535"/>
    <x v="0"/>
    <x v="0"/>
    <s v="USD"/>
    <n v="1418998744"/>
    <n v="1416406744"/>
    <b v="0"/>
    <n v="26"/>
    <b v="1"/>
    <s v="music/pop"/>
    <n v="1.014"/>
    <n v="1.0256410256410256E-2"/>
    <x v="4"/>
    <x v="27"/>
  </r>
  <r>
    <n v="1642"/>
    <s v="Pop Garden Radio Presents: Season 2 CD"/>
    <s v="Pop Garden Radio Presents: The Rock on the Road Tour Season 2 CD. 23 great Pop tracks from independent Pop artists."/>
    <n v="1200"/>
    <n v="1200"/>
    <x v="0"/>
    <x v="0"/>
    <s v="USD"/>
    <n v="1308011727"/>
    <n v="1306283727"/>
    <b v="0"/>
    <n v="28"/>
    <b v="1"/>
    <s v="music/pop"/>
    <n v="1"/>
    <n v="2.3333333333333334E-2"/>
    <x v="4"/>
    <x v="27"/>
  </r>
  <r>
    <n v="1643"/>
    <s v="This Is All Now's Brand New Album!!"/>
    <s v="This Is All Now is putting out a brand new record, and we need YOUR help to do it!"/>
    <n v="5000"/>
    <n v="6235"/>
    <x v="0"/>
    <x v="0"/>
    <s v="USD"/>
    <n v="1348516012"/>
    <n v="1345924012"/>
    <b v="0"/>
    <n v="37"/>
    <b v="1"/>
    <s v="music/pop"/>
    <n v="1.2470000000000001"/>
    <n v="5.9342421812349638E-3"/>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1.1689497716894977E-2"/>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1.8050541516245488E-3"/>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3.7658802177858441E-2"/>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8.7853323147440796E-3"/>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1239153071850052E-2"/>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2.119126292078392E-2"/>
    <x v="4"/>
    <x v="27"/>
  </r>
  <r>
    <n v="1650"/>
    <s v="The Psalm Praise Project, Vol. 2"/>
    <s v="Help me record a CD that uses pop styling to give a fresh sound to ancient wisdom from scripture!"/>
    <n v="2000"/>
    <n v="2831"/>
    <x v="0"/>
    <x v="0"/>
    <s v="USD"/>
    <n v="1381314437"/>
    <n v="1378722437"/>
    <b v="0"/>
    <n v="32"/>
    <b v="1"/>
    <s v="music/pop"/>
    <n v="1.4155"/>
    <n v="1.1303426351112681E-2"/>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9.9255583126550868E-3"/>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1.5452538631346579E-2"/>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1.9284809080390104E-2"/>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2.5777103866565579E-2"/>
    <x v="4"/>
    <x v="27"/>
  </r>
  <r>
    <n v="1655"/>
    <s v="Meg Porter Debut EP!"/>
    <s v="Berklee College of Music student, Meg Porter needs YOUR help to fund her very first EP!"/>
    <n v="1500"/>
    <n v="2143"/>
    <x v="0"/>
    <x v="0"/>
    <s v="USD"/>
    <n v="1333648820"/>
    <n v="1331060420"/>
    <b v="0"/>
    <n v="48"/>
    <b v="1"/>
    <s v="music/pop"/>
    <n v="1.4286666666666668"/>
    <n v="2.2398506766215586E-2"/>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6.3786358224187786E-3"/>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8.4243589768025172E-3"/>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1.3486261658684145E-2"/>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7.9787234042553196E-2"/>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3.589232303090728E-2"/>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1.2472215361817732E-2"/>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7.5508464255267327E-3"/>
    <x v="4"/>
    <x v="27"/>
  </r>
  <r>
    <n v="1663"/>
    <s v="ghost -- a music video"/>
    <s v="music is as important to the eyes as it is to the ears. help bring ghost to life in front of your eyes."/>
    <n v="1000"/>
    <n v="1080"/>
    <x v="0"/>
    <x v="0"/>
    <s v="USD"/>
    <n v="1422750707"/>
    <n v="1420158707"/>
    <b v="0"/>
    <n v="32"/>
    <b v="1"/>
    <s v="music/pop"/>
    <n v="1.08"/>
    <n v="2.9629629629629631E-2"/>
    <x v="4"/>
    <x v="27"/>
  </r>
  <r>
    <n v="1664"/>
    <s v="Grace Sings Grace"/>
    <s v="Korean-American Soprano Grace's Debut Album - coming up in June 2012. Come and be part of this exciting project!"/>
    <n v="2500"/>
    <n v="3060.22"/>
    <x v="0"/>
    <x v="0"/>
    <s v="USD"/>
    <n v="1331870340"/>
    <n v="1328033818"/>
    <b v="0"/>
    <n v="89"/>
    <b v="1"/>
    <s v="music/pop"/>
    <n v="1.2240879999999998"/>
    <n v="2.9082876394507587E-2"/>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2.2243482420473571E-2"/>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2.4365987071108902E-2"/>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1.9012288430326919E-2"/>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1.412739008646937E-2"/>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1.8604651162790697E-2"/>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2.2417153996101363E-2"/>
    <x v="4"/>
    <x v="27"/>
  </r>
  <r>
    <n v="1671"/>
    <s v="Luke O'Brien's Kickstarter"/>
    <s v="I am seeking funding in order to help take my music from a hobby to a career."/>
    <n v="2000"/>
    <n v="2013.47"/>
    <x v="0"/>
    <x v="0"/>
    <s v="USD"/>
    <n v="1470056614"/>
    <n v="1467464614"/>
    <b v="0"/>
    <n v="77"/>
    <b v="1"/>
    <s v="music/pop"/>
    <n v="1.0067349999999999"/>
    <n v="3.8242437185555284E-2"/>
    <x v="4"/>
    <x v="27"/>
  </r>
  <r>
    <n v="1672"/>
    <s v="High Altotude Debut Album"/>
    <s v="Sweet, sweet harmonies from Portland Oregon's premiere high school women's a cappella group."/>
    <n v="1700"/>
    <n v="1920"/>
    <x v="0"/>
    <x v="0"/>
    <s v="USD"/>
    <n v="1338824730"/>
    <n v="1336232730"/>
    <b v="0"/>
    <n v="49"/>
    <b v="1"/>
    <s v="music/pop"/>
    <n v="1.1294117647058823"/>
    <n v="2.5520833333333333E-2"/>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2.1933085501858737E-2"/>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1.1204759543877046E-2"/>
    <x v="4"/>
    <x v="27"/>
  </r>
  <r>
    <n v="1675"/>
    <s v="The Great Party's Debut Album!"/>
    <s v="The Great Party is releasing their debut album. Here's your chance to be a part of it!"/>
    <n v="1000"/>
    <n v="1374.16"/>
    <x v="0"/>
    <x v="0"/>
    <s v="USD"/>
    <n v="1318802580"/>
    <n v="1316194540"/>
    <b v="0"/>
    <n v="34"/>
    <b v="1"/>
    <s v="music/pop"/>
    <n v="1.37416"/>
    <n v="2.4742388077079815E-2"/>
    <x v="4"/>
    <x v="27"/>
  </r>
  <r>
    <n v="1676"/>
    <s v="Bridge 19 CD Release Tour"/>
    <s v="Help fund Bridge 19's tour in support of their first duo record, to be released in May 2012."/>
    <n v="3000"/>
    <n v="3460"/>
    <x v="0"/>
    <x v="0"/>
    <s v="USD"/>
    <n v="1334980740"/>
    <n v="1330968347"/>
    <b v="0"/>
    <n v="42"/>
    <b v="1"/>
    <s v="music/pop"/>
    <n v="1.1533333333333333"/>
    <n v="1.2138728323699421E-2"/>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6.2686567164179103E-3"/>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2.7590090090090089E-2"/>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1.6E-2"/>
    <x v="4"/>
    <x v="27"/>
  </r>
  <r>
    <n v="1680"/>
    <s v="Kick Out a Record"/>
    <s v="Working Musician dilemma #164: how the taxman put Kick the Record 2.0 on hold"/>
    <n v="1000"/>
    <n v="1175"/>
    <x v="0"/>
    <x v="0"/>
    <s v="USD"/>
    <n v="1405188667"/>
    <n v="1402596667"/>
    <b v="0"/>
    <n v="25"/>
    <b v="1"/>
    <s v="music/pop"/>
    <n v="1.175"/>
    <n v="2.1276595744680851E-2"/>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1.3409303204671775E-2"/>
    <x v="4"/>
    <x v="28"/>
  </r>
  <r>
    <n v="1682"/>
    <s v="Looking Up &amp; Holding On CD Project - Christian songwriter"/>
    <s v="Christian singer-wongerwriter searching for funding to record CD of original Christian music."/>
    <n v="6000"/>
    <n v="0"/>
    <x v="3"/>
    <x v="0"/>
    <s v="USD"/>
    <n v="1492142860"/>
    <n v="1486962460"/>
    <b v="0"/>
    <n v="0"/>
    <b v="0"/>
    <s v="music/faith"/>
    <n v="0"/>
    <e v="#DI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1.3157894736842105E-2"/>
    <x v="4"/>
    <x v="28"/>
  </r>
  <r>
    <n v="1684"/>
    <s v="Goodness &amp; Mercy EP - Marty Mikles"/>
    <s v="New Music from Marty Mikles!  A new EP all about God's Goodness &amp; Mercy."/>
    <n v="8000"/>
    <n v="8730"/>
    <x v="3"/>
    <x v="0"/>
    <s v="USD"/>
    <n v="1489775641"/>
    <n v="1487360041"/>
    <b v="0"/>
    <n v="101"/>
    <b v="0"/>
    <s v="music/faith"/>
    <n v="1.0912500000000001"/>
    <n v="1.156930126002291E-2"/>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4.1666666666666664E-2"/>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5.5555555555555552E-2"/>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1.248E-2"/>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3.9503386004514675E-3"/>
    <x v="4"/>
    <x v="28"/>
  </r>
  <r>
    <n v="1689"/>
    <s v="Fly Away"/>
    <s v="Praising the Living God in the second half of life."/>
    <n v="2400"/>
    <n v="2400"/>
    <x v="3"/>
    <x v="0"/>
    <s v="USD"/>
    <n v="1489700230"/>
    <n v="1487111830"/>
    <b v="0"/>
    <n v="14"/>
    <b v="0"/>
    <s v="music/faith"/>
    <n v="1"/>
    <n v="5.8333333333333336E-3"/>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1.7322834645669291E-2"/>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3.7841067516430991E-3"/>
    <x v="4"/>
    <x v="28"/>
  </r>
  <r>
    <n v="1692"/>
    <s v="Get Your Hopes Up"/>
    <s v="After 3 years.....It's time for some new music! Album #2 is in motion and I can't wait to share it with all of you!"/>
    <n v="5000"/>
    <n v="2390"/>
    <x v="3"/>
    <x v="0"/>
    <s v="USD"/>
    <n v="1490572740"/>
    <n v="1487734667"/>
    <b v="0"/>
    <n v="15"/>
    <b v="0"/>
    <s v="music/faith"/>
    <n v="0.47799999999999998"/>
    <n v="6.2761506276150627E-3"/>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2.8571428571428571E-2"/>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0.2"/>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1.6370106761565837E-2"/>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8.7094220110847196E-3"/>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1.8518518518518517E-2"/>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1.5157329240214889E-2"/>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0.2"/>
    <x v="4"/>
    <x v="28"/>
  </r>
  <r>
    <n v="1702"/>
    <s v="lyndale lewis and new vision prosper cd release"/>
    <s v="I can do all things through christ jesus"/>
    <n v="16500"/>
    <n v="1"/>
    <x v="2"/>
    <x v="0"/>
    <s v="USD"/>
    <n v="1427745150"/>
    <n v="1425156750"/>
    <b v="0"/>
    <n v="1"/>
    <b v="0"/>
    <s v="music/faith"/>
    <n v="6.0606060606060605E-5"/>
    <n v="1"/>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3.9215686274509803E-2"/>
    <x v="4"/>
    <x v="28"/>
  </r>
  <r>
    <n v="1704"/>
    <s v="Jericho Down Worship Album"/>
    <s v="We want to record an album of popular praise &amp; worship songs with our own influence and style."/>
    <n v="2000"/>
    <n v="1302"/>
    <x v="2"/>
    <x v="0"/>
    <s v="USD"/>
    <n v="1424056873"/>
    <n v="1421464873"/>
    <b v="0"/>
    <n v="11"/>
    <b v="0"/>
    <s v="music/faith"/>
    <n v="0.65100000000000002"/>
    <n v="8.4485407066052232E-3"/>
    <x v="4"/>
    <x v="28"/>
  </r>
  <r>
    <n v="1705"/>
    <s v="Piano Prayer Album - Russ James"/>
    <s v="An instrumental album that ranges from hymns to contemporary music. All the music is recorded by myself."/>
    <n v="2000"/>
    <n v="0"/>
    <x v="2"/>
    <x v="0"/>
    <s v="USD"/>
    <n v="1441814400"/>
    <n v="1440807846"/>
    <b v="0"/>
    <n v="0"/>
    <b v="0"/>
    <s v="music/faith"/>
    <n v="0"/>
    <e v="#DIV/0!"/>
    <x v="4"/>
    <x v="28"/>
  </r>
  <r>
    <n v="1706"/>
    <s v="Gemeinde in Bremen"/>
    <s v="Unsere &quot;Aufgabe&quot; ist es, fÃ¼r Christen da zu sein die keiner Gemeinde angehÃ¶ren. Zudem spielt Lobpreis eine Zentrale Rolle."/>
    <n v="5500"/>
    <n v="0"/>
    <x v="2"/>
    <x v="12"/>
    <s v="EUR"/>
    <n v="1440314472"/>
    <n v="1435130472"/>
    <b v="0"/>
    <n v="0"/>
    <b v="0"/>
    <s v="music/faith"/>
    <n v="0"/>
    <e v="#DI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1.8480492813141684E-2"/>
    <x v="4"/>
    <x v="28"/>
  </r>
  <r>
    <n v="1708"/>
    <s v="Praise: It's what we do"/>
    <s v="A debut album for the New Gate Church's praise team; making a cd filled with original songs from a team of misfits with 1 goal in mind"/>
    <n v="7000"/>
    <n v="0"/>
    <x v="2"/>
    <x v="0"/>
    <s v="USD"/>
    <n v="1462135706"/>
    <n v="1458679706"/>
    <b v="0"/>
    <n v="0"/>
    <b v="0"/>
    <s v="music/faith"/>
    <n v="0"/>
    <e v="#DIV/0!"/>
    <x v="4"/>
    <x v="28"/>
  </r>
  <r>
    <n v="1709"/>
    <s v="Psalms"/>
    <s v="A project to set psalms to music. The psalms are taken from the English Standard Version (ESV) of the Bible."/>
    <n v="1750"/>
    <n v="85"/>
    <x v="2"/>
    <x v="0"/>
    <s v="USD"/>
    <n v="1409513940"/>
    <n v="1405949514"/>
    <b v="0"/>
    <n v="4"/>
    <b v="0"/>
    <s v="music/faith"/>
    <n v="4.8571428571428571E-2"/>
    <n v="4.7058823529411764E-2"/>
    <x v="4"/>
    <x v="28"/>
  </r>
  <r>
    <n v="1710"/>
    <s v="Producing a live album of our upcoming Europe tour"/>
    <s v="We want to create a gospel live album which has never been produced before."/>
    <n v="5000"/>
    <n v="34"/>
    <x v="2"/>
    <x v="12"/>
    <s v="EUR"/>
    <n v="1453122000"/>
    <n v="1449151888"/>
    <b v="0"/>
    <n v="1"/>
    <b v="0"/>
    <s v="music/faith"/>
    <n v="6.7999999999999996E-3"/>
    <n v="2.9411764705882353E-2"/>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1.9047619047619048E-3"/>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0.02"/>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8.6426029486527702E-3"/>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0.18181818181818182"/>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0.02"/>
    <x v="4"/>
    <x v="28"/>
  </r>
  <r>
    <n v="1717"/>
    <s v="Shift Records A New EP!"/>
    <s v="Our first record created to reach, inspire, and ultimately express the love of Jesus to our generation."/>
    <n v="3265"/>
    <n v="1395"/>
    <x v="2"/>
    <x v="0"/>
    <s v="USD"/>
    <n v="1461211200"/>
    <n v="1459467238"/>
    <b v="0"/>
    <n v="41"/>
    <b v="0"/>
    <s v="music/faith"/>
    <n v="0.42725880551301687"/>
    <n v="2.9390681003584228E-2"/>
    <x v="4"/>
    <x v="28"/>
  </r>
  <r>
    <n v="1718"/>
    <s v="The Prodigal Son"/>
    <s v="A melody for the galaxy."/>
    <n v="35000"/>
    <n v="75"/>
    <x v="2"/>
    <x v="0"/>
    <s v="USD"/>
    <n v="1463201940"/>
    <n v="1459435149"/>
    <b v="0"/>
    <n v="2"/>
    <b v="0"/>
    <s v="music/faith"/>
    <n v="2.142857142857143E-3"/>
    <n v="2.6666666666666668E-2"/>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8.5714285714285715E-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3.5555555555555556E-2"/>
    <x v="4"/>
    <x v="28"/>
  </r>
  <r>
    <n v="1721"/>
    <s v="&quot;HEAVEN'S CALLING&quot;"/>
    <s v="Heavens calling is an album for people all over the world in need of a healing for the soul, positive mindset and total prosperity"/>
    <n v="5000"/>
    <n v="0"/>
    <x v="2"/>
    <x v="0"/>
    <s v="USD"/>
    <n v="1449831863"/>
    <n v="1447239863"/>
    <b v="0"/>
    <n v="0"/>
    <b v="0"/>
    <s v="music/faith"/>
    <n v="0"/>
    <e v="#DI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4.6153846153846158E-3"/>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0.11428571428571428"/>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1.607142857142857E-2"/>
    <x v="4"/>
    <x v="28"/>
  </r>
  <r>
    <n v="1726"/>
    <s v="&quot;Every Day&quot; CD by Amanda Joy Hall"/>
    <s v="Amanda Joy Hall's sophomore album, &quot;Every Day&quot;. Release expected July 2014"/>
    <n v="6500"/>
    <n v="2196"/>
    <x v="2"/>
    <x v="0"/>
    <s v="USD"/>
    <n v="1403906664"/>
    <n v="1401401064"/>
    <b v="0"/>
    <n v="16"/>
    <b v="0"/>
    <s v="music/faith"/>
    <n v="0.33784615384615385"/>
    <n v="7.2859744990892532E-3"/>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x v="28"/>
  </r>
  <r>
    <n v="1728"/>
    <s v="With His Presence"/>
    <s v="Be in God's presence through instrumental covers of hymns. Help me build a home studio to freely distribute this album."/>
    <n v="1250"/>
    <n v="855"/>
    <x v="2"/>
    <x v="0"/>
    <s v="USD"/>
    <n v="1445439674"/>
    <n v="1442847674"/>
    <b v="0"/>
    <n v="7"/>
    <b v="0"/>
    <s v="music/faith"/>
    <n v="0.68400000000000005"/>
    <n v="8.1871345029239772E-3"/>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x v="28"/>
  </r>
  <r>
    <n v="1731"/>
    <s v="Sam Cox Band First Christian Tour"/>
    <s v="We are a Christin Worship band looking to midwest tour. God Bless!"/>
    <n v="1000"/>
    <n v="0"/>
    <x v="2"/>
    <x v="0"/>
    <s v="USD"/>
    <n v="1434034800"/>
    <n v="1432849552"/>
    <b v="0"/>
    <n v="0"/>
    <b v="0"/>
    <s v="music/faith"/>
    <n v="0"/>
    <e v="#DI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x v="28"/>
  </r>
  <r>
    <n v="1733"/>
    <s v="What Faith Is EP/Album"/>
    <s v="I am trying to share the music I am blessed to have written. https://www.johncox4.com or https://reverbnation.com/johncox4"/>
    <n v="10000"/>
    <n v="0"/>
    <x v="2"/>
    <x v="0"/>
    <s v="USD"/>
    <n v="1473802200"/>
    <n v="1472746374"/>
    <b v="0"/>
    <n v="0"/>
    <b v="0"/>
    <s v="music/faith"/>
    <n v="0"/>
    <e v="#DI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x v="28"/>
  </r>
  <r>
    <n v="1735"/>
    <s v="Leo's RainSong Artist program"/>
    <s v="RainSong is letting my buy a discounted guitar. I will use this to offer my talents to the ministry programs I'm a part of."/>
    <n v="1000"/>
    <n v="110"/>
    <x v="2"/>
    <x v="0"/>
    <s v="USD"/>
    <n v="1470598345"/>
    <n v="1468006345"/>
    <b v="0"/>
    <n v="2"/>
    <b v="0"/>
    <s v="music/faith"/>
    <n v="0.11"/>
    <n v="1.8181818181818181E-2"/>
    <x v="4"/>
    <x v="28"/>
  </r>
  <r>
    <n v="1736"/>
    <s v="In His Presence"/>
    <s v="A unique meditative album reflecting on the life of Christ, inviting Him into your presence"/>
    <n v="3000"/>
    <n v="22"/>
    <x v="2"/>
    <x v="0"/>
    <s v="USD"/>
    <n v="1447018833"/>
    <n v="1444423233"/>
    <b v="0"/>
    <n v="1"/>
    <b v="0"/>
    <s v="music/faith"/>
    <n v="7.3333333333333332E-3"/>
    <n v="4.5454545454545456E-2"/>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1.7647058823529412E-2"/>
    <x v="4"/>
    <x v="28"/>
  </r>
  <r>
    <n v="1738"/>
    <s v="The Flashing Lights"/>
    <s v="Music that inspires and gives hope for overcoming and change. And it is good music."/>
    <n v="5000"/>
    <n v="20"/>
    <x v="2"/>
    <x v="0"/>
    <s v="USD"/>
    <n v="1412283542"/>
    <n v="1409691542"/>
    <b v="0"/>
    <n v="1"/>
    <b v="0"/>
    <s v="music/faith"/>
    <n v="4.0000000000000001E-3"/>
    <n v="0.05"/>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x v="28"/>
  </r>
  <r>
    <n v="1740"/>
    <s v="Recording Studio Time"/>
    <s v="I recently recorded a new single. With your help I can return to the studio. Would you like to be part of my next worship project?"/>
    <n v="3000"/>
    <n v="0"/>
    <x v="2"/>
    <x v="0"/>
    <s v="USD"/>
    <n v="1437075422"/>
    <n v="1434483422"/>
    <b v="0"/>
    <n v="0"/>
    <b v="0"/>
    <s v="music/faith"/>
    <n v="0"/>
    <e v="#DIV/0!"/>
    <x v="4"/>
    <x v="28"/>
  </r>
  <r>
    <n v="1741"/>
    <s v="Caught off Guard"/>
    <s v="A photo journal documenting my experiences and travels across New Zealand"/>
    <n v="1200"/>
    <n v="1330"/>
    <x v="0"/>
    <x v="1"/>
    <s v="GBP"/>
    <n v="1433948671"/>
    <n v="1430060671"/>
    <b v="0"/>
    <n v="52"/>
    <b v="1"/>
    <s v="photography/photobooks"/>
    <n v="1.1083333333333334"/>
    <n v="3.9097744360902256E-2"/>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1.5632183908045976E-2"/>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1.1120331950207469E-2"/>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1.0744435917114352E-2"/>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1.1151484776343817E-2"/>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4.8165653837497187E-3"/>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1.6832521702307854E-2"/>
    <x v="8"/>
    <x v="20"/>
  </r>
  <r>
    <n v="1748"/>
    <s v="So It Is: Vancouver"/>
    <s v="Telling the story of the city through remarkable people who live in Vancouver today."/>
    <n v="50000"/>
    <n v="64974"/>
    <x v="0"/>
    <x v="5"/>
    <s v="CAD"/>
    <n v="1441234143"/>
    <n v="1438642143"/>
    <b v="0"/>
    <n v="181"/>
    <b v="1"/>
    <s v="photography/photobooks"/>
    <n v="1.29948"/>
    <n v="2.785729676485979E-3"/>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1.055557793803634E-2"/>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1.2399563535363554E-2"/>
    <x v="8"/>
    <x v="20"/>
  </r>
  <r>
    <n v="1751"/>
    <s v="Daily Bread: Stories from Rural Greece"/>
    <s v="Photographs and stories culled from 10 years of road trips through rural Greece"/>
    <n v="10000"/>
    <n v="10290"/>
    <x v="0"/>
    <x v="0"/>
    <s v="USD"/>
    <n v="1426787123"/>
    <n v="1424198723"/>
    <b v="0"/>
    <n v="61"/>
    <b v="1"/>
    <s v="photography/photobooks"/>
    <n v="1.0289999999999999"/>
    <n v="5.928085519922255E-3"/>
    <x v="8"/>
    <x v="20"/>
  </r>
  <r>
    <n v="1752"/>
    <s v="Adfectus Book"/>
    <s v="A little book of calm, in picture form, that will soothe the soul and un-furrow the brow."/>
    <n v="1200"/>
    <n v="3122"/>
    <x v="0"/>
    <x v="1"/>
    <s v="GBP"/>
    <n v="1476425082"/>
    <n v="1473833082"/>
    <b v="0"/>
    <n v="90"/>
    <b v="1"/>
    <s v="photography/photobooks"/>
    <n v="2.6016666666666666"/>
    <n v="2.8827674567584883E-2"/>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2.1604938271604936E-3"/>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9.5795635976583283E-3"/>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0.13333333333333333"/>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2.121790791427965E-2"/>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2.413793103448276E-3"/>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2.3539668700959023E-2"/>
    <x v="8"/>
    <x v="20"/>
  </r>
  <r>
    <n v="1759"/>
    <s v="Death Valley"/>
    <s v="Death Valley will be the first photo book of Andi State"/>
    <n v="5000"/>
    <n v="5330"/>
    <x v="0"/>
    <x v="0"/>
    <s v="USD"/>
    <n v="1427309629"/>
    <n v="1425585229"/>
    <b v="0"/>
    <n v="49"/>
    <b v="1"/>
    <s v="photography/photobooks"/>
    <n v="1.0660000000000001"/>
    <n v="9.1932457786116327E-3"/>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1.2330754352030947E-2"/>
    <x v="8"/>
    <x v="20"/>
  </r>
  <r>
    <n v="1761"/>
    <s v="I Wanted To See Boobs"/>
    <s v="A hardcover photobook telling the naked truth of a young photographers journey."/>
    <n v="100"/>
    <n v="155"/>
    <x v="0"/>
    <x v="1"/>
    <s v="GBP"/>
    <n v="1442065060"/>
    <n v="1437745060"/>
    <b v="0"/>
    <n v="3"/>
    <b v="1"/>
    <s v="photography/photobooks"/>
    <n v="1.55"/>
    <n v="1.935483870967742E-2"/>
    <x v="8"/>
    <x v="20"/>
  </r>
  <r>
    <n v="1762"/>
    <s v="&quot;The Naked Pixel&quot; Ali Pakele"/>
    <s v="Project rewards $25 gets you 190+ digital images"/>
    <n v="100"/>
    <n v="885"/>
    <x v="0"/>
    <x v="0"/>
    <s v="USD"/>
    <n v="1457739245"/>
    <n v="1455147245"/>
    <b v="0"/>
    <n v="25"/>
    <b v="1"/>
    <s v="photography/photobooks"/>
    <n v="8.85"/>
    <n v="2.8248587570621469E-2"/>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9.6491945375746183E-3"/>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1.8089053803339517E-2"/>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1.3856228845708874E-2"/>
    <x v="8"/>
    <x v="20"/>
  </r>
  <r>
    <n v="1766"/>
    <s v="Photographic book on Melbourne's music scene"/>
    <s v="I want to create a beautiful book which documents the Melbourne music scene."/>
    <n v="1500"/>
    <n v="0"/>
    <x v="2"/>
    <x v="2"/>
    <s v="AUD"/>
    <n v="1408999088"/>
    <n v="1407184688"/>
    <b v="1"/>
    <n v="0"/>
    <b v="0"/>
    <s v="photography/photobooks"/>
    <n v="0"/>
    <e v="#DI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1.7060367454068241E-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8.0213903743315509E-2"/>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2.0351526364477335E-2"/>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6.6445182724252493E-3"/>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2.7932960893854747E-2"/>
    <x v="8"/>
    <x v="20"/>
  </r>
  <r>
    <n v="1772"/>
    <s v="White Mountain"/>
    <s v="A photobook and a short documentary film telling the story of Holocaust in Northwestern Lithuania"/>
    <n v="5500"/>
    <n v="858"/>
    <x v="2"/>
    <x v="1"/>
    <s v="GBP"/>
    <n v="1404666836"/>
    <n v="1399482836"/>
    <b v="1"/>
    <n v="19"/>
    <b v="0"/>
    <s v="photography/photobooks"/>
    <n v="0.156"/>
    <n v="2.2144522144522144E-2"/>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1.0122535961640916E-2"/>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1.1324041811846691E-2"/>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5.8606673598638808E-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1.1940298507462687E-2"/>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1.5360983102918587E-2"/>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1.507537688442211E-2"/>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9.5333667837431014E-3"/>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1.2748469344963516E-2"/>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1.6937191249117856E-2"/>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1.4016967908520842E-2"/>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1.9520945446871371E-2"/>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1.659959758551308E-2"/>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2.2254275705749022E-2"/>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2044198895027624E-2"/>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1.5655577299412915E-2"/>
    <x v="8"/>
    <x v="20"/>
  </r>
  <r>
    <n v="1788"/>
    <s v="Beyond the Pale"/>
    <s v="A photo book celebrating Goths, exploring their lives and giving an insight into what Goth is for them."/>
    <n v="5500"/>
    <n v="76"/>
    <x v="2"/>
    <x v="1"/>
    <s v="GBP"/>
    <n v="1414795542"/>
    <n v="1412203542"/>
    <b v="1"/>
    <n v="4"/>
    <b v="0"/>
    <s v="photography/photobooks"/>
    <n v="1.3818181818181818E-2"/>
    <n v="5.2631578947368418E-2"/>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0.1"/>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9.1687041564792182E-3"/>
    <x v="8"/>
    <x v="20"/>
  </r>
  <r>
    <n v="1791"/>
    <s v="disCover: Napoli"/>
    <s v="For the love of street photography and the beauty of traditional cultures in southern Italy."/>
    <n v="3000"/>
    <n v="107"/>
    <x v="2"/>
    <x v="1"/>
    <s v="GBP"/>
    <n v="1422553565"/>
    <n v="1417369565"/>
    <b v="1"/>
    <n v="4"/>
    <b v="0"/>
    <s v="photography/photobooks"/>
    <n v="3.5666666666666666E-2"/>
    <n v="3.7383177570093455E-2"/>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9.0962633335514697E-3"/>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0.05"/>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1.8054162487462388E-2"/>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7.4681910381707538E-3"/>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2.052505966587112E-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2.072538860103627E-2"/>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1.6956920256645278E-2"/>
    <x v="8"/>
    <x v="20"/>
  </r>
  <r>
    <n v="1799"/>
    <s v="The UnDiscovered Image"/>
    <s v="The UnDiscovered Image, a monthly publication dedicated to photographers."/>
    <n v="4000"/>
    <n v="69.83"/>
    <x v="2"/>
    <x v="1"/>
    <s v="GBP"/>
    <n v="1415740408"/>
    <n v="1414008808"/>
    <b v="1"/>
    <n v="6"/>
    <b v="0"/>
    <s v="photography/photobooks"/>
    <n v="1.7457500000000001E-2"/>
    <n v="8.5922955749677787E-2"/>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1.1945031712473573E-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1.5711252653927813E-2"/>
    <x v="8"/>
    <x v="20"/>
  </r>
  <r>
    <n v="1802"/>
    <s v="Out Of The Dark"/>
    <s v="Inner Darkness turned into a photobook. Personal work i shot during my recovery...in Berlin."/>
    <n v="3500"/>
    <n v="1697"/>
    <x v="2"/>
    <x v="12"/>
    <s v="EUR"/>
    <n v="1435442340"/>
    <n v="1433416830"/>
    <b v="1"/>
    <n v="18"/>
    <b v="0"/>
    <s v="photography/photobooks"/>
    <n v="0.48485714285714288"/>
    <n v="1.060695344725987E-2"/>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1.3914656771799629E-2"/>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9.5377842993396925E-3"/>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1.489439628860945E-2"/>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1.3536379018612521E-2"/>
    <x v="8"/>
    <x v="20"/>
  </r>
  <r>
    <n v="1807"/>
    <s v="Anywhere but Here"/>
    <s v="I want to explore alternative cultures and lifestyles in America."/>
    <n v="5000"/>
    <n v="553"/>
    <x v="2"/>
    <x v="0"/>
    <s v="USD"/>
    <n v="1411868313"/>
    <n v="1409276313"/>
    <b v="1"/>
    <n v="8"/>
    <b v="0"/>
    <s v="photography/photobooks"/>
    <n v="0.1106"/>
    <n v="1.4466546112115732E-2"/>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8.2801449025357941E-3"/>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2.368421052631579E-2"/>
    <x v="8"/>
    <x v="20"/>
  </r>
  <r>
    <n v="1810"/>
    <s v="Film Speed"/>
    <s v="Film Speed is a series of Zines focusing on architecture shot completely on 35 and 120mm film."/>
    <n v="450"/>
    <n v="15"/>
    <x v="2"/>
    <x v="0"/>
    <s v="USD"/>
    <n v="1408657826"/>
    <n v="1407621026"/>
    <b v="0"/>
    <n v="2"/>
    <b v="0"/>
    <s v="photography/photobooks"/>
    <n v="3.3333333333333333E-2"/>
    <n v="0.13333333333333333"/>
    <x v="8"/>
    <x v="20"/>
  </r>
  <r>
    <n v="1811"/>
    <s v="The Year of Sunsets"/>
    <s v="A collection of 365 color photographs of sunsets in 2014, beautifully presented in a hardcover book."/>
    <n v="54000"/>
    <n v="40"/>
    <x v="2"/>
    <x v="0"/>
    <s v="USD"/>
    <n v="1414123200"/>
    <n v="1408962270"/>
    <b v="0"/>
    <n v="26"/>
    <b v="0"/>
    <s v="photography/photobooks"/>
    <n v="7.407407407407407E-4"/>
    <n v="0.65"/>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2.6589595375722544E-2"/>
    <x v="8"/>
    <x v="20"/>
  </r>
  <r>
    <n v="1813"/>
    <s v="Libya : The Lost Days"/>
    <s v="This project aims to document, Libyan photographic history; through both print and artisan mediums ."/>
    <n v="8750"/>
    <n v="0"/>
    <x v="2"/>
    <x v="1"/>
    <s v="GBP"/>
    <n v="1407532812"/>
    <n v="1404940812"/>
    <b v="0"/>
    <n v="0"/>
    <b v="0"/>
    <s v="photography/photobooks"/>
    <n v="0"/>
    <e v="#DI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2.3720772619451033E-2"/>
    <x v="8"/>
    <x v="20"/>
  </r>
  <r>
    <n v="1815"/>
    <s v="Texas to Florida"/>
    <s v="Photographic roadtrip from Dallas/Ft Worth, Texas to Florida's beaches. A summer photography roadtrip project to include 5 states."/>
    <n v="3000"/>
    <n v="0"/>
    <x v="2"/>
    <x v="0"/>
    <s v="USD"/>
    <n v="1435787137"/>
    <n v="1434577537"/>
    <b v="0"/>
    <n v="0"/>
    <b v="0"/>
    <s v="photography/photobooks"/>
    <n v="0"/>
    <e v="#DIV/0!"/>
    <x v="8"/>
    <x v="20"/>
  </r>
  <r>
    <n v="1816"/>
    <s v="Moments of Passion"/>
    <s v="A unique Photographic Book Project about the Passionate Moments and Strong Emotions that lie within Karate"/>
    <n v="25000"/>
    <n v="509"/>
    <x v="2"/>
    <x v="16"/>
    <s v="CHF"/>
    <n v="1469473200"/>
    <n v="1467061303"/>
    <b v="0"/>
    <n v="6"/>
    <b v="0"/>
    <s v="photography/photobooks"/>
    <n v="2.036E-2"/>
    <n v="1.1787819253438114E-2"/>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1.0616838305552606E-2"/>
    <x v="8"/>
    <x v="20"/>
  </r>
  <r>
    <n v="1818"/>
    <s v="Give Me Your Goofy-ist"/>
    <s v="We are all different, this is a way to honor and celebrate the authenticity in being different."/>
    <n v="15000"/>
    <n v="0"/>
    <x v="2"/>
    <x v="0"/>
    <s v="USD"/>
    <n v="1428035850"/>
    <n v="1425447450"/>
    <b v="0"/>
    <n v="0"/>
    <b v="0"/>
    <s v="photography/photobooks"/>
    <n v="0"/>
    <e v="#DI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0.16"/>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4.6865846514352666E-3"/>
    <x v="8"/>
    <x v="20"/>
  </r>
  <r>
    <n v="1821"/>
    <s v="Glass Cloud on the road!"/>
    <s v="Glass Cloud tour dates are already beginning to pile up. They are turning to YOU to help get them from town to town."/>
    <n v="2500"/>
    <n v="3372.25"/>
    <x v="0"/>
    <x v="0"/>
    <s v="USD"/>
    <n v="1330760367"/>
    <n v="1326872367"/>
    <b v="0"/>
    <n v="57"/>
    <b v="1"/>
    <s v="music/rock"/>
    <n v="1.3489"/>
    <n v="1.6902661427830083E-2"/>
    <x v="4"/>
    <x v="11"/>
  </r>
  <r>
    <n v="1822"/>
    <s v="Wood Butcher's new music video- I Don't Wanna Party"/>
    <s v="Wood Butcher needs your help to make this happen. Buy a CD, support local music!"/>
    <n v="300"/>
    <n v="300"/>
    <x v="0"/>
    <x v="5"/>
    <s v="CAD"/>
    <n v="1391194860"/>
    <n v="1388084862"/>
    <b v="0"/>
    <n v="11"/>
    <b v="1"/>
    <s v="music/rock"/>
    <n v="1"/>
    <n v="3.6666666666666667E-2"/>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4.0690505548705305E-2"/>
    <x v="4"/>
    <x v="11"/>
  </r>
  <r>
    <n v="1824"/>
    <s v="Tin Man's Broken Wisdom Fund"/>
    <s v="cd fund raiser"/>
    <n v="3000"/>
    <n v="3002"/>
    <x v="0"/>
    <x v="0"/>
    <s v="USD"/>
    <n v="1389146880"/>
    <n v="1387403967"/>
    <b v="0"/>
    <n v="40"/>
    <b v="1"/>
    <s v="music/rock"/>
    <n v="1.0006666666666666"/>
    <n v="1.3324450366422385E-2"/>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2.3798191337458353E-2"/>
    <x v="4"/>
    <x v="11"/>
  </r>
  <r>
    <n v="1826"/>
    <s v="BEAR GHOST! Professional Recording! Yay!"/>
    <s v="Hear your favorite Bear Ghost in eargasmic quality!"/>
    <n v="2000"/>
    <n v="2020"/>
    <x v="0"/>
    <x v="0"/>
    <s v="USD"/>
    <n v="1392675017"/>
    <n v="1390083017"/>
    <b v="0"/>
    <n v="38"/>
    <b v="1"/>
    <s v="music/rock"/>
    <n v="1.01"/>
    <n v="1.8811881188118811E-2"/>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1.1921023221159815E-2"/>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2.3961661341853034E-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1.3198680131986801E-2"/>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1.4839133289560078E-2"/>
    <x v="4"/>
    <x v="11"/>
  </r>
  <r>
    <n v="1831"/>
    <s v="Darling Waste Trailer Bail Out!"/>
    <s v="After a 2 year Odyssey, Darling Waste's trailer is still not home! We need $3,500 to get it through U.S. Customs!"/>
    <n v="1000"/>
    <n v="1030"/>
    <x v="0"/>
    <x v="0"/>
    <s v="USD"/>
    <n v="1336866863"/>
    <n v="1335570863"/>
    <b v="0"/>
    <n v="14"/>
    <b v="1"/>
    <s v="music/rock"/>
    <n v="1.03"/>
    <n v="1.3592233009708738E-2"/>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0.04"/>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2.3809523809523808E-2"/>
    <x v="4"/>
    <x v="11"/>
  </r>
  <r>
    <n v="1834"/>
    <s v="TDJ - All Part of the Plan EP/Tour"/>
    <s v="Help us fund our first tour and promote our new EP!"/>
    <n v="10000"/>
    <n v="11805"/>
    <x v="0"/>
    <x v="0"/>
    <s v="USD"/>
    <n v="1422140895"/>
    <n v="1418684895"/>
    <b v="0"/>
    <n v="90"/>
    <b v="1"/>
    <s v="music/rock"/>
    <n v="1.1805000000000001"/>
    <n v="7.6238881829733167E-3"/>
    <x v="4"/>
    <x v="11"/>
  </r>
  <r>
    <n v="1835"/>
    <s v="DIRTY LITTLE REBEL EP"/>
    <s v="WE ARE A HARD ROCK/PUNK BAND SEEKING FUNDS TO RECORD A NEW EP. _x000a__x000a_https://www.reverbnation.com/dirtylittlerebel"/>
    <n v="500"/>
    <n v="520"/>
    <x v="0"/>
    <x v="1"/>
    <s v="GBP"/>
    <n v="1459439471"/>
    <n v="1456851071"/>
    <b v="0"/>
    <n v="11"/>
    <b v="1"/>
    <s v="music/rock"/>
    <n v="1.04"/>
    <n v="2.1153846153846155E-2"/>
    <x v="4"/>
    <x v="11"/>
  </r>
  <r>
    <n v="1836"/>
    <s v="KICKSTART OUR &lt;+3"/>
    <s v="Help fund our 2013 Sound &amp; Lighting Touring rig!"/>
    <n v="5000"/>
    <n v="10017"/>
    <x v="0"/>
    <x v="0"/>
    <s v="USD"/>
    <n v="1361129129"/>
    <n v="1359660329"/>
    <b v="0"/>
    <n v="55"/>
    <b v="1"/>
    <s v="music/rock"/>
    <n v="2.0034000000000001"/>
    <n v="5.4906658680243586E-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1.6295491580662683E-2"/>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2.795834207031523E-2"/>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2.1919142717973697E-2"/>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1.3265306122448979E-2"/>
    <x v="4"/>
    <x v="11"/>
  </r>
  <r>
    <n v="1841"/>
    <s v="Hydra Effect Debut EP"/>
    <s v="Hard Rock with a Positive Message. Help us fund, release and promote our debut EP!"/>
    <n v="2000"/>
    <n v="2035"/>
    <x v="0"/>
    <x v="0"/>
    <s v="USD"/>
    <n v="1400561940"/>
    <n v="1397679445"/>
    <b v="0"/>
    <n v="40"/>
    <b v="1"/>
    <s v="music/rock"/>
    <n v="1.0175000000000001"/>
    <n v="1.9656019656019656E-2"/>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8.3832335329341312E-3"/>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1.0805920031353295E-2"/>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1.3149243918474688E-2"/>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1.9E-2"/>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1.0101986562907825E-2"/>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1.257445400397088E-2"/>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7.4511021421918662E-3"/>
    <x v="4"/>
    <x v="11"/>
  </r>
  <r>
    <n v="1849"/>
    <s v="Release the Skyline Album"/>
    <s v="Release the Skylines is a small, local Cleveland metal band looking to record an album."/>
    <n v="300"/>
    <n v="301"/>
    <x v="0"/>
    <x v="0"/>
    <s v="USD"/>
    <n v="1350505059"/>
    <n v="1347913059"/>
    <b v="0"/>
    <n v="8"/>
    <b v="1"/>
    <s v="music/rock"/>
    <n v="1.0033333333333334"/>
    <n v="2.6578073089700997E-2"/>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1.9590675276348911E-2"/>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1.9984627209838585E-2"/>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7.4665146765460245E-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1.7177914110429449E-2"/>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1.1358777429978687E-2"/>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1.4168971288174622E-2"/>
    <x v="4"/>
    <x v="11"/>
  </r>
  <r>
    <n v="1856"/>
    <s v="Lazy Sunday"/>
    <s v="We are an independent band who needs your help for the production of our new album, so we can share our music with you lovely people :)"/>
    <n v="2000"/>
    <n v="2025"/>
    <x v="0"/>
    <x v="0"/>
    <s v="USD"/>
    <n v="1405715472"/>
    <n v="1403901072"/>
    <b v="0"/>
    <n v="38"/>
    <b v="1"/>
    <s v="music/rock"/>
    <n v="1.0125"/>
    <n v="1.8765432098765432E-2"/>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7.3333333333333332E-3"/>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2.4662545207769528E-2"/>
    <x v="4"/>
    <x v="11"/>
  </r>
  <r>
    <n v="1859"/>
    <s v="Queen Kwong Tour to London and Paris"/>
    <s v="Queen Kwong is going ON TOUR to London and Paris!"/>
    <n v="3000"/>
    <n v="3955"/>
    <x v="0"/>
    <x v="0"/>
    <s v="USD"/>
    <n v="1316716129"/>
    <n v="1314124129"/>
    <b v="0"/>
    <n v="56"/>
    <b v="1"/>
    <s v="music/rock"/>
    <n v="1.3183333333333334"/>
    <n v="1.415929203539823E-2"/>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1.898101898101898E-2"/>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1.0996563573883162E-2"/>
    <x v="6"/>
    <x v="18"/>
  </r>
  <r>
    <n v="1863"/>
    <s v="Project: 20M813"/>
    <s v="This is an Android game where you take control of the zombies and try to eat your way to world domination!"/>
    <n v="2500"/>
    <n v="10"/>
    <x v="2"/>
    <x v="0"/>
    <s v="USD"/>
    <n v="1402600085"/>
    <n v="1400008085"/>
    <b v="0"/>
    <n v="2"/>
    <b v="0"/>
    <s v="games/mobile games"/>
    <n v="4.0000000000000001E-3"/>
    <n v="0.2"/>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1.721664275466284E-2"/>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0.5"/>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1.6E-2"/>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0.1"/>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1.3968775677896467E-2"/>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0470914127423823E-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2.0360051435919416E-2"/>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6.1320754716981132E-2"/>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5.5555555555555552E-2"/>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7.6923076923076927E-2"/>
    <x v="6"/>
    <x v="18"/>
  </r>
  <r>
    <n v="1875"/>
    <s v="Claws &amp; Fins"/>
    <s v="Sea opposition of Crab's family and angry fishes. Who is going to win, and who is going to loose ?!"/>
    <n v="10000"/>
    <n v="51"/>
    <x v="2"/>
    <x v="0"/>
    <s v="USD"/>
    <n v="1470519308"/>
    <n v="1465335308"/>
    <b v="0"/>
    <n v="3"/>
    <b v="0"/>
    <s v="games/mobile games"/>
    <n v="5.1000000000000004E-3"/>
    <n v="5.8823529411764705E-2"/>
    <x v="6"/>
    <x v="18"/>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x v="18"/>
  </r>
  <r>
    <n v="1877"/>
    <s v="Chip Dip II: Son of Chip Dip! - A Terrible, Terrible Game"/>
    <s v="It's obvious you won't survive by your wits alone. Unfortunately that's all you've got, Chip. Run!"/>
    <n v="60"/>
    <n v="0"/>
    <x v="2"/>
    <x v="0"/>
    <s v="USD"/>
    <n v="1425170525"/>
    <n v="1422664925"/>
    <b v="0"/>
    <n v="0"/>
    <b v="0"/>
    <s v="games/mobile games"/>
    <n v="0"/>
    <e v="#DI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0.33333333333333331"/>
    <x v="6"/>
    <x v="18"/>
  </r>
  <r>
    <n v="1880"/>
    <s v="Sim Betting Football"/>
    <s v="Sim Betting Football is the only football (soccer) betting simulation  game."/>
    <n v="5000"/>
    <n v="1004"/>
    <x v="2"/>
    <x v="1"/>
    <s v="GBP"/>
    <n v="1459341380"/>
    <n v="1456839380"/>
    <b v="0"/>
    <n v="24"/>
    <b v="0"/>
    <s v="games/mobile games"/>
    <n v="0.20080000000000001"/>
    <n v="2.3904382470119521E-2"/>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2.0268176935393737E-2"/>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2.3964497041420119E-2"/>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0563514804202482E-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1.924500370096225E-2"/>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1.9729425028184894E-2"/>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2.3673469387755101E-2"/>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2.3988005997001498E-3"/>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2.1435452793834298E-2"/>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2.0637898686679174E-2"/>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1.4178568114475222E-2"/>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1.1369019422074847E-2"/>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3.8067349926793559E-2"/>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1.7307692307692309E-2"/>
    <x v="4"/>
    <x v="14"/>
  </r>
  <r>
    <n v="1894"/>
    <s v="Help me release my first 3 song EP!!"/>
    <s v="Im trying to raise $1000 for a 3 song EP in a studio!"/>
    <n v="1000"/>
    <n v="1145"/>
    <x v="0"/>
    <x v="0"/>
    <s v="USD"/>
    <n v="1329082983"/>
    <n v="1326404583"/>
    <b v="0"/>
    <n v="20"/>
    <b v="1"/>
    <s v="music/indie rock"/>
    <n v="1.145"/>
    <n v="1.7467248908296942E-2"/>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5.0931946250541826E-3"/>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2.3255813953488372E-2"/>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2.8127881955118353E-2"/>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1.453287197231834E-2"/>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3.5000000000000003E-2"/>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1.9750485532769348E-2"/>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9.3632958801498131E-3"/>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0.25"/>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2.9327610872675252E-2"/>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0.04"/>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9.5238095238095233E-2"/>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4.6304957904583725E-3"/>
    <x v="2"/>
    <x v="29"/>
  </r>
  <r>
    <n v="1907"/>
    <s v="Litter-Buddy"/>
    <s v="Litter-Buddy is great economical alternative to leading pet waste disposal systems with cartridge bag elements."/>
    <n v="30000"/>
    <n v="85"/>
    <x v="2"/>
    <x v="0"/>
    <s v="USD"/>
    <n v="1400853925"/>
    <n v="1399557925"/>
    <b v="0"/>
    <n v="4"/>
    <b v="0"/>
    <s v="technology/gadgets"/>
    <n v="2.8333333333333335E-3"/>
    <n v="4.7058823529411764E-2"/>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9.2378752886836026E-3"/>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7.6938651548896534E-3"/>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8.5110195305500812E-3"/>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0.1"/>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1.4165261382799325E-2"/>
    <x v="2"/>
    <x v="29"/>
  </r>
  <r>
    <n v="1913"/>
    <s v="Tibio - Spreading warmth in everyones home"/>
    <s v="Tibio is a revolutionary new product designed to solve an age old problem."/>
    <n v="48000"/>
    <n v="637"/>
    <x v="2"/>
    <x v="1"/>
    <s v="GBP"/>
    <n v="1412770578"/>
    <n v="1410178578"/>
    <b v="0"/>
    <n v="26"/>
    <b v="0"/>
    <s v="technology/gadgets"/>
    <n v="1.3270833333333334E-2"/>
    <n v="4.0816326530612242E-2"/>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3333333333333333E-2"/>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0.5"/>
    <x v="2"/>
    <x v="29"/>
  </r>
  <r>
    <n v="1916"/>
    <s v="The Paint Can Holder by U.S. Green Products"/>
    <s v="The Paint Can Holder Makes Painting Easier and Safer on Extension Ladders."/>
    <n v="20000"/>
    <n v="102"/>
    <x v="2"/>
    <x v="0"/>
    <s v="USD"/>
    <n v="1478542375"/>
    <n v="1476378775"/>
    <b v="0"/>
    <n v="6"/>
    <b v="0"/>
    <s v="technology/gadgets"/>
    <n v="5.1000000000000004E-3"/>
    <n v="5.8823529411764705E-2"/>
    <x v="2"/>
    <x v="29"/>
  </r>
  <r>
    <n v="1917"/>
    <s v="Chronovisor:The MOST innovative watch for night time reading"/>
    <s v="Let's build a legendary brand altogether"/>
    <n v="390000"/>
    <n v="205025"/>
    <x v="2"/>
    <x v="7"/>
    <s v="HKD"/>
    <n v="1486708133"/>
    <n v="1484116133"/>
    <b v="0"/>
    <n v="70"/>
    <b v="0"/>
    <s v="technology/gadgets"/>
    <n v="0.52570512820512816"/>
    <n v="3.4142177783197169E-4"/>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3.4615384615384617E-2"/>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3.3755274261603373E-2"/>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2.4401580292818963E-2"/>
    <x v="2"/>
    <x v="29"/>
  </r>
  <r>
    <n v="1921"/>
    <s v="The Fine Spirits are making an album!"/>
    <s v="The Fine Spirits are making an album, but we need your help!"/>
    <n v="1500"/>
    <n v="2052"/>
    <x v="0"/>
    <x v="0"/>
    <s v="USD"/>
    <n v="1342243143"/>
    <n v="1339651143"/>
    <b v="0"/>
    <n v="38"/>
    <b v="1"/>
    <s v="music/indie rock"/>
    <n v="1.3680000000000001"/>
    <n v="1.8518518518518517E-2"/>
    <x v="4"/>
    <x v="14"/>
  </r>
  <r>
    <n v="1922"/>
    <s v="Low Weather // Debut Album"/>
    <s v="Low Weather's debut album is halfway finished.  With your help and your help alone we can record the rest!"/>
    <n v="2000"/>
    <n v="2311"/>
    <x v="0"/>
    <x v="0"/>
    <s v="USD"/>
    <n v="1386828507"/>
    <n v="1384236507"/>
    <b v="0"/>
    <n v="64"/>
    <b v="1"/>
    <s v="music/indie rock"/>
    <n v="1.1555"/>
    <n v="2.7693639117265252E-2"/>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4.3189368770764118E-2"/>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9.6153846153846159E-3"/>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3.1419939577039278E-2"/>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3.6510173372141033E-2"/>
    <x v="4"/>
    <x v="14"/>
  </r>
  <r>
    <n v="1927"/>
    <s v="GBS Detroit Presents Hampshire"/>
    <s v="Hampshire is headed to GBS Detroit."/>
    <n v="600"/>
    <n v="620"/>
    <x v="0"/>
    <x v="0"/>
    <s v="USD"/>
    <n v="1331182740"/>
    <n v="1329856839"/>
    <b v="0"/>
    <n v="11"/>
    <b v="1"/>
    <s v="music/indie rock"/>
    <n v="1.0333333333333334"/>
    <n v="1.7741935483870968E-2"/>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1.2927756653992395E-2"/>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2.336448598130841E-2"/>
    <x v="4"/>
    <x v="14"/>
  </r>
  <r>
    <n v="1930"/>
    <s v="Magnetic Flowers Presents: Old, Cold. Losing It."/>
    <s v="We're nearly done recording, but we're out of money! Help us release the record!!!"/>
    <n v="1000"/>
    <n v="1270"/>
    <x v="0"/>
    <x v="0"/>
    <s v="USD"/>
    <n v="1373203482"/>
    <n v="1368019482"/>
    <b v="0"/>
    <n v="26"/>
    <b v="1"/>
    <s v="music/indie rock"/>
    <n v="1.27"/>
    <n v="2.0472440944881889E-2"/>
    <x v="4"/>
    <x v="14"/>
  </r>
  <r>
    <n v="1931"/>
    <s v="New Lions After Dark EP!"/>
    <s v="We're an indie rock band from Clearwater, FL headed back into the studio to finish our latest EP."/>
    <n v="2000"/>
    <n v="2412.02"/>
    <x v="0"/>
    <x v="0"/>
    <s v="USD"/>
    <n v="1337657400"/>
    <n v="1336512309"/>
    <b v="0"/>
    <n v="50"/>
    <b v="1"/>
    <s v="music/indie rock"/>
    <n v="1.20601"/>
    <n v="2.0729513022280082E-2"/>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1.424247819120527E-2"/>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1.0632128358786004E-2"/>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1.245753114382786E-2"/>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1.8450184501845018E-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1.6592268460615102E-2"/>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2.5812883299064504E-2"/>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6.5554916618746403E-3"/>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8.6720867208672087E-3"/>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2.7902790279027902E-2"/>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1.5487039808860178E-2"/>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1.1436936730866005E-2"/>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1.453159360797537E-2"/>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5.6753616972408669E-3"/>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1.9539219235786653E-3"/>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6.2327486421511888E-3"/>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2.8568944315401145E-2"/>
    <x v="2"/>
    <x v="30"/>
  </r>
  <r>
    <n v="1948"/>
    <s v="UDOO X86: The Most Powerful Maker Board Ever"/>
    <s v="10 times more powerful than Raspberry Pi 3, x86 64-bit architecture"/>
    <n v="100000"/>
    <n v="800211"/>
    <x v="0"/>
    <x v="0"/>
    <s v="USD"/>
    <n v="1465232520"/>
    <n v="1460557809"/>
    <b v="1"/>
    <n v="4245"/>
    <b v="1"/>
    <s v="technology/hardware"/>
    <n v="8.0021100000000001"/>
    <n v="5.3048508455894759E-3"/>
    <x v="2"/>
    <x v="30"/>
  </r>
  <r>
    <n v="1949"/>
    <s v="Shake Your Power"/>
    <s v="#ShakeYourPower brings clean energy to places in the world without electricity through the power of music."/>
    <n v="50000"/>
    <n v="53001.3"/>
    <x v="0"/>
    <x v="1"/>
    <s v="GBP"/>
    <n v="1404986951"/>
    <n v="1402394951"/>
    <b v="1"/>
    <n v="943"/>
    <b v="1"/>
    <s v="technology/hardware"/>
    <n v="1.0600260000000001"/>
    <n v="1.77920164222387E-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1.9491119696254378E-2"/>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7.8514808608386218E-3"/>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9.8178472628000189E-3"/>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4.3373067390534642E-3"/>
    <x v="2"/>
    <x v="30"/>
  </r>
  <r>
    <n v="1954"/>
    <s v="Orison â€“ Rethink the Power of Energy"/>
    <s v="The First Home Battery System You Simply Plug in to Install"/>
    <n v="50000"/>
    <n v="349474"/>
    <x v="0"/>
    <x v="0"/>
    <s v="USD"/>
    <n v="1457758800"/>
    <n v="1453730176"/>
    <b v="1"/>
    <n v="415"/>
    <b v="1"/>
    <s v="technology/hardware"/>
    <n v="6.9894800000000004"/>
    <n v="1.1874989269588009E-3"/>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1.7322738507527806E-3"/>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2.0689264255753315E-3"/>
    <x v="2"/>
    <x v="30"/>
  </r>
  <r>
    <n v="1957"/>
    <s v="freeSoC and freeSoC Mini"/>
    <s v="An open hardware platform for the best microcontroller in the world."/>
    <n v="30000"/>
    <n v="50251.41"/>
    <x v="0"/>
    <x v="0"/>
    <s v="USD"/>
    <n v="1351304513"/>
    <n v="1348712513"/>
    <b v="1"/>
    <n v="660"/>
    <b v="1"/>
    <s v="technology/hardware"/>
    <n v="1.6750470000000002"/>
    <n v="1.31339598232169E-2"/>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1.3493877302442571E-2"/>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2.7052134056084687E-2"/>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3.9984490864149663E-4"/>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1.4773184128696961E-2"/>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1.5861085914215367E-2"/>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8.5034013605442185E-3"/>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5.5324468289103127E-3"/>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7.8542016165929537E-3"/>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7.3182615196474045E-3"/>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5.4710507119120309E-3"/>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3.5793743815051618E-3"/>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1.6293085584029841E-2"/>
    <x v="2"/>
    <x v="30"/>
  </r>
  <r>
    <n v="1970"/>
    <s v="APOC: Mini Radiation Detector"/>
    <s v="The APOC is a gamma particle detector that will help you learn about radiation and find radioactive things!"/>
    <n v="5000"/>
    <n v="56590"/>
    <x v="0"/>
    <x v="0"/>
    <s v="USD"/>
    <n v="1366429101"/>
    <n v="1361248701"/>
    <b v="1"/>
    <n v="701"/>
    <b v="1"/>
    <s v="technology/hardware"/>
    <n v="11.318"/>
    <n v="1.2387347587913058E-2"/>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3.6716662760075841E-3"/>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1.4114577155734788E-2"/>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4.0332332917116503E-3"/>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5.3529198713168713E-3"/>
    <x v="2"/>
    <x v="30"/>
  </r>
  <r>
    <n v="1975"/>
    <s v="Bugle2: A DIY Phono Preamp"/>
    <s v="The Bugle2 is a second generation DIY kit phono preamplifier for vinyl playback."/>
    <n v="16000"/>
    <n v="33393.339999999997"/>
    <x v="0"/>
    <x v="0"/>
    <s v="USD"/>
    <n v="1362938851"/>
    <n v="1360346851"/>
    <b v="1"/>
    <n v="253"/>
    <b v="1"/>
    <s v="technology/hardware"/>
    <n v="2.0870837499999997"/>
    <n v="7.5763610348650364E-3"/>
    <x v="2"/>
    <x v="30"/>
  </r>
  <r>
    <n v="1976"/>
    <s v="Pi Lite white - Bright white LED display for Raspberry Pi"/>
    <s v="Can you help us make an ultra bright white one a reality?"/>
    <n v="4000"/>
    <n v="13864"/>
    <x v="0"/>
    <x v="1"/>
    <s v="GBP"/>
    <n v="1373751325"/>
    <n v="1371159325"/>
    <b v="1"/>
    <n v="473"/>
    <b v="1"/>
    <s v="technology/hardware"/>
    <n v="3.4660000000000002"/>
    <n v="3.4117137911136755E-2"/>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4.0812268535779083E-3"/>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7.5571278450029965E-4"/>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3.5378234448557111E-3"/>
    <x v="2"/>
    <x v="30"/>
  </r>
  <r>
    <n v="1980"/>
    <s v="YOUMO - Your Smart Modular Power Strip"/>
    <s v="Multi-power charging that is smarter, stylish and designed for you."/>
    <n v="50000"/>
    <n v="177412.01"/>
    <x v="0"/>
    <x v="12"/>
    <s v="EUR"/>
    <n v="1459684862"/>
    <n v="1456232462"/>
    <b v="1"/>
    <n v="1945"/>
    <b v="1"/>
    <s v="technology/hardware"/>
    <n v="3.5482402000000004"/>
    <n v="1.0963181128492936E-2"/>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496062992125984E-2"/>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1.127554615926709E-2"/>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2.2068095838587644E-3"/>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7.8431372549019607E-2"/>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x v="31"/>
  </r>
  <r>
    <n v="1987"/>
    <s v="Ethiopia: Beheld"/>
    <s v="A collection of images that depicts the beauty and diversity within Ethiopia"/>
    <n v="5500"/>
    <n v="2336"/>
    <x v="2"/>
    <x v="1"/>
    <s v="GBP"/>
    <n v="1425223276"/>
    <n v="1422631276"/>
    <b v="0"/>
    <n v="28"/>
    <b v="0"/>
    <s v="photography/people"/>
    <n v="0.42472727272727273"/>
    <n v="1.1986301369863013E-2"/>
    <x v="8"/>
    <x v="31"/>
  </r>
  <r>
    <n v="1988"/>
    <s v="Phillip Michael Photography"/>
    <s v="Expressing art in an image!"/>
    <n v="6000"/>
    <n v="25"/>
    <x v="2"/>
    <x v="0"/>
    <s v="USD"/>
    <n v="1440094742"/>
    <n v="1437502742"/>
    <b v="0"/>
    <n v="1"/>
    <b v="0"/>
    <s v="photography/people"/>
    <n v="4.1666666666666666E-3"/>
    <n v="0.04"/>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0.02"/>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9.823182711198428E-3"/>
    <x v="8"/>
    <x v="31"/>
  </r>
  <r>
    <n v="1991"/>
    <s v="Portraits of Resilience"/>
    <s v="Taking (and giving) professional portraits of survivors of human trafficking in Myanmar."/>
    <n v="2000"/>
    <n v="140"/>
    <x v="2"/>
    <x v="0"/>
    <s v="USD"/>
    <n v="1435958786"/>
    <n v="1434144386"/>
    <b v="0"/>
    <n v="3"/>
    <b v="0"/>
    <s v="photography/people"/>
    <n v="7.0000000000000007E-2"/>
    <n v="2.1428571428571429E-2"/>
    <x v="8"/>
    <x v="31"/>
  </r>
  <r>
    <n v="1992"/>
    <s v="The Wonderful World of Princes &amp; Princesses"/>
    <s v="A complete revamp of all the Disney Princes &amp; Princesses!"/>
    <n v="1500"/>
    <n v="2"/>
    <x v="2"/>
    <x v="0"/>
    <s v="USD"/>
    <n v="1424229991"/>
    <n v="1421637991"/>
    <b v="0"/>
    <n v="2"/>
    <b v="0"/>
    <s v="photography/people"/>
    <n v="1.3333333333333333E-3"/>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3.8461538461538464E-2"/>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4.5801526717557254E-3"/>
    <x v="8"/>
    <x v="31"/>
  </r>
  <r>
    <n v="1999"/>
    <s v="Planet Venus"/>
    <s v="This is a portrait photo project aiming to inspire women to explore themselves and live their passion"/>
    <n v="31000"/>
    <n v="236"/>
    <x v="2"/>
    <x v="1"/>
    <s v="GBP"/>
    <n v="1415882108"/>
    <n v="1413286508"/>
    <b v="0"/>
    <n v="7"/>
    <b v="0"/>
    <s v="photography/people"/>
    <n v="7.6129032258064515E-3"/>
    <n v="2.9661016949152543E-2"/>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0.04"/>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7.7888957087324127E-3"/>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1.2684840029406688E-2"/>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1.0897435897435897E-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020213933526627E-3"/>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5.1476888090053827E-3"/>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2.4451258876694642E-3"/>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1.1840026549315007E-2"/>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2.2294725394235999E-2"/>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2.6084847849310849E-3"/>
    <x v="2"/>
    <x v="30"/>
  </r>
  <r>
    <n v="2010"/>
    <s v="Weighitz: Weigh Smarter"/>
    <s v="Weighitz are miniature smart scales designed to weigh anything in the home."/>
    <n v="30000"/>
    <n v="96015.9"/>
    <x v="0"/>
    <x v="0"/>
    <s v="USD"/>
    <n v="1471564491"/>
    <n v="1468972491"/>
    <b v="1"/>
    <n v="1737"/>
    <b v="1"/>
    <s v="technology/hardware"/>
    <n v="3.2005299999999997"/>
    <n v="1.8090753718915307E-2"/>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2.3695525913778547E-3"/>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1.5581098339719029E-2"/>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5.7611048389744676E-3"/>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1.1286467598723754E-2"/>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1.9911479951474985E-2"/>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5.1978086299249238E-3"/>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1.3620841806392205E-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6.7711704028229468E-3"/>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9.1769654043871059E-3"/>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4.2287694974003469E-2"/>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6.7591604411241547E-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2.5971535197423625E-3"/>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2.1863135532859735E-3"/>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4.4844964551123256E-3"/>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4.5302013422818792E-3"/>
    <x v="2"/>
    <x v="30"/>
  </r>
  <r>
    <n v="2026"/>
    <s v="MIDI Sprout - Biodata Sonification Device"/>
    <s v="MIDI Sprout enables plants to play synthesizers in real time."/>
    <n v="25000"/>
    <n v="33370.769999999997"/>
    <x v="0"/>
    <x v="0"/>
    <s v="USD"/>
    <n v="1398052740"/>
    <n v="1394127585"/>
    <b v="1"/>
    <n v="454"/>
    <b v="1"/>
    <s v="technology/hardware"/>
    <n v="1.3348307999999998"/>
    <n v="1.3604720538363365E-2"/>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4.4823657577193988E-3"/>
    <x v="2"/>
    <x v="30"/>
  </r>
  <r>
    <n v="2028"/>
    <s v="Building the Open Source Bussard Fusion Reactor "/>
    <s v="Building an open source Bussard fusion reactor, aka the Polywell."/>
    <n v="3000"/>
    <n v="3785"/>
    <x v="0"/>
    <x v="0"/>
    <s v="USD"/>
    <n v="1268690100"/>
    <n v="1265493806"/>
    <b v="1"/>
    <n v="79"/>
    <b v="1"/>
    <s v="technology/hardware"/>
    <n v="1.2616666666666667"/>
    <n v="2.0871862615587846E-2"/>
    <x v="2"/>
    <x v="30"/>
  </r>
  <r>
    <n v="2029"/>
    <s v="Lumin8 Pro"/>
    <s v="Lumin8 Pro is a fun and easy to use light controller that makes light dance to your favorite music."/>
    <n v="2500"/>
    <n v="9030"/>
    <x v="0"/>
    <x v="0"/>
    <s v="USD"/>
    <n v="1409099481"/>
    <n v="1406507481"/>
    <b v="1"/>
    <n v="94"/>
    <b v="1"/>
    <s v="technology/hardware"/>
    <n v="3.6120000000000001"/>
    <n v="1.0409745293466223E-2"/>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8.4306795802196015E-3"/>
    <x v="2"/>
    <x v="30"/>
  </r>
  <r>
    <n v="2031"/>
    <s v="Linkio: the $100 Smart Home Devices Solution"/>
    <s v="With Linkio you can use your smartphone to control every electronic you own- for only $100!"/>
    <n v="50000"/>
    <n v="60175"/>
    <x v="0"/>
    <x v="9"/>
    <s v="EUR"/>
    <n v="1420765200"/>
    <n v="1417506853"/>
    <b v="1"/>
    <n v="508"/>
    <b v="1"/>
    <s v="technology/hardware"/>
    <n v="1.2035"/>
    <n v="8.4420440382218537E-3"/>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6.982523965442424E-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3.5371286574581925E-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1.6836825212443115E-3"/>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3.8145073771032652E-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2.146808268249769E-2"/>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1.4277327603765221E-2"/>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6.0640290122172353E-3"/>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2.2258634764581167E-3"/>
    <x v="2"/>
    <x v="30"/>
  </r>
  <r>
    <n v="2040"/>
    <s v="Programmable Capacitor"/>
    <s v="4.29 Billion+ Capacitor Combinations._x000a_No Coding Required."/>
    <n v="3000"/>
    <n v="7445.14"/>
    <x v="0"/>
    <x v="0"/>
    <s v="USD"/>
    <n v="1384557303"/>
    <n v="1383257703"/>
    <b v="1"/>
    <n v="271"/>
    <b v="1"/>
    <s v="technology/hardware"/>
    <n v="2.4817133333333334"/>
    <n v="3.6399584158256254E-2"/>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6.9456502865080745E-3"/>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1.1333279365336355E-2"/>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2.752817001854229E-2"/>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1.1089206505667817E-2"/>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6.5520661305266239E-3"/>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1.7919075144508672E-2"/>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4.388789268766285E-3"/>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1.0889699557710054E-2"/>
    <x v="2"/>
    <x v="30"/>
  </r>
  <r>
    <n v="2049"/>
    <s v="LOCK8 - the World's First Smart Bike Lock"/>
    <s v="Keyless. Alarm secured. GPS tracking."/>
    <n v="50000"/>
    <n v="60095.35"/>
    <x v="0"/>
    <x v="1"/>
    <s v="GBP"/>
    <n v="1386025140"/>
    <n v="1382963963"/>
    <b v="0"/>
    <n v="742"/>
    <b v="1"/>
    <s v="technology/hardware"/>
    <n v="1.2019070000000001"/>
    <n v="1.2347045154075982E-2"/>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3.5920299194962704E-3"/>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2.3204525841403777E-2"/>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0647390723074481E-3"/>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2.3955652346070087E-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1.5619890836833765E-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1.0054753608760578E-2"/>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7.2204989182285016E-3"/>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2.1954960683808016E-2"/>
    <x v="2"/>
    <x v="30"/>
  </r>
  <r>
    <n v="2058"/>
    <s v="Raspberry Pi Debug Clip"/>
    <s v="Making using the serial terminal on the Raspberry Pi as easy as Pi!"/>
    <n v="2560"/>
    <n v="4308"/>
    <x v="0"/>
    <x v="1"/>
    <s v="GBP"/>
    <n v="1425326400"/>
    <n v="1421916830"/>
    <b v="0"/>
    <n v="410"/>
    <b v="1"/>
    <s v="technology/hardware"/>
    <n v="1.6828125"/>
    <n v="9.5171773444753943E-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8.7134326277389217E-3"/>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2.7780040733197557E-2"/>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6.4862861378799114E-3"/>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1.7655705054054288E-3"/>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8.2742316784869974E-3"/>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1.1605795844985306E-2"/>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1.9526629817891588E-2"/>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1.4867337602927721E-2"/>
    <x v="2"/>
    <x v="30"/>
  </r>
  <r>
    <n v="2067"/>
    <s v="Luminite (LED lighting)"/>
    <s v="The next generation of premium quality LED lighting. Extreme power efficiency in a small package."/>
    <n v="495"/>
    <n v="628"/>
    <x v="0"/>
    <x v="1"/>
    <s v="GBP"/>
    <n v="1432499376"/>
    <n v="1429648176"/>
    <b v="0"/>
    <n v="10"/>
    <b v="1"/>
    <s v="technology/hardware"/>
    <n v="1.2686868686868686"/>
    <n v="1.5923566878980892E-2"/>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2.889078030576329E-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4.0963607339370087E-3"/>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3.857217408403692E-3"/>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4.9513767677127488E-3"/>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4.4206989756608948E-3"/>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0798607902922789E-3"/>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4.8780487804878049E-3"/>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4.886170112608345E-2"/>
    <x v="2"/>
    <x v="30"/>
  </r>
  <r>
    <n v="2076"/>
    <s v="Earin - The Worlds Smallest Wireless Earbuds"/>
    <s v="Wireless earbuds filled with sound, yet so small they are almost invisible!"/>
    <n v="179000"/>
    <n v="972594.99"/>
    <x v="0"/>
    <x v="1"/>
    <s v="GBP"/>
    <n v="1406149689"/>
    <n v="1402693689"/>
    <b v="0"/>
    <n v="8359"/>
    <b v="1"/>
    <s v="technology/hardware"/>
    <n v="5.4334915642458101"/>
    <n v="8.5945332702155909E-3"/>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2551857879973682E-3"/>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1.8291985823710986E-3"/>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2.1063955304160737E-2"/>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9.8463962189838522E-3"/>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1.3715710723192019E-2"/>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2.2877784467188442E-2"/>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2.9411764705882353E-2"/>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1.4153846153846154E-2"/>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1.119805720453319E-2"/>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8.6891757696127107E-3"/>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1.6097875080489377E-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2.1643022866575091E-2"/>
    <x v="4"/>
    <x v="14"/>
  </r>
  <r>
    <n v="2089"/>
    <s v="Little Moses EP"/>
    <s v="Little Moses is trying to record their first EP, and we can't do it without your help!"/>
    <n v="2500"/>
    <n v="3010.01"/>
    <x v="0"/>
    <x v="0"/>
    <s v="USD"/>
    <n v="1375408194"/>
    <n v="1372384194"/>
    <b v="0"/>
    <n v="62"/>
    <b v="1"/>
    <s v="music/indie rock"/>
    <n v="1.2040040000000001"/>
    <n v="2.0597938212829858E-2"/>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1.7385200630648155E-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1.134466570129403E-2"/>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9.0505183478690136E-3"/>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1.4964216005204945E-2"/>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1.7065655368570753E-2"/>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8.8000000000000005E-3"/>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2.2950819672131147E-2"/>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1.2666666666666666E-2"/>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5.3156146179401996E-3"/>
    <x v="4"/>
    <x v="14"/>
  </r>
  <r>
    <n v="2099"/>
    <s v="Roosevelt Died."/>
    <s v="Our tour van died, we need help!"/>
    <n v="3000"/>
    <n v="3971"/>
    <x v="0"/>
    <x v="0"/>
    <s v="USD"/>
    <n v="1435808400"/>
    <n v="1434650084"/>
    <b v="0"/>
    <n v="63"/>
    <b v="1"/>
    <s v="music/indie rock"/>
    <n v="1.3236666666666668"/>
    <n v="1.5865021405187609E-2"/>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2926829268292684E-2"/>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1.9426048565121413E-2"/>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2.7941176470588237E-2"/>
    <x v="4"/>
    <x v="14"/>
  </r>
  <r>
    <n v="2103"/>
    <s v="Matthew Moon's New Album"/>
    <s v="Indie rocker, Matthew Moon, has something to share with you..."/>
    <n v="7777"/>
    <n v="11364"/>
    <x v="0"/>
    <x v="0"/>
    <s v="USD"/>
    <n v="1352488027"/>
    <n v="1349892427"/>
    <b v="0"/>
    <n v="115"/>
    <b v="1"/>
    <s v="music/indie rock"/>
    <n v="1.4612318374694613"/>
    <n v="1.0119676170362548E-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3.5714285714285712E-2"/>
    <x v="4"/>
    <x v="14"/>
  </r>
  <r>
    <n v="2105"/>
    <s v="Layla The Wolf Debut E.P. &quot;Sugar&quot;"/>
    <s v="Help Layla the Wolf fund the printing and releasing of our first E.P. Release called &quot;Sugar&quot;."/>
    <n v="2000"/>
    <n v="5080"/>
    <x v="0"/>
    <x v="0"/>
    <s v="USD"/>
    <n v="1416542400"/>
    <n v="1415472953"/>
    <b v="0"/>
    <n v="99"/>
    <b v="1"/>
    <s v="music/indie rock"/>
    <n v="2.54"/>
    <n v="1.9488188976377954E-2"/>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1.8683651804670912E-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2.691840011881225E-2"/>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1.1124053581828771E-2"/>
    <x v="4"/>
    <x v="14"/>
  </r>
  <r>
    <n v="2109"/>
    <s v="Skyline Sounds - First Studio Album (and Merch!)"/>
    <s v="We are ready to make our first full-length album, and with your help, we can make it happen!"/>
    <n v="4000"/>
    <n v="4261"/>
    <x v="0"/>
    <x v="0"/>
    <s v="USD"/>
    <n v="1436115617"/>
    <n v="1433523617"/>
    <b v="0"/>
    <n v="40"/>
    <b v="1"/>
    <s v="music/indie rock"/>
    <n v="1.06525"/>
    <n v="9.3874677305796767E-3"/>
    <x v="4"/>
    <x v="14"/>
  </r>
  <r>
    <n v="2110"/>
    <s v="&quot;Vision&quot; - New Album - Brent Brown"/>
    <s v="Brent Brown's breakout new album! Requires help from the record label... You!"/>
    <n v="2000"/>
    <n v="2007"/>
    <x v="0"/>
    <x v="0"/>
    <s v="USD"/>
    <n v="1401253140"/>
    <n v="1398873969"/>
    <b v="0"/>
    <n v="38"/>
    <b v="1"/>
    <s v="music/indie rock"/>
    <n v="1.0035000000000001"/>
    <n v="1.8933731938216243E-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1.8309859154929577E-2"/>
    <x v="4"/>
    <x v="14"/>
  </r>
  <r>
    <n v="2112"/>
    <s v="BBB Kickstarter Two"/>
    <s v="BBB is going back into the studio to record and release &quot;Felix From Canada&quot; by popular demand.  We need your help!"/>
    <n v="300"/>
    <n v="300"/>
    <x v="0"/>
    <x v="0"/>
    <s v="USD"/>
    <n v="1366064193"/>
    <n v="1364854593"/>
    <b v="0"/>
    <n v="11"/>
    <b v="1"/>
    <s v="music/indie rock"/>
    <n v="1"/>
    <n v="3.6666666666666667E-2"/>
    <x v="4"/>
    <x v="14"/>
  </r>
  <r>
    <n v="2113"/>
    <s v="Summer Underground // Honeycomb LP"/>
    <s v="Help us fund our second full-length album Honeycomb!"/>
    <n v="7000"/>
    <n v="7340"/>
    <x v="0"/>
    <x v="0"/>
    <s v="USD"/>
    <n v="1411505176"/>
    <n v="1408481176"/>
    <b v="0"/>
    <n v="107"/>
    <b v="1"/>
    <s v="music/indie rock"/>
    <n v="1.0485714285714285"/>
    <n v="1.4577656675749319E-2"/>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2.8080229226361032E-2"/>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1.0635155096011817E-2"/>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1.899492092331833E-3"/>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1.9740552735476594E-2"/>
    <x v="4"/>
    <x v="14"/>
  </r>
  <r>
    <n v="2118"/>
    <s v="PORCHES. vs. THE U.S.A."/>
    <s v="PORCHES.  and Documentarians tour from New York to San Francisco and back."/>
    <n v="1000"/>
    <n v="1346.11"/>
    <x v="0"/>
    <x v="0"/>
    <s v="USD"/>
    <n v="1311538136"/>
    <n v="1308946136"/>
    <b v="0"/>
    <n v="17"/>
    <b v="1"/>
    <s v="music/indie rock"/>
    <n v="1.3461099999999999"/>
    <n v="1.2628982772581737E-2"/>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1.0918114143920596E-2"/>
    <x v="4"/>
    <x v="14"/>
  </r>
  <r>
    <n v="2120"/>
    <s v="Hearty Har Full Length Album"/>
    <s v="&lt;3_x000a_Coming in from outer space. Help Hearty Har record their 1st album!!"/>
    <n v="8000"/>
    <n v="8070.43"/>
    <x v="0"/>
    <x v="0"/>
    <s v="USD"/>
    <n v="1388617736"/>
    <n v="1384384136"/>
    <b v="0"/>
    <n v="69"/>
    <b v="1"/>
    <s v="music/indie rock"/>
    <n v="1.00880375"/>
    <n v="8.549730311767775E-3"/>
    <x v="4"/>
    <x v="14"/>
  </r>
  <r>
    <n v="2121"/>
    <s v="Legend of Decay"/>
    <s v="Join us on an epic journey to discover a millennia old secret which will change the world forever."/>
    <n v="50000"/>
    <n v="284"/>
    <x v="2"/>
    <x v="16"/>
    <s v="CHF"/>
    <n v="1484156948"/>
    <n v="1481564948"/>
    <b v="0"/>
    <n v="10"/>
    <b v="0"/>
    <s v="games/video games"/>
    <n v="5.6800000000000002E-3"/>
    <n v="3.5211267605633804E-2"/>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9.6774193548387101E-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0.1"/>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4.3478260869565216E-2"/>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690140845070422E-2"/>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0.2"/>
    <x v="6"/>
    <x v="17"/>
  </r>
  <r>
    <n v="2127"/>
    <s v="Three Monkeys - Part 1: Into the Abyss"/>
    <s v="Three Monkeys is an audio adventure game for PC."/>
    <n v="28000"/>
    <n v="8076"/>
    <x v="2"/>
    <x v="1"/>
    <s v="GBP"/>
    <n v="1426158463"/>
    <n v="1423570063"/>
    <b v="0"/>
    <n v="236"/>
    <b v="0"/>
    <s v="games/video games"/>
    <n v="0.28842857142857142"/>
    <n v="2.9222387320455671E-2"/>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0.04"/>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5.0847457627118647E-2"/>
    <x v="6"/>
    <x v="17"/>
  </r>
  <r>
    <n v="2130"/>
    <s v="Wondrous Adventures: A Kid's Game"/>
    <s v="You are the hero tasked to save your home from the villainous Sanword."/>
    <n v="42000"/>
    <n v="85"/>
    <x v="2"/>
    <x v="0"/>
    <s v="USD"/>
    <n v="1408154663"/>
    <n v="1405130663"/>
    <b v="0"/>
    <n v="4"/>
    <b v="0"/>
    <s v="games/video games"/>
    <n v="2.0238095238095236E-3"/>
    <n v="4.7058823529411764E-2"/>
    <x v="6"/>
    <x v="17"/>
  </r>
  <r>
    <n v="2131"/>
    <s v="Scout's Honor"/>
    <s v="From frightened girl to empowered woman, Scout's Honor is a tale about facing your fears and overcoming odds."/>
    <n v="500"/>
    <n v="25"/>
    <x v="2"/>
    <x v="0"/>
    <s v="USD"/>
    <n v="1436677091"/>
    <n v="1434085091"/>
    <b v="0"/>
    <n v="3"/>
    <b v="0"/>
    <s v="games/video games"/>
    <n v="0.05"/>
    <n v="0.12"/>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4.6853037638606911E-2"/>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0.1875"/>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2.8846153846153848E-2"/>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4.6025104602510462E-2"/>
    <x v="6"/>
    <x v="17"/>
  </r>
  <r>
    <n v="2136"/>
    <s v="Dark Paradise"/>
    <s v="A dark and twisted game with physiological madness and corruption as a man becomes the ultimate bio weapon."/>
    <n v="80000"/>
    <n v="47.69"/>
    <x v="2"/>
    <x v="0"/>
    <s v="USD"/>
    <n v="1382184786"/>
    <n v="1379592786"/>
    <b v="0"/>
    <n v="4"/>
    <b v="0"/>
    <s v="games/video games"/>
    <n v="5.9612499999999998E-4"/>
    <n v="8.3875026210945697E-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3.759769062874041E-2"/>
    <x v="6"/>
    <x v="17"/>
  </r>
  <r>
    <n v="2138"/>
    <s v="Tales Of Tameria - Dawning Light"/>
    <s v="A game with a mixture of a few genres from RPG, Simulation and to adventure elements."/>
    <n v="1000"/>
    <n v="128"/>
    <x v="2"/>
    <x v="1"/>
    <s v="GBP"/>
    <n v="1383959939"/>
    <n v="1381364339"/>
    <b v="0"/>
    <n v="12"/>
    <b v="0"/>
    <s v="games/video games"/>
    <n v="0.128"/>
    <n v="9.375E-2"/>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3.4440344403444033E-2"/>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1.9642857142857142E-2"/>
    <x v="6"/>
    <x v="17"/>
  </r>
  <r>
    <n v="2141"/>
    <s v="King of Consoles"/>
    <s v="A place where people can test out the latest video games, for an hourly fee. It's cheaper than wasting money on a $60 game that sucked"/>
    <n v="15000"/>
    <n v="0"/>
    <x v="2"/>
    <x v="0"/>
    <s v="USD"/>
    <n v="1415947159"/>
    <n v="1413351559"/>
    <b v="0"/>
    <n v="0"/>
    <b v="0"/>
    <s v="games/video games"/>
    <n v="0"/>
    <e v="#DI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1.9966722129783693E-2"/>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2.2222222222222223E-2"/>
    <x v="6"/>
    <x v="17"/>
  </r>
  <r>
    <n v="2144"/>
    <s v="Project Starborn"/>
    <s v="A thousand community-built sandbox games (and more!) with a fully-customizable game engine."/>
    <n v="35500"/>
    <n v="607"/>
    <x v="2"/>
    <x v="0"/>
    <s v="USD"/>
    <n v="1379164040"/>
    <n v="1376399240"/>
    <b v="0"/>
    <n v="24"/>
    <b v="0"/>
    <s v="games/video games"/>
    <n v="1.7098591549295775E-2"/>
    <n v="3.9538714991762765E-2"/>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1.9496166484118293E-2"/>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x v="17"/>
  </r>
  <r>
    <n v="2147"/>
    <s v="Johnny Rocketfingers 3"/>
    <s v="A Point and Click Adventure on Steroids."/>
    <n v="390000"/>
    <n v="2716"/>
    <x v="2"/>
    <x v="0"/>
    <s v="USD"/>
    <n v="1416125148"/>
    <n v="1413356748"/>
    <b v="0"/>
    <n v="55"/>
    <b v="0"/>
    <s v="games/video games"/>
    <n v="6.9641025641025639E-3"/>
    <n v="2.0250368188512519E-2"/>
    <x v="6"/>
    <x v="17"/>
  </r>
  <r>
    <n v="2148"/>
    <s v="ZomBlock's"/>
    <s v="zomblock's is a online zombie survival game where you can craft new weapons,find food and water to keep yourself alive."/>
    <n v="100"/>
    <n v="2"/>
    <x v="2"/>
    <x v="1"/>
    <s v="GBP"/>
    <n v="1427992582"/>
    <n v="1425404182"/>
    <b v="0"/>
    <n v="2"/>
    <b v="0"/>
    <s v="games/video games"/>
    <n v="0.0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x v="17"/>
  </r>
  <r>
    <n v="2150"/>
    <s v="The Unknown Door"/>
    <s v="A pixel styled open world detective game."/>
    <n v="50000"/>
    <n v="405"/>
    <x v="2"/>
    <x v="10"/>
    <s v="NOK"/>
    <n v="1468392599"/>
    <n v="1465800599"/>
    <b v="0"/>
    <n v="4"/>
    <b v="0"/>
    <s v="games/video games"/>
    <n v="8.0999999999999996E-3"/>
    <n v="9.876543209876543E-3"/>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5.0847457627118647E-2"/>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0.08"/>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0.11764705882352941"/>
    <x v="6"/>
    <x v="17"/>
  </r>
  <r>
    <n v="2154"/>
    <s v="Demigods - Rise of the Children - Part 1 (Design)"/>
    <s v="A Real Time Strategy game based on Greek mythology in a fictional world."/>
    <n v="250"/>
    <n v="2"/>
    <x v="2"/>
    <x v="0"/>
    <s v="USD"/>
    <n v="1390921827"/>
    <n v="1389193827"/>
    <b v="0"/>
    <n v="2"/>
    <b v="0"/>
    <s v="games/video games"/>
    <n v="8.0000000000000002E-3"/>
    <n v="1"/>
    <x v="6"/>
    <x v="17"/>
  </r>
  <r>
    <n v="2155"/>
    <s v="VoxelMaze"/>
    <s v="A Level Editor, Turned up to eleven. Infinite creativity in one package, solo or with up to 16 of your friends."/>
    <n v="5000"/>
    <n v="115"/>
    <x v="2"/>
    <x v="1"/>
    <s v="GBP"/>
    <n v="1459443385"/>
    <n v="1456854985"/>
    <b v="0"/>
    <n v="5"/>
    <b v="0"/>
    <s v="games/video games"/>
    <n v="2.3E-2"/>
    <n v="4.3478260869565216E-2"/>
    <x v="6"/>
    <x v="17"/>
  </r>
  <r>
    <n v="2156"/>
    <s v="Beyond Black Space"/>
    <s v="Captain and manage your ship along with your crew in this deep space adventure! (PC/Linux/Mac)"/>
    <n v="56000"/>
    <n v="1493"/>
    <x v="2"/>
    <x v="0"/>
    <s v="USD"/>
    <n v="1379363406"/>
    <n v="1375475406"/>
    <b v="0"/>
    <n v="83"/>
    <b v="0"/>
    <s v="games/video games"/>
    <n v="2.6660714285714284E-2"/>
    <n v="5.5592766242464835E-2"/>
    <x v="6"/>
    <x v="17"/>
  </r>
  <r>
    <n v="2157"/>
    <s v="Nin"/>
    <s v="Gamers and 90's fans unite in this small tale of epic proportions!"/>
    <n v="75000"/>
    <n v="21144"/>
    <x v="2"/>
    <x v="0"/>
    <s v="USD"/>
    <n v="1482479940"/>
    <n v="1479684783"/>
    <b v="0"/>
    <n v="57"/>
    <b v="0"/>
    <s v="games/video games"/>
    <n v="0.28192"/>
    <n v="2.6958002270147559E-3"/>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1.5730817886192842E-2"/>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7.6923076923076927E-2"/>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0.18823529411764706"/>
    <x v="6"/>
    <x v="17"/>
  </r>
  <r>
    <n v="2161"/>
    <s v="CallMeGhost DEBUT ALBUM preorder!"/>
    <s v="We're trying to fund hard copies of our debut album!"/>
    <n v="400"/>
    <n v="463"/>
    <x v="0"/>
    <x v="0"/>
    <s v="USD"/>
    <n v="1443040059"/>
    <n v="1440448059"/>
    <b v="0"/>
    <n v="13"/>
    <b v="1"/>
    <s v="music/rock"/>
    <n v="1.1575"/>
    <n v="2.8077753779697623E-2"/>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1.1480601741884403E-2"/>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1.3313161875945537E-2"/>
    <x v="4"/>
    <x v="11"/>
  </r>
  <r>
    <n v="2164"/>
    <s v="Rosaline debut record"/>
    <s v="South Florida roots country/rock outfit's long awaited debut record"/>
    <n v="5500"/>
    <n v="5645"/>
    <x v="0"/>
    <x v="0"/>
    <s v="USD"/>
    <n v="1466827140"/>
    <n v="1464196414"/>
    <b v="0"/>
    <n v="83"/>
    <b v="1"/>
    <s v="music/rock"/>
    <n v="1.0263636363636364"/>
    <n v="1.470327723649247E-2"/>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3.3756491633006348E-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1.0914051841746248E-2"/>
    <x v="4"/>
    <x v="11"/>
  </r>
  <r>
    <n v="2167"/>
    <s v="Planes and Planets needs to get their EP finished!!"/>
    <s v="We need YOUR HELP to take one more step to this make release sound amazing!"/>
    <n v="150"/>
    <n v="180"/>
    <x v="0"/>
    <x v="0"/>
    <s v="USD"/>
    <n v="1347672937"/>
    <n v="1346463337"/>
    <b v="0"/>
    <n v="8"/>
    <b v="1"/>
    <s v="music/rock"/>
    <n v="1.2"/>
    <n v="4.4444444444444446E-2"/>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1.5535975149750808E-2"/>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4.5751633986928102E-2"/>
    <x v="4"/>
    <x v="11"/>
  </r>
  <r>
    <n v="2170"/>
    <s v="STETSON'S NEW EP"/>
    <s v="We are a hard rock band from Northern California trying to raise $350 for our next EP. Be a part of our journey!"/>
    <n v="350"/>
    <n v="633"/>
    <x v="0"/>
    <x v="0"/>
    <s v="USD"/>
    <n v="1440266422"/>
    <n v="1436810422"/>
    <b v="0"/>
    <n v="19"/>
    <b v="1"/>
    <s v="music/rock"/>
    <n v="1.8085714285714285"/>
    <n v="3.0015797788309637E-2"/>
    <x v="4"/>
    <x v="11"/>
  </r>
  <r>
    <n v="2171"/>
    <s v="Brainspoonâ€™s New Record"/>
    <s v="Like records? We do, too! Help this Los Angeles based rock 'n' roll band get their new album out on vinyl!"/>
    <n v="4000"/>
    <n v="4243"/>
    <x v="0"/>
    <x v="0"/>
    <s v="USD"/>
    <n v="1434949200"/>
    <n v="1431903495"/>
    <b v="0"/>
    <n v="47"/>
    <b v="1"/>
    <s v="music/rock"/>
    <n v="1.0607500000000001"/>
    <n v="1.1077068112184774E-2"/>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1.2999999999999999E-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1.6882386043894203E-2"/>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1.529497450837582E-2"/>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1.4857142857142857E-2"/>
    <x v="4"/>
    <x v="11"/>
  </r>
  <r>
    <n v="2176"/>
    <s v="Mike Farley Band - New Album!"/>
    <s v="The Mike Farley Band has re-assembled its original line up and needs your help to make a new full-length album!"/>
    <n v="5000"/>
    <n v="6301"/>
    <x v="0"/>
    <x v="0"/>
    <s v="USD"/>
    <n v="1430579509"/>
    <n v="1427987509"/>
    <b v="0"/>
    <n v="71"/>
    <b v="1"/>
    <s v="music/rock"/>
    <n v="1.2602"/>
    <n v="1.1268052690049199E-2"/>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1.5181781861765881E-2"/>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2.4783612233121755E-2"/>
    <x v="4"/>
    <x v="11"/>
  </r>
  <r>
    <n v="2179"/>
    <s v="Woodhouse EP"/>
    <s v="Woodhouse is making an EP!  If you are a fan of whiskey and loud guitars, contribute to the cause!"/>
    <n v="1000"/>
    <n v="1614"/>
    <x v="0"/>
    <x v="0"/>
    <s v="USD"/>
    <n v="1428725192"/>
    <n v="1426133192"/>
    <b v="0"/>
    <n v="21"/>
    <b v="1"/>
    <s v="music/rock"/>
    <n v="1.6140000000000001"/>
    <n v="1.3011152416356878E-2"/>
    <x v="4"/>
    <x v="11"/>
  </r>
  <r>
    <n v="2180"/>
    <s v="FOUR STAR MARY &quot;PIECES&quot;"/>
    <s v="Help fund the new record by independent alternative rockers FOUR STAR MARY &quot;PIECES&quot;"/>
    <n v="5000"/>
    <n v="5359.21"/>
    <x v="0"/>
    <x v="0"/>
    <s v="USD"/>
    <n v="1447434268"/>
    <n v="1443801868"/>
    <b v="0"/>
    <n v="78"/>
    <b v="1"/>
    <s v="music/rock"/>
    <n v="1.071842"/>
    <n v="1.4554383948380451E-2"/>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1.7308948399738733E-2"/>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2.2639109697933226E-2"/>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679345974792779E-2"/>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9.3418557280325904E-3"/>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6.7098553019165627E-3"/>
    <x v="6"/>
    <x v="32"/>
  </r>
  <r>
    <n v="2186"/>
    <s v="Latitude 90Â° : The Origin"/>
    <s v="The real-time digital social deduction game where there's no moderator, no sleeping, and no dying."/>
    <n v="20000"/>
    <n v="21935"/>
    <x v="0"/>
    <x v="0"/>
    <s v="USD"/>
    <n v="1473213600"/>
    <n v="1470062743"/>
    <b v="0"/>
    <n v="392"/>
    <b v="1"/>
    <s v="games/tabletop games"/>
    <n v="1.0967499999999999"/>
    <n v="1.7870982448142239E-2"/>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1.7552980483273667E-2"/>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2.2698167365864431E-2"/>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1.4571948998178506E-2"/>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1.5309613410879233E-2"/>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2.7839643652561249E-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2.4955910967051569E-2"/>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1.3219170007073804E-2"/>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1.6338835439269034E-2"/>
    <x v="6"/>
    <x v="32"/>
  </r>
  <r>
    <n v="2195"/>
    <s v="Purgatoria: City of Angels"/>
    <s v="A gritty, noir tabletop RPG with a fast-paced combo-based battle system."/>
    <n v="4600"/>
    <n v="5535"/>
    <x v="0"/>
    <x v="0"/>
    <s v="USD"/>
    <n v="1439317900"/>
    <n v="1436725900"/>
    <b v="0"/>
    <n v="115"/>
    <b v="1"/>
    <s v="games/tabletop games"/>
    <n v="1.2032608695652174"/>
    <n v="2.077687443541102E-2"/>
    <x v="6"/>
    <x v="32"/>
  </r>
  <r>
    <n v="2196"/>
    <s v="LACORSA Grand Prix Game (relaunch)"/>
    <s v="Race your friends in style with this classic Grand Prix game."/>
    <n v="14000"/>
    <n v="15937"/>
    <x v="0"/>
    <x v="0"/>
    <s v="USD"/>
    <n v="1480662000"/>
    <n v="1478000502"/>
    <b v="0"/>
    <n v="234"/>
    <b v="1"/>
    <s v="games/tabletop games"/>
    <n v="1.1383571428571428"/>
    <n v="1.4682813578465207E-2"/>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1.5176510351063528E-2"/>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1.2246740786726114E-2"/>
    <x v="6"/>
    <x v="32"/>
  </r>
  <r>
    <n v="2199"/>
    <s v="Decadolo. Flip it!"/>
    <s v="A new strategic board game designed to flip out your opponent."/>
    <n v="9000"/>
    <n v="13228"/>
    <x v="0"/>
    <x v="17"/>
    <s v="EUR"/>
    <n v="1444903198"/>
    <n v="1442311198"/>
    <b v="1"/>
    <n v="251"/>
    <b v="1"/>
    <s v="games/tabletop games"/>
    <n v="1.4697777777777778"/>
    <n v="1.8974901723616572E-2"/>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2.4255279904085585E-2"/>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6.6509893346635304E-2"/>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2.5597103018576539E-2"/>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2.2820629849383843E-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3.6628198695434017E-2"/>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2.368421052631579E-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0088495575221239E-2"/>
    <x v="4"/>
    <x v="15"/>
  </r>
  <r>
    <n v="2207"/>
    <s v="Piece of Happy"/>
    <s v="Each piece has a story behind it. Not of some life drama but of an experience you live whilst listening; Happiness evoking"/>
    <n v="2000"/>
    <n v="2000"/>
    <x v="0"/>
    <x v="0"/>
    <s v="USD"/>
    <n v="1384580373"/>
    <n v="1381984773"/>
    <b v="0"/>
    <n v="7"/>
    <b v="1"/>
    <s v="music/electronic music"/>
    <n v="1"/>
    <n v="3.5000000000000001E-3"/>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2.3622047244094488E-2"/>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1.9893899204244031E-2"/>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1.6154363921920576E-2"/>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2.4539877300613498E-2"/>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1.7922191461460003E-2"/>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0.1"/>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1.3675135754212227E-2"/>
    <x v="4"/>
    <x v="15"/>
  </r>
  <r>
    <n v="2215"/>
    <s v="&quot;Something to See, Not to Say&quot; - Anemometer's First EP Album"/>
    <s v="Ambient Electro Grind-fest!"/>
    <n v="550"/>
    <n v="860"/>
    <x v="0"/>
    <x v="0"/>
    <s v="USD"/>
    <n v="1331621940"/>
    <n v="1329671572"/>
    <b v="0"/>
    <n v="33"/>
    <b v="1"/>
    <s v="music/electronic music"/>
    <n v="1.5636363636363637"/>
    <n v="3.8372093023255817E-2"/>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4.4164037854889593E-2"/>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2.1176470588235293E-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0936311903153064E-2"/>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1.8719211822660099E-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1.9491525423728815E-2"/>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2.6883709458626219E-2"/>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3.6900369003690037E-2"/>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4.8470747903640154E-3"/>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1.2173555418465968E-2"/>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6.0680893043323688E-3"/>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1.6441884086253817E-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1.4712351532332959E-2"/>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1.2260640788767891E-2"/>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3.9330634916117754E-2"/>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4.6515972351952178E-2"/>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3.6728745837078802E-2"/>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3.9854780153287618E-2"/>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4.7102758703770627E-2"/>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2.4034334763948499E-2"/>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7.3754452862375194E-3"/>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4.5215772325287583E-2"/>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1.5473735576998757E-2"/>
    <x v="6"/>
    <x v="32"/>
  </r>
  <r>
    <n v="2238"/>
    <s v="28mm Fantasy Miniature range Feral Orcs!"/>
    <s v="28mm Fantasy Miniature Range in leadfree white metal: Orcs, wolves and more."/>
    <n v="4000"/>
    <n v="5496"/>
    <x v="0"/>
    <x v="12"/>
    <s v="EUR"/>
    <n v="1489157716"/>
    <n v="1486565716"/>
    <b v="0"/>
    <n v="79"/>
    <b v="1"/>
    <s v="games/tabletop games"/>
    <n v="1.3740000000000001"/>
    <n v="1.4374090247452693E-2"/>
    <x v="6"/>
    <x v="32"/>
  </r>
  <r>
    <n v="2239"/>
    <s v="Pro Tabletop Gaming Audio Collection"/>
    <s v="Next stretch goal unlocks at $33,000 and/or 500 backers unlocks 2 bonus stretch goals."/>
    <n v="25000"/>
    <n v="32006.67"/>
    <x v="0"/>
    <x v="0"/>
    <s v="USD"/>
    <n v="1385870520"/>
    <n v="1382742014"/>
    <b v="0"/>
    <n v="426"/>
    <b v="1"/>
    <s v="games/tabletop games"/>
    <n v="1.2802667999999999"/>
    <n v="1.3309725754038144E-2"/>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7.0932466380966451E-3"/>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2.0213293650793652E-2"/>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1.856484417000662E-2"/>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0.21875839828003224"/>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1.5383799267943345E-2"/>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1.8700238947497661E-2"/>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2.2772672792648822E-2"/>
    <x v="6"/>
    <x v="32"/>
  </r>
  <r>
    <n v="2247"/>
    <s v="Foragers"/>
    <s v="Take on the role of an ancient forager in this fun strategy game from the designer of Biblios."/>
    <n v="18500"/>
    <n v="19324"/>
    <x v="0"/>
    <x v="0"/>
    <s v="USD"/>
    <n v="1438185565"/>
    <n v="1436975965"/>
    <b v="0"/>
    <n v="380"/>
    <b v="1"/>
    <s v="games/tabletop games"/>
    <n v="1.0445405405405406"/>
    <n v="1.9664665700683089E-2"/>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1.7055296469020653E-2"/>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0472320975114271E-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2.3422950389288613E-3"/>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4.2001401796784965E-2"/>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1.0161191593552336E-2"/>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9.3178036605657232E-3"/>
    <x v="6"/>
    <x v="32"/>
  </r>
  <r>
    <n v="2254"/>
    <s v="Green Couch Games Limited: FrogFlip!"/>
    <s v="A dexterity microgame by father/daughter team, Jason and Claire Kotarski. Make 100 project."/>
    <n v="500"/>
    <n v="2299"/>
    <x v="0"/>
    <x v="0"/>
    <s v="USD"/>
    <n v="1485271968"/>
    <n v="1484667168"/>
    <b v="0"/>
    <n v="197"/>
    <b v="1"/>
    <s v="games/tabletop games"/>
    <n v="4.5979999999999999"/>
    <n v="8.5689430187037841E-2"/>
    <x v="6"/>
    <x v="32"/>
  </r>
  <r>
    <n v="2255"/>
    <s v="Jumbo Jets - Jet Set Expansion Set #2"/>
    <s v="This is the second set of 5 expansions for our route-building game, Jet Set!"/>
    <n v="3950"/>
    <n v="11323"/>
    <x v="0"/>
    <x v="0"/>
    <s v="USD"/>
    <n v="1462661451"/>
    <n v="1460069451"/>
    <b v="0"/>
    <n v="271"/>
    <b v="1"/>
    <s v="games/tabletop games"/>
    <n v="2.8665822784810127"/>
    <n v="2.3933586505343107E-2"/>
    <x v="6"/>
    <x v="32"/>
  </r>
  <r>
    <n v="2256"/>
    <s v="Bitcoin Empire"/>
    <s v="Build your crypto-currency empire and sabotage your opponents. A deck building, card game. 2-4 players. 15 minutes."/>
    <n v="480"/>
    <n v="1069"/>
    <x v="0"/>
    <x v="1"/>
    <s v="GBP"/>
    <n v="1479811846"/>
    <n v="1478602246"/>
    <b v="0"/>
    <n v="50"/>
    <b v="1"/>
    <s v="games/tabletop games"/>
    <n v="2.2270833333333333"/>
    <n v="4.6772684752104769E-2"/>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1.06265916307731E-2"/>
    <x v="6"/>
    <x v="32"/>
  </r>
  <r>
    <n v="2258"/>
    <s v="A Sundered World"/>
    <s v="A Dungeon World campaign setting that takes place after the end of the worlds."/>
    <n v="2200"/>
    <n v="3223"/>
    <x v="0"/>
    <x v="0"/>
    <s v="USD"/>
    <n v="1434045687"/>
    <n v="1431453687"/>
    <b v="0"/>
    <n v="205"/>
    <b v="1"/>
    <s v="games/tabletop games"/>
    <n v="1.4650000000000001"/>
    <n v="6.3605336642879304E-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1.1033153018049382E-2"/>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1.0277743790529793E-2"/>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2.6940346375881975E-2"/>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3.5580892471004523E-2"/>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6.9236095084237248E-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4.1196074800962781E-2"/>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2.8475711892797319E-2"/>
    <x v="6"/>
    <x v="32"/>
  </r>
  <r>
    <n v="2266"/>
    <s v="GOAT LORDS."/>
    <s v="Want to be LORD OF THE GOATS? Start building your herd using thievery, magic, bombs and mostly goats."/>
    <n v="1500"/>
    <n v="4804"/>
    <x v="0"/>
    <x v="0"/>
    <s v="USD"/>
    <n v="1461722400"/>
    <n v="1460235592"/>
    <b v="0"/>
    <n v="194"/>
    <b v="1"/>
    <s v="games/tabletop games"/>
    <n v="3.2026666666666666"/>
    <n v="4.0383014154870944E-2"/>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5.3084554234281581E-3"/>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6.7529935950988579E-3"/>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2.0026198352612063E-2"/>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9.274583199120303E-3"/>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2.3455438199865768E-2"/>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6.9585729028453489E-2"/>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2.6683608640406607E-2"/>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311036789297659E-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2.9805697038294662E-2"/>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1.5444810543657331E-2"/>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1.7261507671781189E-2"/>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1.8840044329516071E-2"/>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2.0806241872561769E-2"/>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1.2136382599461449E-2"/>
    <x v="6"/>
    <x v="32"/>
  </r>
  <r>
    <n v="2281"/>
    <s v="Lewis Robertson Band EP!"/>
    <s v="I am trying to get a new band off the ground, and in order to be taken seriously and get gigs, we need some killer recordings!"/>
    <n v="300"/>
    <n v="555"/>
    <x v="0"/>
    <x v="0"/>
    <s v="USD"/>
    <n v="1311576600"/>
    <n v="1306219897"/>
    <b v="0"/>
    <n v="11"/>
    <b v="1"/>
    <s v="music/rock"/>
    <n v="1.85"/>
    <n v="1.9819819819819819E-2"/>
    <x v="4"/>
    <x v="11"/>
  </r>
  <r>
    <n v="2282"/>
    <s v="Sage King's Debut Album"/>
    <s v="Sage King is recording his debut album and wants YOU to be a part of the creation process"/>
    <n v="750"/>
    <n v="1390"/>
    <x v="0"/>
    <x v="0"/>
    <s v="USD"/>
    <n v="1452744686"/>
    <n v="1447560686"/>
    <b v="0"/>
    <n v="12"/>
    <b v="1"/>
    <s v="music/rock"/>
    <n v="1.8533333333333333"/>
    <n v="8.6330935251798559E-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1.586430729163224E-2"/>
    <x v="4"/>
    <x v="11"/>
  </r>
  <r>
    <n v="2284"/>
    <s v="Make a record, write a song, take the Vinyl Skyway. "/>
    <s v="The Vinyl Skyway reunite to make a third album. "/>
    <n v="6000"/>
    <n v="6373.27"/>
    <x v="0"/>
    <x v="0"/>
    <s v="USD"/>
    <n v="1299902400"/>
    <n v="1297451245"/>
    <b v="0"/>
    <n v="59"/>
    <b v="1"/>
    <s v="music/rock"/>
    <n v="1.0622116666666668"/>
    <n v="9.2574141688646482E-3"/>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2.1697335896731666E-2"/>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9.3271152564956689E-3"/>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1.9633301784222606E-2"/>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2.4975024975024976E-2"/>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1.5518311607697082E-2"/>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1.8577834721332478E-2"/>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9.9537037037037042E-3"/>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2.1445121467965182E-2"/>
    <x v="4"/>
    <x v="11"/>
  </r>
  <r>
    <n v="2293"/>
    <s v="&quot;Hurt N' Wrong&quot; New Album Fundraiser!"/>
    <s v="Donate here to be a part of the upcoming album. Every little bit helps!"/>
    <n v="850"/>
    <n v="920"/>
    <x v="0"/>
    <x v="0"/>
    <s v="USD"/>
    <n v="1348545540"/>
    <n v="1346345999"/>
    <b v="0"/>
    <n v="27"/>
    <b v="1"/>
    <s v="music/rock"/>
    <n v="1.0823529411764705"/>
    <n v="2.9347826086956522E-2"/>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1.5333979551042985E-2"/>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2.262142381902861E-2"/>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1.3895543842836608E-2"/>
    <x v="4"/>
    <x v="11"/>
  </r>
  <r>
    <n v="2297"/>
    <s v="Company Company: Debut EP"/>
    <s v="New Jersey Alternative Rock band COCO needs YOUR help self-releasing debut EP!"/>
    <n v="1000"/>
    <n v="1006"/>
    <x v="0"/>
    <x v="0"/>
    <s v="USD"/>
    <n v="1331697540"/>
    <n v="1328749249"/>
    <b v="0"/>
    <n v="19"/>
    <b v="1"/>
    <s v="music/rock"/>
    <n v="1.006"/>
    <n v="1.8886679920477135E-2"/>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9.1364761119218322E-3"/>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1.3326987148976678E-2"/>
    <x v="4"/>
    <x v="11"/>
  </r>
  <r>
    <n v="2300"/>
    <s v="Keep The Prison Van Rolling"/>
    <s v="Big Fiction leaves for tour on 6/27 but the Prison Van needs some work!  New brakes, transmission repair, tires... it needs a bit."/>
    <n v="800"/>
    <n v="810"/>
    <x v="0"/>
    <x v="0"/>
    <s v="USD"/>
    <n v="1340904416"/>
    <n v="1339694816"/>
    <b v="0"/>
    <n v="7"/>
    <b v="1"/>
    <s v="music/rock"/>
    <n v="1.0125"/>
    <n v="8.6419753086419745E-3"/>
    <x v="4"/>
    <x v="11"/>
  </r>
  <r>
    <n v="2301"/>
    <s v="Time Crash"/>
    <s v="We are America's first trock band, and we're ready to bring you our first album!"/>
    <n v="5000"/>
    <n v="6680.22"/>
    <x v="0"/>
    <x v="0"/>
    <s v="USD"/>
    <n v="1371785496"/>
    <n v="1369193496"/>
    <b v="1"/>
    <n v="211"/>
    <b v="1"/>
    <s v="music/indie rock"/>
    <n v="1.336044"/>
    <n v="3.1585786096865069E-2"/>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2.1656050955414011E-2"/>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1.4602451794187657E-2"/>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1.8702354510577588E-2"/>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9.1652488886449709E-3"/>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1.9536738435187537E-2"/>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3.579508032416024E-2"/>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1.2121664395335251E-2"/>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1.6717522306955581E-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1.5428177296983337E-2"/>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1.1099252934898612E-2"/>
    <x v="4"/>
    <x v="14"/>
  </r>
  <r>
    <n v="2312"/>
    <s v="DINOWALRUS: 3RD RECORD ON VINYL"/>
    <s v="Help Brooklyn psychedelic synth rockers DINOWALRUS release their 3rd Record, COMPLEXION, on vinyl!"/>
    <n v="3000"/>
    <n v="3236"/>
    <x v="0"/>
    <x v="0"/>
    <s v="USD"/>
    <n v="1397862000"/>
    <n v="1395155478"/>
    <b v="1"/>
    <n v="79"/>
    <b v="1"/>
    <s v="music/indie rock"/>
    <n v="1.0786666666666667"/>
    <n v="2.4412855377008654E-2"/>
    <x v="4"/>
    <x v="14"/>
  </r>
  <r>
    <n v="2313"/>
    <s v="A SUNNY DAY IN GLASGOW"/>
    <s v="A Sunny Day in Glasgow are recording a new album and we need your help!"/>
    <n v="5000"/>
    <n v="8792.02"/>
    <x v="0"/>
    <x v="0"/>
    <s v="USD"/>
    <n v="1336086026"/>
    <n v="1333494026"/>
    <b v="1"/>
    <n v="157"/>
    <b v="1"/>
    <s v="music/indie rock"/>
    <n v="1.7584040000000001"/>
    <n v="1.7857102235891181E-2"/>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2.6544350300482043E-2"/>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2.4951267056530214E-2"/>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1.2815255279885175E-2"/>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5.2884615384615384E-2"/>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2.6928795638526352E-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2.3831631073970908E-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1.6381373090373644E-2"/>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1.549636803874092E-2"/>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4.7058823529411764E-2"/>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3.3333333333333333E-2"/>
    <x v="7"/>
    <x v="33"/>
  </r>
  <r>
    <n v="2324"/>
    <s v="Pies not Lies"/>
    <s v="A city centre shop selling great locally made food with room to chat and learn about eachother."/>
    <n v="7500"/>
    <n v="1555"/>
    <x v="3"/>
    <x v="1"/>
    <s v="GBP"/>
    <n v="1490559285"/>
    <n v="1487970885"/>
    <b v="0"/>
    <n v="61"/>
    <b v="0"/>
    <s v="food/small batch"/>
    <n v="0.20733333333333334"/>
    <n v="3.9228295819935692E-2"/>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8.7499999999999994E-2"/>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9.2592592592592587E-3"/>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1.822052439157976E-2"/>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2.1104342699941048E-2"/>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4.7205438066465254E-3"/>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4.5469761214014725E-3"/>
    <x v="7"/>
    <x v="33"/>
  </r>
  <r>
    <n v="2331"/>
    <s v="Meadowlands Chocolate"/>
    <s v="Handcrafted, organic, single-origin, bean-to-bar, dark chocolate. Like fine wine, the secret is in the terroir."/>
    <n v="8000"/>
    <n v="11545.1"/>
    <x v="0"/>
    <x v="0"/>
    <s v="USD"/>
    <n v="1408320490"/>
    <n v="1405728490"/>
    <b v="1"/>
    <n v="283"/>
    <b v="1"/>
    <s v="food/small batch"/>
    <n v="1.4431375"/>
    <n v="2.4512563771643379E-2"/>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1.3244534748090455E-2"/>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7.3841319717203452E-2"/>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1.6429622363903874E-2"/>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8.6436170212765961E-3"/>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2.0788022565518521E-2"/>
    <x v="7"/>
    <x v="33"/>
  </r>
  <r>
    <n v="2337"/>
    <s v="The Hudson Standard Bitters and Shrubs"/>
    <s v="We make small batch, locally sourced bitters and shrubs for cocktails and cooking."/>
    <n v="12000"/>
    <n v="13279"/>
    <x v="0"/>
    <x v="0"/>
    <s v="USD"/>
    <n v="1403796143"/>
    <n v="1401204143"/>
    <b v="1"/>
    <n v="179"/>
    <b v="1"/>
    <s v="food/small batch"/>
    <n v="1.1065833333333333"/>
    <n v="1.3479930717674523E-2"/>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8.107306462775599E-3"/>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1.5009788992821405E-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9.5247098863179783E-3"/>
    <x v="7"/>
    <x v="33"/>
  </r>
  <r>
    <n v="2341"/>
    <s v="Cutting Edge Fitness Website (Canceled)"/>
    <s v="This website will serve as an interface to change lives and have a community routing for your success!"/>
    <n v="5000"/>
    <n v="0"/>
    <x v="1"/>
    <x v="0"/>
    <s v="USD"/>
    <n v="1436729504"/>
    <n v="1434137504"/>
    <b v="0"/>
    <n v="0"/>
    <b v="0"/>
    <s v="technology/web"/>
    <n v="0"/>
    <e v="#DI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3333333333333335E-3"/>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e v="#DI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7.6923076923076927E-2"/>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6.6666666666666666E-2"/>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1.8518518518518517E-2"/>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x v="7"/>
  </r>
  <r>
    <n v="2351"/>
    <s v="NZ Auction site.  No listing or success fees. Only $2 p/m"/>
    <s v="Donate $30 or more and receive a free selfie stick."/>
    <n v="18900"/>
    <n v="108"/>
    <x v="1"/>
    <x v="4"/>
    <s v="NZD"/>
    <n v="1430360739"/>
    <n v="1427768739"/>
    <b v="0"/>
    <n v="7"/>
    <b v="0"/>
    <s v="technology/web"/>
    <n v="5.7142857142857143E-3"/>
    <n v="6.4814814814814811E-2"/>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x v="7"/>
  </r>
  <r>
    <n v="2354"/>
    <s v="Dissertation (Canceled)"/>
    <s v="Almost done with doctorate degree but need funding of $35,000 to complete research of project."/>
    <n v="35000"/>
    <n v="25"/>
    <x v="1"/>
    <x v="0"/>
    <s v="USD"/>
    <n v="1420910460"/>
    <n v="1415726460"/>
    <b v="0"/>
    <n v="1"/>
    <b v="0"/>
    <s v="technology/web"/>
    <n v="7.1428571428571429E-4"/>
    <n v="0.04"/>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3.6363636363636362E-2"/>
    <x v="2"/>
    <x v="7"/>
  </r>
  <r>
    <n v="2356"/>
    <s v="HardstyleUnited.com (Canceled)"/>
    <s v="HardstyleUnited.com The Global Hardstyle community. Your Hardstyle community."/>
    <n v="10000"/>
    <n v="0"/>
    <x v="1"/>
    <x v="9"/>
    <s v="EUR"/>
    <n v="1433530104"/>
    <n v="1430938104"/>
    <b v="0"/>
    <n v="0"/>
    <b v="0"/>
    <s v="technology/web"/>
    <n v="0"/>
    <e v="#DI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2.7247956403269754E-3"/>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0.5"/>
    <x v="2"/>
    <x v="7"/>
  </r>
  <r>
    <n v="2361"/>
    <s v="Lemme Grab it (Canceled)"/>
    <s v="A website for email/sms alerts of your personal selection, comparison of prices,consolidated database, best deals around for clothing."/>
    <n v="200"/>
    <n v="0"/>
    <x v="1"/>
    <x v="5"/>
    <s v="CAD"/>
    <n v="1462053600"/>
    <n v="1459975008"/>
    <b v="0"/>
    <n v="0"/>
    <b v="0"/>
    <s v="technology/web"/>
    <n v="0"/>
    <e v="#DI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1.6666666666666666E-2"/>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x v="7"/>
  </r>
  <r>
    <n v="2364"/>
    <s v="Minecraft Server and Website Help (Name: Forge Realms)"/>
    <s v="Making a Minecraft server and Website and I need your help to fund it. Thanks in Advance!"/>
    <n v="128"/>
    <n v="0"/>
    <x v="1"/>
    <x v="0"/>
    <s v="USD"/>
    <n v="1445898356"/>
    <n v="1441146356"/>
    <b v="0"/>
    <n v="0"/>
    <b v="0"/>
    <s v="technology/web"/>
    <n v="0"/>
    <e v="#DI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1.0266159695817491E-2"/>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2.0895522388059702E-2"/>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0.02"/>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4.878048780487805E-2"/>
    <x v="2"/>
    <x v="7"/>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3333333333333333E-2"/>
    <x v="2"/>
    <x v="7"/>
  </r>
  <r>
    <n v="2373"/>
    <s v="Cykelauktion.com (Canceled)"/>
    <s v="We want to create a safe marketplace for buying and selling bicycles."/>
    <n v="850000"/>
    <n v="50"/>
    <x v="1"/>
    <x v="11"/>
    <s v="SEK"/>
    <n v="1440863624"/>
    <n v="1438271624"/>
    <b v="0"/>
    <n v="1"/>
    <b v="0"/>
    <s v="technology/web"/>
    <n v="5.8823529411764708E-5"/>
    <n v="0.02"/>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0.1"/>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1.2257530720436369E-2"/>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x v="7"/>
  </r>
  <r>
    <n v="2378"/>
    <s v="KEEPUP INC (Canceled)"/>
    <s v="KEEPUP allows you to extend your social circle by introducing you to new people via your friends."/>
    <n v="110000"/>
    <n v="0"/>
    <x v="1"/>
    <x v="0"/>
    <s v="USD"/>
    <n v="1440548330"/>
    <n v="1438042730"/>
    <b v="0"/>
    <n v="0"/>
    <b v="0"/>
    <s v="technology/web"/>
    <n v="0"/>
    <e v="#DIV/0!"/>
    <x v="2"/>
    <x v="7"/>
  </r>
  <r>
    <n v="2379"/>
    <s v="SelectCooks.com (Canceled)"/>
    <s v="Selectcooks.com is a community marketplace for people to list, find and hire chefs."/>
    <n v="30000"/>
    <n v="0"/>
    <x v="1"/>
    <x v="0"/>
    <s v="USD"/>
    <n v="1444004616"/>
    <n v="1440116616"/>
    <b v="0"/>
    <n v="0"/>
    <b v="0"/>
    <s v="technology/web"/>
    <n v="0"/>
    <e v="#DI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5.4545454545454543E-2"/>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4.4557606619987271E-3"/>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2.6666666666666668E-2"/>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6.8965517241379309E-3"/>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8.8832487309644676E-3"/>
    <x v="2"/>
    <x v="7"/>
  </r>
  <r>
    <n v="2386"/>
    <s v="Realjobmatch.com (Canceled)"/>
    <s v="Realjobmatch is not just a job search site but a matching site , matching the right jobseekers with the best jobs."/>
    <n v="30000"/>
    <n v="0"/>
    <x v="1"/>
    <x v="5"/>
    <s v="CAD"/>
    <n v="1420920424"/>
    <n v="1415736424"/>
    <b v="0"/>
    <n v="0"/>
    <b v="0"/>
    <s v="technology/web"/>
    <n v="0"/>
    <e v="#DI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2.9239766081871343E-3"/>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1.7278617710583154E-2"/>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3333333333333333E-2"/>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x v="7"/>
  </r>
  <r>
    <n v="2391"/>
    <s v="oToBOTS.com - Freedom from high cost auto repairs (Canceled)"/>
    <s v="Using the power of internet to help people save hundreds in car repair."/>
    <n v="20000"/>
    <n v="25"/>
    <x v="1"/>
    <x v="0"/>
    <s v="USD"/>
    <n v="1427825044"/>
    <n v="1425236644"/>
    <b v="0"/>
    <n v="1"/>
    <b v="0"/>
    <s v="technology/web"/>
    <n v="1.25E-3"/>
    <n v="0.04"/>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0.02"/>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0.66666666666666663"/>
    <x v="2"/>
    <x v="7"/>
  </r>
  <r>
    <n v="2395"/>
    <s v="VENT it out (Canceled)"/>
    <s v="I am making a social website where people can anonymously or openly vent, All walks of life all over the world"/>
    <n v="33000"/>
    <n v="0"/>
    <x v="1"/>
    <x v="0"/>
    <s v="USD"/>
    <n v="1484038620"/>
    <n v="1481597687"/>
    <b v="0"/>
    <n v="0"/>
    <b v="0"/>
    <s v="technology/web"/>
    <n v="0"/>
    <e v="#DI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0.1"/>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x v="7"/>
  </r>
  <r>
    <n v="2398"/>
    <s v="Roekee.com (Canceled)"/>
    <s v="The internets new search engine. Looking for funding to develop our backend web indexing software with an emphasis on automation."/>
    <n v="4000"/>
    <n v="0"/>
    <x v="1"/>
    <x v="0"/>
    <s v="USD"/>
    <n v="1435874384"/>
    <n v="1433282384"/>
    <b v="0"/>
    <n v="0"/>
    <b v="0"/>
    <s v="technology/web"/>
    <n v="0"/>
    <e v="#DI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4.4776119402985072E-2"/>
    <x v="7"/>
    <x v="19"/>
  </r>
  <r>
    <n v="2402"/>
    <s v="Cupcake Truck Unite"/>
    <s v="Small town, delicious treats, and a mobile truck"/>
    <n v="12000"/>
    <n v="52"/>
    <x v="2"/>
    <x v="0"/>
    <s v="USD"/>
    <n v="1431533931"/>
    <n v="1428941931"/>
    <b v="0"/>
    <n v="1"/>
    <b v="0"/>
    <s v="food/food trucks"/>
    <n v="4.3333333333333331E-3"/>
    <n v="1.9230769230769232E-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5.9405940594059403E-2"/>
    <x v="7"/>
    <x v="19"/>
  </r>
  <r>
    <n v="2404"/>
    <s v="Square Donuts Truck"/>
    <s v="We would love another Donut Food Truck for your famous Square Donuts.  We have one successful truck and retail store open already!"/>
    <n v="15000"/>
    <n v="0"/>
    <x v="2"/>
    <x v="0"/>
    <s v="USD"/>
    <n v="1451782607"/>
    <n v="1449190607"/>
    <b v="0"/>
    <n v="0"/>
    <b v="0"/>
    <s v="food/food trucks"/>
    <n v="0"/>
    <e v="#DIV/0!"/>
    <x v="7"/>
    <x v="19"/>
  </r>
  <r>
    <n v="2405"/>
    <s v="JoyShtick Food Truck"/>
    <s v="We are the first gaming-themed food truck, bringing gourmet pub fare to the Jacksonville area."/>
    <n v="5000"/>
    <n v="1126"/>
    <x v="2"/>
    <x v="0"/>
    <s v="USD"/>
    <n v="1472911375"/>
    <n v="1471096975"/>
    <b v="0"/>
    <n v="20"/>
    <b v="0"/>
    <s v="food/food trucks"/>
    <n v="0.22520000000000001"/>
    <n v="1.7761989342806393E-2"/>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1.1895910780669145E-2"/>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5.9384560014396253E-3"/>
    <x v="7"/>
    <x v="19"/>
  </r>
  <r>
    <n v="2408"/>
    <s v="Sabroso On Wheels"/>
    <s v="A US Army Vet trying to get a Peruvian food truck going! Really good Peruvian food now mobile!"/>
    <n v="15000"/>
    <n v="30"/>
    <x v="2"/>
    <x v="0"/>
    <s v="USD"/>
    <n v="1415247757"/>
    <n v="1412652157"/>
    <b v="0"/>
    <n v="2"/>
    <b v="0"/>
    <s v="food/food trucks"/>
    <n v="2E-3"/>
    <n v="6.6666666666666666E-2"/>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1.3043478260869565E-2"/>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1.9867549668874173E-2"/>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0.12"/>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2.8260869565217391E-2"/>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1.7910447761194031E-2"/>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0.2"/>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x v="19"/>
  </r>
  <r>
    <n v="2418"/>
    <s v="Mexican food truck"/>
    <s v="I want to start my food truck business."/>
    <n v="25000"/>
    <n v="5"/>
    <x v="2"/>
    <x v="0"/>
    <s v="USD"/>
    <n v="1427225644"/>
    <n v="1422045244"/>
    <b v="0"/>
    <n v="5"/>
    <b v="0"/>
    <s v="food/food trucks"/>
    <n v="2.0000000000000001E-4"/>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1.4394242303078768E-2"/>
    <x v="7"/>
    <x v="19"/>
  </r>
  <r>
    <n v="2421"/>
    <s v="hot dog cart"/>
    <s v="help me start Merrill's first hot dog cart in this empty lot"/>
    <n v="6000"/>
    <n v="1"/>
    <x v="2"/>
    <x v="0"/>
    <s v="USD"/>
    <n v="1424536196"/>
    <n v="1421944196"/>
    <b v="0"/>
    <n v="1"/>
    <b v="0"/>
    <s v="food/food trucks"/>
    <n v="1.6666666666666666E-4"/>
    <n v="1"/>
    <x v="7"/>
    <x v="19"/>
  </r>
  <r>
    <n v="2422"/>
    <s v="Help starting a family owned food truck"/>
    <s v="Family owned business serving BBQ and seafood to the public"/>
    <n v="500"/>
    <n v="1"/>
    <x v="2"/>
    <x v="0"/>
    <s v="USD"/>
    <n v="1426091036"/>
    <n v="1423502636"/>
    <b v="0"/>
    <n v="1"/>
    <b v="0"/>
    <s v="food/food trucks"/>
    <n v="2E-3"/>
    <n v="1"/>
    <x v="7"/>
    <x v="19"/>
  </r>
  <r>
    <n v="2423"/>
    <s v="FBTR BBQ"/>
    <s v="FBTR is a Texas-style, North Carolina based, homemade BBQ company looking to bring good meat to the masses."/>
    <n v="60000"/>
    <n v="8"/>
    <x v="2"/>
    <x v="0"/>
    <s v="USD"/>
    <n v="1420044890"/>
    <n v="1417452890"/>
    <b v="0"/>
    <n v="1"/>
    <b v="0"/>
    <s v="food/food trucks"/>
    <n v="1.3333333333333334E-4"/>
    <n v="0.125"/>
    <x v="7"/>
    <x v="19"/>
  </r>
  <r>
    <n v="2424"/>
    <s v="Lily and Memphs"/>
    <s v="Great and creative food from the heart in the form of a sweet food truck!"/>
    <n v="25000"/>
    <n v="310"/>
    <x v="2"/>
    <x v="0"/>
    <s v="USD"/>
    <n v="1414445108"/>
    <n v="1411853108"/>
    <b v="0"/>
    <n v="9"/>
    <b v="0"/>
    <s v="food/food trucks"/>
    <n v="1.24E-2"/>
    <n v="2.903225806451613E-2"/>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x v="19"/>
  </r>
  <r>
    <n v="2427"/>
    <s v="Wraps in a snap. Fast lunch with a gourmet punch!"/>
    <s v="Fast and simple lunches for those on the go.  All (lunch) deals $10 or less."/>
    <n v="50000"/>
    <n v="1"/>
    <x v="2"/>
    <x v="0"/>
    <s v="USD"/>
    <n v="1458715133"/>
    <n v="1455262733"/>
    <b v="0"/>
    <n v="1"/>
    <b v="0"/>
    <s v="food/food trucks"/>
    <n v="2.0000000000000002E-5"/>
    <n v="1"/>
    <x v="7"/>
    <x v="19"/>
  </r>
  <r>
    <n v="2428"/>
    <s v="Premium Burgers"/>
    <s v="From Moo 2 You! We want to offer premium burgers to a taco flooded environment."/>
    <n v="35000"/>
    <n v="1"/>
    <x v="2"/>
    <x v="0"/>
    <s v="USD"/>
    <n v="1426182551"/>
    <n v="1423594151"/>
    <b v="0"/>
    <n v="1"/>
    <b v="0"/>
    <s v="food/food trucks"/>
    <n v="2.8571428571428571E-5"/>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1.99501246882793E-3"/>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9.5238095238095233E-2"/>
    <x v="7"/>
    <x v="19"/>
  </r>
  <r>
    <n v="2431"/>
    <s v="Murphy's good eatin'"/>
    <s v="Go to Colorado and run a food truck with homemade food of all kinds."/>
    <n v="100000"/>
    <n v="2"/>
    <x v="2"/>
    <x v="0"/>
    <s v="USD"/>
    <n v="1467080613"/>
    <n v="1461896613"/>
    <b v="0"/>
    <n v="2"/>
    <b v="0"/>
    <s v="food/food trucks"/>
    <n v="2.0000000000000002E-5"/>
    <n v="1"/>
    <x v="7"/>
    <x v="19"/>
  </r>
  <r>
    <n v="2432"/>
    <s v="funding for bbq trailer"/>
    <s v="Looking to start competition cooking and need start-up help.  Offering brisket tasting to all contributors."/>
    <n v="14000"/>
    <n v="2"/>
    <x v="2"/>
    <x v="0"/>
    <s v="USD"/>
    <n v="1425791697"/>
    <n v="1423199697"/>
    <b v="0"/>
    <n v="2"/>
    <b v="0"/>
    <s v="food/food trucks"/>
    <n v="1.4285714285714287E-4"/>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7.6923076923076927E-2"/>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2679738562091504E-3"/>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4.4444444444444446E-2"/>
    <x v="7"/>
    <x v="19"/>
  </r>
  <r>
    <n v="2437"/>
    <s v="Cuppa Gumbos"/>
    <s v="Homemade Gumbo, Stews and Curry to be served hot and fresh everyday at any festival or concert we can attend."/>
    <n v="8000"/>
    <n v="0"/>
    <x v="2"/>
    <x v="0"/>
    <s v="USD"/>
    <n v="1426615200"/>
    <n v="1422400188"/>
    <b v="0"/>
    <n v="0"/>
    <b v="0"/>
    <s v="food/food trucks"/>
    <n v="0"/>
    <e v="#DIV/0!"/>
    <x v="7"/>
    <x v="19"/>
  </r>
  <r>
    <n v="2438"/>
    <s v="FOOD|Art"/>
    <s v="I'm starting a catering and food truck business of southern comfort food. My FOOD is my Art!  _x000a_Thanks for you help!"/>
    <n v="15000"/>
    <n v="50"/>
    <x v="2"/>
    <x v="0"/>
    <s v="USD"/>
    <n v="1449529062"/>
    <n v="1444341462"/>
    <b v="0"/>
    <n v="1"/>
    <b v="0"/>
    <s v="food/food trucks"/>
    <n v="3.3333333333333335E-3"/>
    <n v="0.02"/>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x v="19"/>
  </r>
  <r>
    <n v="2440"/>
    <s v="The first green Food Truck in Phnom Penh"/>
    <s v="Starting a entire clean energy food truck and set a new standard for Cambodia"/>
    <n v="5000"/>
    <n v="10"/>
    <x v="2"/>
    <x v="18"/>
    <s v="EUR"/>
    <n v="1455399313"/>
    <n v="1452807313"/>
    <b v="0"/>
    <n v="2"/>
    <b v="0"/>
    <s v="food/food trucks"/>
    <n v="2E-3"/>
    <n v="0.2"/>
    <x v="7"/>
    <x v="19"/>
  </r>
  <r>
    <n v="2441"/>
    <s v="Bring Alchemy Pops to the People!"/>
    <s v="YOU can help Alchemy Pops POP up on a street near you!"/>
    <n v="7500"/>
    <n v="8091"/>
    <x v="0"/>
    <x v="0"/>
    <s v="USD"/>
    <n v="1437627540"/>
    <n v="1435806054"/>
    <b v="0"/>
    <n v="109"/>
    <b v="1"/>
    <s v="food/small batch"/>
    <n v="1.0788"/>
    <n v="1.3471758744283772E-2"/>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1.2307285118771919E-2"/>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7.6784454678531146E-3"/>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1.8723143032535298E-2"/>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1.3310185185185185E-2"/>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1.3215859030837005E-2"/>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554307116104865E-2"/>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2.0930232558139535E-2"/>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1.1111111111111112E-2"/>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6.6972947525382413E-3"/>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1.6110870506712862E-2"/>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1.8726591760299626E-2"/>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1.4436543848308555E-2"/>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3.6831368993653674E-3"/>
    <x v="7"/>
    <x v="33"/>
  </r>
  <r>
    <n v="2455"/>
    <s v="Yo Mama's Sauces &amp; Rubs"/>
    <s v="Mama wants everyone to try her secret recipes for sauces and rubs. She uses only the freshest ingredients for them."/>
    <n v="300"/>
    <n v="546"/>
    <x v="0"/>
    <x v="0"/>
    <s v="USD"/>
    <n v="1461177950"/>
    <n v="1458758750"/>
    <b v="0"/>
    <n v="16"/>
    <b v="1"/>
    <s v="food/small batch"/>
    <n v="1.82"/>
    <n v="2.9304029304029304E-2"/>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2.4695908588278657E-2"/>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5.2698682532936678E-3"/>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1.4521691777092031E-2"/>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9.1931540342298293E-3"/>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7.937434341076223E-3"/>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1.1046885035324342E-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3.4625517500940908E-2"/>
    <x v="4"/>
    <x v="14"/>
  </r>
  <r>
    <n v="2463"/>
    <s v="Emma Ate the Lion &quot;Songs Two Count Too&quot;"/>
    <s v="Emma Ate The Lion's debut full length album"/>
    <n v="2000"/>
    <n v="2325"/>
    <x v="0"/>
    <x v="0"/>
    <s v="USD"/>
    <n v="1366138800"/>
    <n v="1362710425"/>
    <b v="0"/>
    <n v="75"/>
    <b v="1"/>
    <s v="music/indie rock"/>
    <n v="1.1625000000000001"/>
    <n v="3.2258064516129031E-2"/>
    <x v="4"/>
    <x v="14"/>
  </r>
  <r>
    <n v="2464"/>
    <s v="The Enemy Feathers NEW EP"/>
    <s v="The Enemy Feathers are passing the proverbial hat to see if we can raise enough money to complete Our NEW EP"/>
    <n v="2000"/>
    <n v="2222"/>
    <x v="0"/>
    <x v="5"/>
    <s v="CAD"/>
    <n v="1443641340"/>
    <n v="1441143397"/>
    <b v="0"/>
    <n v="43"/>
    <b v="1"/>
    <s v="music/indie rock"/>
    <n v="1.111"/>
    <n v="1.9351935193519351E-2"/>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3.8065027755749402E-2"/>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2.0799999999999999E-2"/>
    <x v="4"/>
    <x v="14"/>
  </r>
  <r>
    <n v="2467"/>
    <s v="Nature Boy Explorer EP"/>
    <s v="We've finished our first EP and we're taking it on the road in three weeks! Help us fund manufacturing?"/>
    <n v="1000"/>
    <n v="1185"/>
    <x v="0"/>
    <x v="0"/>
    <s v="USD"/>
    <n v="1336669200"/>
    <n v="1335473931"/>
    <b v="0"/>
    <n v="43"/>
    <b v="1"/>
    <s v="music/indie rock"/>
    <n v="1.1850000000000001"/>
    <n v="3.6286919831223625E-2"/>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2.7047949485622613E-2"/>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3.44574780058651E-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3.4895893916482491E-2"/>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2.6562499999999999E-2"/>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1.0214083256564021E-2"/>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2.35E-2"/>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7.599726409849245E-3"/>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3.0939648586707412E-2"/>
    <x v="4"/>
    <x v="14"/>
  </r>
  <r>
    <n v="2476"/>
    <s v="Arts &amp; Crafts"/>
    <s v="Eleven songs, the accumulation of several memorable occurrences in a sleepy town; stories of fiction &amp; fact."/>
    <n v="3200"/>
    <n v="3360.72"/>
    <x v="0"/>
    <x v="0"/>
    <s v="USD"/>
    <n v="1415004770"/>
    <n v="1412149970"/>
    <b v="0"/>
    <n v="55"/>
    <b v="1"/>
    <s v="music/indie rock"/>
    <n v="1.050225"/>
    <n v="1.6365540717465307E-2"/>
    <x v="4"/>
    <x v="14"/>
  </r>
  <r>
    <n v="2477"/>
    <s v="Debut Album"/>
    <s v="Releasing my first album in August, and I need your help in order to get it done!"/>
    <n v="750"/>
    <n v="1285"/>
    <x v="0"/>
    <x v="0"/>
    <s v="USD"/>
    <n v="1344789345"/>
    <n v="1340901345"/>
    <b v="0"/>
    <n v="41"/>
    <b v="1"/>
    <s v="music/indie rock"/>
    <n v="1.7133333333333334"/>
    <n v="3.1906614785992216E-2"/>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7.745098039215686E-3"/>
    <x v="4"/>
    <x v="14"/>
  </r>
  <r>
    <n v="2479"/>
    <s v="FUEL FAKE NATIVES"/>
    <s v="Fake Natives is headed on tour this summer. Help them fill their tank with fossil fuels."/>
    <n v="300"/>
    <n v="400.33"/>
    <x v="0"/>
    <x v="0"/>
    <s v="USD"/>
    <n v="1343440800"/>
    <n v="1342545994"/>
    <b v="0"/>
    <n v="16"/>
    <b v="1"/>
    <s v="music/indie rock"/>
    <n v="1.3344333333333334"/>
    <n v="3.9967027202557889E-2"/>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4.0000000000000001E-3"/>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2.1034265926260509E-2"/>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2.4975024975024976E-2"/>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1.5187849720223821E-2"/>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2.1551156459001321E-2"/>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1.9854721549636804E-2"/>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3.7641154328732745E-2"/>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2.5320504277832567E-2"/>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2.0306154326772883E-2"/>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1.6030779095864058E-2"/>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2.6359143327841845E-2"/>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1.937984496124031E-2"/>
    <x v="4"/>
    <x v="14"/>
  </r>
  <r>
    <n v="2492"/>
    <s v="SUPER NICE EP 2012"/>
    <s v="We're a band from Hawaii trying to produce our first EP and we need help!"/>
    <n v="600"/>
    <n v="750"/>
    <x v="0"/>
    <x v="0"/>
    <s v="USD"/>
    <n v="1339840740"/>
    <n v="1335397188"/>
    <b v="0"/>
    <n v="27"/>
    <b v="1"/>
    <s v="music/indie rock"/>
    <n v="1.25"/>
    <n v="3.5999999999999997E-2"/>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1.0062160062160062E-2"/>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2.5741214985347309E-2"/>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2.1954470609759285E-2"/>
    <x v="4"/>
    <x v="14"/>
  </r>
  <r>
    <n v="2496"/>
    <s v="Lynn Haven - The First Album, &quot;Fair Weather Friends&quot;"/>
    <s v="Be a part of making the first Lynn Haven album, &quot;Fair Weather Friends.&quot;"/>
    <n v="6000"/>
    <n v="6000"/>
    <x v="0"/>
    <x v="0"/>
    <s v="USD"/>
    <n v="1364597692"/>
    <n v="1361577292"/>
    <b v="0"/>
    <n v="10"/>
    <b v="1"/>
    <s v="music/indie rock"/>
    <n v="1"/>
    <n v="1.6666666666666668E-3"/>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1.2414484156014597E-2"/>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1.893939393939394E-2"/>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2.0974706971005553E-2"/>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4.2647058823529413E-2"/>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2.491103202846975E-2"/>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5.8139534883720929E-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x v="34"/>
  </r>
  <r>
    <n v="2504"/>
    <s v="Halal Restaurant and Internet Cafe"/>
    <s v="Halal Restaurant and Internet Cafe 20 percent of profits will go to building masjids."/>
    <n v="35000"/>
    <n v="0"/>
    <x v="2"/>
    <x v="0"/>
    <s v="USD"/>
    <n v="1416014534"/>
    <n v="1413418934"/>
    <b v="0"/>
    <n v="0"/>
    <b v="0"/>
    <s v="food/restaurants"/>
    <n v="0"/>
    <e v="#DIV/0!"/>
    <x v="7"/>
    <x v="34"/>
  </r>
  <r>
    <n v="2505"/>
    <s v="PASTATUTION"/>
    <s v="PASTATUTION- The act or practice of engaging in Pasta Making for money.  _x000a__x000a_Help us get the Arcobaleno Pasta Extruder!"/>
    <n v="7000"/>
    <n v="0"/>
    <x v="2"/>
    <x v="0"/>
    <s v="USD"/>
    <n v="1426292416"/>
    <n v="1423704016"/>
    <b v="0"/>
    <n v="0"/>
    <b v="0"/>
    <s v="food/restaurants"/>
    <n v="0"/>
    <e v="#DI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6.6666666666666666E-2"/>
    <x v="7"/>
    <x v="34"/>
  </r>
  <r>
    <n v="2507"/>
    <s v="Help Cafe Talavera get a New Kitchen!"/>
    <s v="Unique dishes for a unique city!."/>
    <n v="42850"/>
    <n v="0"/>
    <x v="2"/>
    <x v="0"/>
    <s v="USD"/>
    <n v="1431308704"/>
    <n v="1428716704"/>
    <b v="0"/>
    <n v="0"/>
    <b v="0"/>
    <s v="food/restaurants"/>
    <n v="0"/>
    <e v="#DI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2.8000000000000001E-2"/>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2.6666666666666668E-2"/>
    <x v="7"/>
    <x v="34"/>
  </r>
  <r>
    <n v="2511"/>
    <s v="loluli's"/>
    <s v="Fresh Fast Food. A bbq ramen bar thats healthy, tasty and made to order right in front of your eyes....... From flame to bowl"/>
    <n v="100000"/>
    <n v="0"/>
    <x v="2"/>
    <x v="1"/>
    <s v="GBP"/>
    <n v="1454323413"/>
    <n v="1451731413"/>
    <b v="0"/>
    <n v="0"/>
    <b v="0"/>
    <s v="food/restaurants"/>
    <n v="0"/>
    <e v="#DIV/0!"/>
    <x v="7"/>
    <x v="34"/>
  </r>
  <r>
    <n v="2512"/>
    <s v="Somethin' Tasty"/>
    <s v="Somethin' Tasty is a unique coffee, pastry &amp; retail store. We consign from all local sources: pottery, glass &amp; art."/>
    <n v="1150"/>
    <n v="0"/>
    <x v="2"/>
    <x v="0"/>
    <s v="USD"/>
    <n v="1418504561"/>
    <n v="1417208561"/>
    <b v="0"/>
    <n v="0"/>
    <b v="0"/>
    <s v="food/restaurants"/>
    <n v="0"/>
    <e v="#DI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1.9047619047619049E-2"/>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1.2903225806451613E-2"/>
    <x v="7"/>
    <x v="34"/>
  </r>
  <r>
    <n v="2516"/>
    <s v="Morning Glory"/>
    <s v="Hi, everyone my name is Alex, and i want to create not just a cafe spot, but a place that gives everyone a nice warm homey feeling."/>
    <n v="22000"/>
    <n v="0"/>
    <x v="2"/>
    <x v="0"/>
    <s v="USD"/>
    <n v="1417279252"/>
    <n v="1414683652"/>
    <b v="0"/>
    <n v="0"/>
    <b v="0"/>
    <s v="food/restaurants"/>
    <n v="0"/>
    <e v="#DI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1.8675721561969439E-2"/>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x v="34"/>
  </r>
  <r>
    <n v="2519"/>
    <s v="Kelli's Kitchen"/>
    <s v="Better than your mom's, better than Cracker Barrel, only at Kelli's Kitchen (all from scratch)."/>
    <n v="150000"/>
    <n v="65"/>
    <x v="2"/>
    <x v="0"/>
    <s v="USD"/>
    <n v="1405741404"/>
    <n v="1403149404"/>
    <b v="0"/>
    <n v="4"/>
    <b v="0"/>
    <s v="food/restaurants"/>
    <n v="4.3333333333333331E-4"/>
    <n v="6.1538461538461542E-2"/>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9.6448996382431963E-3"/>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5.4000000000000003E-3"/>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1.8465909090909092E-2"/>
    <x v="4"/>
    <x v="35"/>
  </r>
  <r>
    <n v="2524"/>
    <s v="Les Bostonades' First CD"/>
    <s v="We're bringing some of our favorite music from the past 10 years to disc for the first time ever."/>
    <n v="7500"/>
    <n v="7620"/>
    <x v="0"/>
    <x v="0"/>
    <s v="USD"/>
    <n v="1419136200"/>
    <n v="1416338557"/>
    <b v="0"/>
    <n v="43"/>
    <b v="1"/>
    <s v="music/classical music"/>
    <n v="1.016"/>
    <n v="5.6430446194225721E-3"/>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9.9676052828307996E-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7.3041168658698535E-3"/>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1.7380660954712364E-2"/>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1.88811628931536E-2"/>
    <x v="4"/>
    <x v="35"/>
  </r>
  <r>
    <n v="2529"/>
    <s v="UrbanArias is DC's Contemporary Opera Company"/>
    <s v="Opera. Short. New."/>
    <n v="6000"/>
    <n v="6257"/>
    <x v="0"/>
    <x v="0"/>
    <s v="USD"/>
    <n v="1332636975"/>
    <n v="1328752575"/>
    <b v="0"/>
    <n v="76"/>
    <b v="1"/>
    <s v="music/classical music"/>
    <n v="1.0428333333333333"/>
    <n v="1.2146396036439189E-2"/>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7.3846153846153844E-3"/>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1.3501549358123064E-2"/>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1.1892963330029732E-2"/>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1.6385542168674699E-2"/>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6.6666666666666671E-3"/>
    <x v="4"/>
    <x v="35"/>
  </r>
  <r>
    <n v="2535"/>
    <s v="Mark Hayes Requiem Recording"/>
    <s v="Mark Hayes: Requiem Recording"/>
    <n v="20000"/>
    <n v="20755"/>
    <x v="0"/>
    <x v="0"/>
    <s v="USD"/>
    <n v="1417463945"/>
    <n v="1414781945"/>
    <b v="0"/>
    <n v="78"/>
    <b v="1"/>
    <s v="music/classical music"/>
    <n v="1.03775"/>
    <n v="3.7581305709467596E-3"/>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0.13793103448275862"/>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0.01"/>
    <x v="4"/>
    <x v="35"/>
  </r>
  <r>
    <n v="2538"/>
    <s v="Me, Myself and Albinoni"/>
    <s v="I will record 2 of Tomaso Albinoni's concertos for 2 oboes playing both parts myself."/>
    <n v="18000"/>
    <n v="20343.169999999998"/>
    <x v="0"/>
    <x v="0"/>
    <s v="USD"/>
    <n v="1361681940"/>
    <n v="1359029661"/>
    <b v="0"/>
    <n v="185"/>
    <b v="1"/>
    <s v="music/classical music"/>
    <n v="1.130176111111111"/>
    <n v="9.0939612656237949E-3"/>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5.8852867830423939E-3"/>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1.0444874274661509E-2"/>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1.6817939135077415E-2"/>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1.793103448275862E-2"/>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3248081841432228E-2"/>
    <x v="4"/>
    <x v="35"/>
  </r>
  <r>
    <n v="2544"/>
    <s v="Singing City Children's Choir"/>
    <s v="Bringing choral music and performance opportunities to under-served youth in West Philadelphia"/>
    <n v="5000"/>
    <n v="5041"/>
    <x v="0"/>
    <x v="0"/>
    <s v="USD"/>
    <n v="1341750569"/>
    <n v="1339158569"/>
    <b v="0"/>
    <n v="57"/>
    <b v="1"/>
    <s v="music/classical music"/>
    <n v="1.0082"/>
    <n v="1.1307280301527474E-2"/>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1.561699948796723E-2"/>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1.6624040920716114E-2"/>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2.0327669902912623E-2"/>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6.0546555391916218E-3"/>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2.292441140024783E-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2.2883295194508008E-2"/>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1.4832472520196E-2"/>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5.6338028169014088E-3"/>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2.5717959708529789E-2"/>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1.8186753528773074E-2"/>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1.6301816488122962E-2"/>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4.3256997455470736E-2"/>
    <x v="4"/>
    <x v="35"/>
  </r>
  <r>
    <n v="2557"/>
    <s v="European Tour"/>
    <s v="Raising money for our concert tour of Switzerland and Germany in June/July 2014"/>
    <n v="900"/>
    <n v="1066"/>
    <x v="0"/>
    <x v="1"/>
    <s v="GBP"/>
    <n v="1400176386"/>
    <n v="1397584386"/>
    <b v="0"/>
    <n v="36"/>
    <b v="1"/>
    <s v="music/classical music"/>
    <n v="1.1844444444444444"/>
    <n v="3.3771106941838651E-2"/>
    <x v="4"/>
    <x v="35"/>
  </r>
  <r>
    <n v="2558"/>
    <s v="Hopkins Sinfonia 2015 Season"/>
    <s v="The Hopkins Sinfonia is looking for your support to run our 2015 Season made up of five concerts."/>
    <n v="1250"/>
    <n v="1361"/>
    <x v="0"/>
    <x v="2"/>
    <s v="AUD"/>
    <n v="1430488740"/>
    <n v="1427747906"/>
    <b v="0"/>
    <n v="18"/>
    <b v="1"/>
    <s v="music/classical music"/>
    <n v="1.0888"/>
    <n v="1.3225569434239529E-2"/>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2.8089887640449437E-2"/>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6.993006993006993E-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0.04"/>
    <x v="7"/>
    <x v="19"/>
  </r>
  <r>
    <n v="2563"/>
    <s v="Phoenix Pearl Boba Tea Truck (Canceled)"/>
    <s v="Michigan based bubble tea and specialty ice cream food truck"/>
    <n v="20000"/>
    <n v="0"/>
    <x v="1"/>
    <x v="0"/>
    <s v="USD"/>
    <n v="1438226451"/>
    <n v="1433042451"/>
    <b v="0"/>
    <n v="0"/>
    <b v="0"/>
    <s v="food/food trucks"/>
    <n v="0"/>
    <e v="#DI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0.01"/>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1.6666666666666666E-2"/>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0.02"/>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1.3793103448275862E-2"/>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3.3898305084745763E-2"/>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1.6E-2"/>
    <x v="7"/>
    <x v="19"/>
  </r>
  <r>
    <n v="2572"/>
    <s v="A Dream of Naughty Nachos (Canceled)"/>
    <s v="Mesquite smoked brisket nachos, food truck style, with homemade salsa to make your taste buds dance."/>
    <n v="30000"/>
    <n v="0"/>
    <x v="1"/>
    <x v="0"/>
    <s v="USD"/>
    <n v="1428893517"/>
    <n v="1426301517"/>
    <b v="0"/>
    <n v="0"/>
    <b v="0"/>
    <s v="food/food trucks"/>
    <n v="0"/>
    <e v="#DI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x v="19"/>
  </r>
  <r>
    <n v="2575"/>
    <s v="Vdub dogs (Canceled)"/>
    <s v="Hello everyone, Iv'e decided to put my love for old Volkswagen buses and my love for cooking together! Support vdub dogs hot dog bus!"/>
    <n v="85000"/>
    <n v="0"/>
    <x v="1"/>
    <x v="0"/>
    <s v="USD"/>
    <n v="1421030194"/>
    <n v="1418438194"/>
    <b v="0"/>
    <n v="0"/>
    <b v="0"/>
    <s v="food/food trucks"/>
    <n v="0"/>
    <e v="#DIV/0!"/>
    <x v="7"/>
    <x v="19"/>
  </r>
  <r>
    <n v="2576"/>
    <s v="2 Go Fast Food (Canceled)"/>
    <s v="A New Twist with an American and Philippine fast food Mobile Trailer."/>
    <n v="10000"/>
    <n v="0"/>
    <x v="1"/>
    <x v="0"/>
    <s v="USD"/>
    <n v="1428707647"/>
    <n v="1424823247"/>
    <b v="0"/>
    <n v="0"/>
    <b v="0"/>
    <s v="food/food trucks"/>
    <n v="0"/>
    <e v="#DI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4.3321299638989168E-2"/>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3.9215686274509803E-2"/>
    <x v="7"/>
    <x v="19"/>
  </r>
  <r>
    <n v="2581"/>
    <s v="A Flying Sausage Food Truck"/>
    <s v="Creating a Food Truck to bring gourmet sausage sliders to Jacksonville, FL for breakfast, lunch, and special events."/>
    <n v="5000"/>
    <n v="530"/>
    <x v="2"/>
    <x v="0"/>
    <s v="USD"/>
    <n v="1447689898"/>
    <n v="1445094298"/>
    <b v="0"/>
    <n v="11"/>
    <b v="0"/>
    <s v="food/food trucks"/>
    <n v="0.106"/>
    <n v="2.0754716981132074E-2"/>
    <x v="7"/>
    <x v="19"/>
  </r>
  <r>
    <n v="2582"/>
    <s v="Drunken Wings"/>
    <s v="The place where chicken meets liquor for the first time!"/>
    <n v="90000"/>
    <n v="1"/>
    <x v="2"/>
    <x v="0"/>
    <s v="USD"/>
    <n v="1477784634"/>
    <n v="1475192634"/>
    <b v="0"/>
    <n v="1"/>
    <b v="0"/>
    <s v="food/food trucks"/>
    <n v="1.1111111111111112E-5"/>
    <n v="1"/>
    <x v="7"/>
    <x v="19"/>
  </r>
  <r>
    <n v="2583"/>
    <s v="Crazy Daisy Food Truck"/>
    <s v="Crazy Daisy will become the newest member of the food truck distributors in Kansas City, Missouri."/>
    <n v="1000"/>
    <n v="5"/>
    <x v="2"/>
    <x v="0"/>
    <s v="USD"/>
    <n v="1426526880"/>
    <n v="1421346480"/>
    <b v="0"/>
    <n v="5"/>
    <b v="0"/>
    <s v="food/food trucks"/>
    <n v="5.0000000000000001E-3"/>
    <n v="1"/>
    <x v="7"/>
    <x v="19"/>
  </r>
  <r>
    <n v="2584"/>
    <s v="Culinary Arts Food Truck Style"/>
    <s v="Bringing quality food to the masses using local premium ingredients, but at a food truck price!"/>
    <n v="10000"/>
    <n v="0"/>
    <x v="2"/>
    <x v="0"/>
    <s v="USD"/>
    <n v="1434341369"/>
    <n v="1431749369"/>
    <b v="0"/>
    <n v="0"/>
    <b v="0"/>
    <s v="food/food trucks"/>
    <n v="0"/>
    <e v="#DI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0.02"/>
    <x v="7"/>
    <x v="19"/>
  </r>
  <r>
    <n v="2586"/>
    <s v="Inspire Healthy Eating"/>
    <s v="I would like to bring fresh salad and food to the streets of London at a reasonable price."/>
    <n v="3000"/>
    <n v="5"/>
    <x v="2"/>
    <x v="1"/>
    <s v="GBP"/>
    <n v="1451030136"/>
    <n v="1448438136"/>
    <b v="0"/>
    <n v="1"/>
    <b v="0"/>
    <s v="food/food trucks"/>
    <n v="1.6666666666666668E-3"/>
    <n v="0.2"/>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4.9301561216105174E-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3.4334763948497854E-2"/>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0.2"/>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7.6923076923076927E-2"/>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0.02"/>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x v="19"/>
  </r>
  <r>
    <n v="2595"/>
    <s v="Food Truck for Little Fox Bakery"/>
    <s v="Looking to put the best baked goods in Bowling Green on wheels"/>
    <n v="15000"/>
    <n v="1825"/>
    <x v="2"/>
    <x v="0"/>
    <s v="USD"/>
    <n v="1487915500"/>
    <n v="1485323500"/>
    <b v="0"/>
    <n v="19"/>
    <b v="0"/>
    <s v="food/food trucks"/>
    <n v="0.12166666666666667"/>
    <n v="1.0410958904109589E-2"/>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2703488372093025E-3"/>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8.2352941176470587E-2"/>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1.1965811965811967E-2"/>
    <x v="7"/>
    <x v="19"/>
  </r>
  <r>
    <n v="2599"/>
    <s v="Empty Ramekins Catering Group"/>
    <s v="The Empty Ramekins Catering Group is looking for your help to start up in Miami Florida!!!!"/>
    <n v="9041"/>
    <n v="90"/>
    <x v="2"/>
    <x v="0"/>
    <s v="USD"/>
    <n v="1407089147"/>
    <n v="1403201147"/>
    <b v="0"/>
    <n v="5"/>
    <b v="0"/>
    <s v="food/food trucks"/>
    <n v="9.9546510341776348E-3"/>
    <n v="5.5555555555555552E-2"/>
    <x v="7"/>
    <x v="19"/>
  </r>
  <r>
    <n v="2600"/>
    <s v="Help Buttz Return From the Ashes"/>
    <s v="On Sunday November 8, 2015 our food truck burned to the ground. Please help us get rebuilt."/>
    <n v="50000"/>
    <n v="3466"/>
    <x v="2"/>
    <x v="0"/>
    <s v="USD"/>
    <n v="1458938200"/>
    <n v="1453757800"/>
    <b v="0"/>
    <n v="30"/>
    <b v="0"/>
    <s v="food/food trucks"/>
    <n v="6.9320000000000007E-2"/>
    <n v="8.6555106751298322E-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4.566071968551557E-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1.2496486161866551E-2"/>
    <x v="2"/>
    <x v="36"/>
  </r>
  <r>
    <n v="2603"/>
    <s v="Manned Mock Mars Mission"/>
    <s v="I will be building a mock space station and simulate living on Mars for two weeks."/>
    <n v="1750"/>
    <n v="1776"/>
    <x v="0"/>
    <x v="0"/>
    <s v="USD"/>
    <n v="1387835654"/>
    <n v="1386626054"/>
    <b v="1"/>
    <n v="50"/>
    <b v="1"/>
    <s v="technology/space exploration"/>
    <n v="1.0148571428571429"/>
    <n v="2.8153153153153154E-2"/>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1.5400410677618071E-2"/>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1.6402664753456871E-2"/>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802412027094003E-2"/>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1.2202599950944321E-2"/>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1.6969967623088087E-2"/>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6.35754274953755E-3"/>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1.7934482259160417E-2"/>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1.1932762159168648E-2"/>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1.7116777760764503E-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3.6958817317845828E-3"/>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9.3370681605975722E-3"/>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2.1195172210774212E-2"/>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8.3119423053416453E-3"/>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3.6235186873290796E-2"/>
    <x v="2"/>
    <x v="36"/>
  </r>
  <r>
    <n v="2618"/>
    <s v="SPACE ART FEATURING ASTRONAUTS #WeBelieveInAstronauts"/>
    <s v="LTD ED COLLECTIBLE SPACE ART FEAT. ASTRONAUTS"/>
    <n v="15000"/>
    <n v="15808"/>
    <x v="0"/>
    <x v="0"/>
    <s v="USD"/>
    <n v="1449000061"/>
    <n v="1443812461"/>
    <b v="1"/>
    <n v="77"/>
    <b v="1"/>
    <s v="technology/space exploration"/>
    <n v="1.0538666666666667"/>
    <n v="4.8709514170040486E-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2.8131634819532909E-2"/>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1.3397733844539165E-2"/>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2.1250342747463669E-2"/>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3.7606212139691834E-2"/>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2.7192982456140352E-2"/>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42623737411495E-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3.626220362622036E-2"/>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1.7857142857142856E-2"/>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4.6391752577319589E-2"/>
    <x v="2"/>
    <x v="36"/>
  </r>
  <r>
    <n v="2628"/>
    <s v="Pie In Space!"/>
    <s v="A high school freshman is sending pie into space and you can be a part of it.  GO SCIENCE!!!"/>
    <n v="839"/>
    <n v="926"/>
    <x v="0"/>
    <x v="0"/>
    <s v="USD"/>
    <n v="1417389067"/>
    <n v="1415661067"/>
    <b v="0"/>
    <n v="21"/>
    <b v="1"/>
    <s v="technology/space exploration"/>
    <n v="1.1036948748510131"/>
    <n v="2.267818574514039E-2"/>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1.5656802880851729E-2"/>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2.5649145028499049E-2"/>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1.2471084308454393E-2"/>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2.8649386084583901E-2"/>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1.1223281258812249E-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2.5354969574036511E-2"/>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7.3043478260869567E-3"/>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2.6695141484249868E-2"/>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287605294825514E-2"/>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3.9660056657223795E-2"/>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9.959349593495935E-2"/>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2.1766561514195582E-2"/>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6.6666666666666666E-2"/>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4.4726222626754663E-3"/>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2.5328787140769606E-2"/>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1.0952380952380953E-2"/>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1.2711938910460905E-2"/>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8.3333333333333329E-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5.6603773584905662E-2"/>
    <x v="2"/>
    <x v="36"/>
  </r>
  <r>
    <n v="2649"/>
    <s v="The Mission - Please Check Back Soon (Canceled)"/>
    <s v="They have launched a Kickstarter."/>
    <n v="125000"/>
    <n v="124"/>
    <x v="1"/>
    <x v="0"/>
    <s v="USD"/>
    <n v="1454370941"/>
    <n v="1449186941"/>
    <b v="0"/>
    <n v="3"/>
    <b v="0"/>
    <s v="technology/space exploration"/>
    <n v="9.9200000000000004E-4"/>
    <n v="2.4193548387096774E-2"/>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1.3966480446927373E-2"/>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2486145614370344E-3"/>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1.2429378531073447E-2"/>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1.1912865895166781E-2"/>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0.11764705882352941"/>
    <x v="2"/>
    <x v="36"/>
  </r>
  <r>
    <n v="2655"/>
    <s v="Balloons (Canceled)"/>
    <s v="Thank you for your support!"/>
    <n v="15000"/>
    <n v="3155"/>
    <x v="1"/>
    <x v="0"/>
    <s v="USD"/>
    <n v="1455048000"/>
    <n v="1452631647"/>
    <b v="0"/>
    <n v="43"/>
    <b v="0"/>
    <s v="technology/space exploration"/>
    <n v="0.21033333333333334"/>
    <n v="1.3629160063391443E-2"/>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8.8603905566890118E-3"/>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1.0495643418520008E-2"/>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4.3956043956043959E-2"/>
    <x v="2"/>
    <x v="36"/>
  </r>
  <r>
    <n v="2659"/>
    <s v="test (Canceled)"/>
    <s v="test"/>
    <n v="49000"/>
    <n v="1333"/>
    <x v="1"/>
    <x v="0"/>
    <s v="USD"/>
    <n v="1429321210"/>
    <n v="1426729210"/>
    <b v="0"/>
    <n v="10"/>
    <b v="0"/>
    <s v="technology/space exploration"/>
    <n v="2.720408163265306E-2"/>
    <n v="7.5018754688672166E-3"/>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0.26315789473684209"/>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1.1661807580174927E-2"/>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3.7453183520599251E-3"/>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2.6769602160689318E-3"/>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5.7458563535911604E-3"/>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1.0672853828306265E-2"/>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1.2931973425422376E-2"/>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1.0843373493975903E-2"/>
    <x v="2"/>
    <x v="37"/>
  </r>
  <r>
    <n v="2668"/>
    <s v="UOttawa Makermobile"/>
    <s v="Creativity on the go! |_x000a_CrÃ©ativitÃ© en mouvement !"/>
    <n v="1000"/>
    <n v="1707"/>
    <x v="0"/>
    <x v="5"/>
    <s v="CAD"/>
    <n v="1447079520"/>
    <n v="1443449265"/>
    <b v="0"/>
    <n v="28"/>
    <b v="1"/>
    <s v="technology/makerspaces"/>
    <n v="1.7070000000000001"/>
    <n v="1.6403046280023433E-2"/>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1.098901098901099E-2"/>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2.4048096192384769E-2"/>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2.9619181946403384E-2"/>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1.4160891834890027E-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5.9825960841189268E-3"/>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7.7748476857324722E-3"/>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1.5287295730100159E-2"/>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8.5066162570888466E-3"/>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7.9062957540263542E-3"/>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1.8181818181818182E-3"/>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2.2727272727272728E-2"/>
    <x v="2"/>
    <x v="37"/>
  </r>
  <r>
    <n v="2680"/>
    <s v="iHeart Pillow"/>
    <s v="iHeartPillow, Connecting loved ones"/>
    <n v="32000"/>
    <n v="276"/>
    <x v="2"/>
    <x v="3"/>
    <s v="EUR"/>
    <n v="1459915491"/>
    <n v="1457327091"/>
    <b v="0"/>
    <n v="4"/>
    <b v="0"/>
    <s v="technology/makerspaces"/>
    <n v="8.6250000000000007E-3"/>
    <n v="1.4492753623188406E-2"/>
    <x v="2"/>
    <x v="37"/>
  </r>
  <r>
    <n v="2681"/>
    <s v="Jolly's Hot Dogs An All-Beef Coney Dog"/>
    <s v="Jolly's Hot Dogs: A beef hot dog topped with deliciously seasoned ground beef, mustard and minced onions."/>
    <n v="8000"/>
    <n v="55"/>
    <x v="2"/>
    <x v="0"/>
    <s v="USD"/>
    <n v="1405027750"/>
    <n v="1402867750"/>
    <b v="0"/>
    <n v="2"/>
    <b v="0"/>
    <s v="food/food trucks"/>
    <n v="6.875E-3"/>
    <n v="3.6363636363636362E-2"/>
    <x v="7"/>
    <x v="19"/>
  </r>
  <r>
    <n v="2682"/>
    <s v="Toastie's Gourmet Toast"/>
    <s v="Gourmet Toast is the culinary combination, neigh, perfection of America's most under-utilized snack: Toast."/>
    <n v="6000"/>
    <n v="1698"/>
    <x v="2"/>
    <x v="0"/>
    <s v="USD"/>
    <n v="1416635940"/>
    <n v="1413838540"/>
    <b v="0"/>
    <n v="20"/>
    <b v="0"/>
    <s v="food/food trucks"/>
    <n v="0.28299999999999997"/>
    <n v="1.1778563015312132E-2"/>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8.3333333333333329E-2"/>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5.0000000000000001E-3"/>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0.1"/>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x v="19"/>
  </r>
  <r>
    <n v="2687"/>
    <s v="Munch Wagon"/>
    <s v="Your American Pizzas, Wings, Stuffed Gouda Burger, Sweet &amp; Russet Potato Fries served on a food Truck!!"/>
    <n v="15000"/>
    <n v="0"/>
    <x v="2"/>
    <x v="0"/>
    <s v="USD"/>
    <n v="1435591318"/>
    <n v="1432999318"/>
    <b v="0"/>
    <n v="0"/>
    <b v="0"/>
    <s v="food/food trucks"/>
    <n v="0"/>
    <e v="#DIV/0!"/>
    <x v="7"/>
    <x v="19"/>
  </r>
  <r>
    <n v="2688"/>
    <s v="Mac N Cheez Food Truck"/>
    <s v="The amazing gourmet Mac N Cheez Food Truck Campaigne!"/>
    <n v="50000"/>
    <n v="74"/>
    <x v="2"/>
    <x v="0"/>
    <s v="USD"/>
    <n v="1424746800"/>
    <n v="1422067870"/>
    <b v="0"/>
    <n v="14"/>
    <b v="0"/>
    <s v="food/food trucks"/>
    <n v="1.48E-3"/>
    <n v="0.1891891891891892"/>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1.3743303051479153E-2"/>
    <x v="7"/>
    <x v="19"/>
  </r>
  <r>
    <n v="2691"/>
    <s v="Cook"/>
    <s v="A Great New local Food Truck serving up ethnic fusion inspired eats in Ottawa."/>
    <n v="65000"/>
    <n v="35"/>
    <x v="2"/>
    <x v="5"/>
    <s v="CAD"/>
    <n v="1431278557"/>
    <n v="1427390557"/>
    <b v="0"/>
    <n v="2"/>
    <b v="0"/>
    <s v="food/food trucks"/>
    <n v="5.3846153846153844E-4"/>
    <n v="5.7142857142857141E-2"/>
    <x v="7"/>
    <x v="19"/>
  </r>
  <r>
    <n v="2692"/>
    <s v="&quot;Sami j's Food Truck&quot;"/>
    <s v="Our food truck will bring you -_x000a_                       Fast, Fresh, Food -_x000a_                            Throughout the Omaha area"/>
    <n v="3500"/>
    <n v="25"/>
    <x v="2"/>
    <x v="0"/>
    <s v="USD"/>
    <n v="1427266860"/>
    <n v="1424678460"/>
    <b v="0"/>
    <n v="1"/>
    <b v="0"/>
    <s v="food/food trucks"/>
    <n v="7.1428571428571426E-3"/>
    <n v="0.04"/>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7.4999999999999997E-2"/>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x v="19"/>
  </r>
  <r>
    <n v="2695"/>
    <s v="Fat daddy mac food truck"/>
    <s v="I am creating food magic on the go! Amazing food isn't just for sitdown restaraunts anymore!"/>
    <n v="15000"/>
    <n v="71"/>
    <x v="2"/>
    <x v="0"/>
    <s v="USD"/>
    <n v="1428981718"/>
    <n v="1423801318"/>
    <b v="0"/>
    <n v="3"/>
    <b v="0"/>
    <s v="food/food trucks"/>
    <n v="4.7333333333333333E-3"/>
    <n v="4.2253521126760563E-2"/>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1.1209439528023599E-2"/>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8.5794423362481435E-3"/>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7.6893502499038827E-2"/>
    <x v="7"/>
    <x v="19"/>
  </r>
  <r>
    <n v="2699"/>
    <s v="my bakery truck"/>
    <s v="Hi, I want make my first bakery. Food truck was great, but I not have a car licence. So, help me to be my dream!"/>
    <n v="2"/>
    <n v="0"/>
    <x v="2"/>
    <x v="5"/>
    <s v="CAD"/>
    <n v="1407533463"/>
    <n v="1404941463"/>
    <b v="0"/>
    <n v="0"/>
    <b v="0"/>
    <s v="food/food trucks"/>
    <n v="0"/>
    <e v="#DI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5.7142857142857141E-2"/>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2.9299363057324841E-2"/>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7.5559430398140079E-3"/>
    <x v="1"/>
    <x v="38"/>
  </r>
  <r>
    <n v="2703"/>
    <s v="Bisagra Teatro: Foro Multidisciplinario"/>
    <s v="Â¡Tu nuevo espacio cultural multidisciplinario en el centro de Pachuca, Hidalgo"/>
    <n v="40000"/>
    <n v="41500"/>
    <x v="3"/>
    <x v="14"/>
    <s v="MXN"/>
    <n v="1490196830"/>
    <n v="1485016430"/>
    <b v="0"/>
    <n v="45"/>
    <b v="0"/>
    <s v="theater/spaces"/>
    <n v="1.0375000000000001"/>
    <n v="1.0843373493975904E-3"/>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6.1135371179039302E-3"/>
    <x v="1"/>
    <x v="38"/>
  </r>
  <r>
    <n v="2705"/>
    <s v="Fischer Theatre Marquee"/>
    <s v="Help light the lights at the historic Fischer Theatre in Danville, IL."/>
    <n v="16500"/>
    <n v="1739"/>
    <x v="3"/>
    <x v="0"/>
    <s v="USD"/>
    <n v="1490389158"/>
    <n v="1486504758"/>
    <b v="0"/>
    <n v="8"/>
    <b v="0"/>
    <s v="theater/spaces"/>
    <n v="0.10539393939393939"/>
    <n v="4.6003450258769408E-3"/>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6.6914308976185628E-3"/>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1.4037552948117702E-2"/>
    <x v="1"/>
    <x v="38"/>
  </r>
  <r>
    <n v="2708"/>
    <s v="Angel Comedy Club"/>
    <s v="Angel Comedy Club: A permanent home for Londonâ€™s loveliest comedy night - a community comedy club"/>
    <n v="20000"/>
    <n v="46643.07"/>
    <x v="0"/>
    <x v="1"/>
    <s v="GBP"/>
    <n v="1469119526"/>
    <n v="1463935526"/>
    <b v="1"/>
    <n v="1049"/>
    <b v="1"/>
    <s v="theater/spaces"/>
    <n v="2.3321535"/>
    <n v="2.2489943307762546E-2"/>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6.0626340964116295E-3"/>
    <x v="1"/>
    <x v="38"/>
  </r>
  <r>
    <n v="2710"/>
    <s v="House of Yes"/>
    <s v="Building Brooklyn's own creative venue for circus, theater and events of all types."/>
    <n v="60000"/>
    <n v="92340.21"/>
    <x v="0"/>
    <x v="0"/>
    <s v="USD"/>
    <n v="1407549600"/>
    <n v="1404797428"/>
    <b v="1"/>
    <n v="1088"/>
    <b v="1"/>
    <s v="theater/spaces"/>
    <n v="1.5390035000000002"/>
    <n v="1.1782515980849511E-2"/>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1.8537328593194517E-2"/>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1.9789648491558263E-2"/>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9.2591385088874687E-3"/>
    <x v="1"/>
    <x v="38"/>
  </r>
  <r>
    <n v="2714"/>
    <s v="The Crane Theater"/>
    <s v="The Crane will be the new home for independent theater in Northeast Minneapolis"/>
    <n v="25000"/>
    <n v="29089"/>
    <x v="0"/>
    <x v="0"/>
    <s v="USD"/>
    <n v="1476486000"/>
    <n v="1474040596"/>
    <b v="1"/>
    <n v="305"/>
    <b v="1"/>
    <s v="theater/spaces"/>
    <n v="1.1635599999999999"/>
    <n v="1.0485063082264774E-2"/>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1.7351767565672978E-2"/>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1.5585917998068013E-2"/>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1.082395257443549E-2"/>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7.9377849289353711E-3"/>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1.0566615620214395E-2"/>
    <x v="1"/>
    <x v="38"/>
  </r>
  <r>
    <n v="2720"/>
    <s v="The Comedy Project"/>
    <s v="An improv, sketch and experimental comedy and cocktail venue in downtown Grand Rapids, Michigan"/>
    <n v="25000"/>
    <n v="29531"/>
    <x v="0"/>
    <x v="0"/>
    <s v="USD"/>
    <n v="1478866253"/>
    <n v="1476270653"/>
    <b v="0"/>
    <n v="173"/>
    <b v="1"/>
    <s v="theater/spaces"/>
    <n v="1.1812400000000001"/>
    <n v="5.8582506518573699E-3"/>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2.4532603739170086E-2"/>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1.4651144373168607E-2"/>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1.0472450315363561E-2"/>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0.13907693315572248"/>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1.954442465018939E-3"/>
    <x v="2"/>
    <x v="30"/>
  </r>
  <r>
    <n v="2726"/>
    <s v="Krimston TWO - Dual SIM case for iPhone"/>
    <s v="Krimston TWO: iPhone Dual SIM Case"/>
    <n v="100000"/>
    <n v="105745"/>
    <x v="0"/>
    <x v="0"/>
    <s v="USD"/>
    <n v="1461333311"/>
    <n v="1458741311"/>
    <b v="0"/>
    <n v="404"/>
    <b v="1"/>
    <s v="technology/hardware"/>
    <n v="1.05745"/>
    <n v="3.8205116081138587E-3"/>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1.4334664747267897E-2"/>
    <x v="2"/>
    <x v="30"/>
  </r>
  <r>
    <n v="2728"/>
    <s v="Multi-Function SSD Shield for the Raspberry Pi 2"/>
    <s v="SSD, WiFi, RTC w/Battery and high power USB all in one shield."/>
    <n v="15000"/>
    <n v="30274"/>
    <x v="0"/>
    <x v="0"/>
    <s v="USD"/>
    <n v="1451485434"/>
    <n v="1448461434"/>
    <b v="0"/>
    <n v="392"/>
    <b v="1"/>
    <s v="technology/hardware"/>
    <n v="2.0182666666666669"/>
    <n v="1.2948404571579574E-2"/>
    <x v="2"/>
    <x v="30"/>
  </r>
  <r>
    <n v="2729"/>
    <s v="McChi Luggage: It's a Luggage, USB Charger and a Table Top"/>
    <s v="A luggage that is more than a luggage! It is what you want it to be."/>
    <n v="7500"/>
    <n v="7833"/>
    <x v="0"/>
    <x v="0"/>
    <s v="USD"/>
    <n v="1430459197"/>
    <n v="1427867197"/>
    <b v="0"/>
    <n v="23"/>
    <b v="1"/>
    <s v="technology/hardware"/>
    <n v="1.0444"/>
    <n v="2.9362951614962337E-3"/>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1.4832855252864296E-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1.18244862740085E-3"/>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1.0288935870331219E-2"/>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2.2131711581022521E-3"/>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7.2114321107817547E-3"/>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4.6210405929108599E-2"/>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5.8991049633848654E-3"/>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6.1773350326423384E-3"/>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2.027849128024875E-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4.5207100591715975E-2"/>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5.4838709677419356E-2"/>
    <x v="2"/>
    <x v="30"/>
  </r>
  <r>
    <n v="2741"/>
    <s v="Mrs. Brown and Her Lost Puppy."/>
    <s v="Help me publish my 1st children's book as an aspiring author!"/>
    <n v="8000"/>
    <n v="35"/>
    <x v="2"/>
    <x v="0"/>
    <s v="USD"/>
    <n v="1413770820"/>
    <n v="1412005602"/>
    <b v="0"/>
    <n v="4"/>
    <b v="0"/>
    <s v="publishing/children's books"/>
    <n v="4.3750000000000004E-3"/>
    <n v="0.11428571428571428"/>
    <x v="3"/>
    <x v="39"/>
  </r>
  <r>
    <n v="2742"/>
    <s v="What a Zoo!"/>
    <s v="The pachyderms at the Denver Zoo are moving. Follow along on the convoluted journey to their new home."/>
    <n v="2500"/>
    <n v="731"/>
    <x v="2"/>
    <x v="0"/>
    <s v="USD"/>
    <n v="1337102187"/>
    <n v="1335892587"/>
    <b v="0"/>
    <n v="18"/>
    <b v="0"/>
    <s v="publishing/children's books"/>
    <n v="0.29239999999999999"/>
    <n v="2.4623803009575923E-2"/>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2.6347305389221556E-2"/>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2.7984009137635636E-2"/>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2.3720349563046191E-2"/>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2.8571428571428571E-2"/>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7.5471698113207544E-2"/>
    <x v="3"/>
    <x v="39"/>
  </r>
  <r>
    <n v="2749"/>
    <s v="A Tree is a Tree, no matter what you see.  CHILDREN'S BOOK"/>
    <s v="Self-publishing my children's book."/>
    <n v="10000"/>
    <n v="110"/>
    <x v="2"/>
    <x v="0"/>
    <s v="USD"/>
    <n v="1428171037"/>
    <n v="1425582637"/>
    <b v="0"/>
    <n v="2"/>
    <b v="0"/>
    <s v="publishing/children's books"/>
    <n v="1.0999999999999999E-2"/>
    <n v="1.8181818181818181E-2"/>
    <x v="3"/>
    <x v="39"/>
  </r>
  <r>
    <n v="2750"/>
    <s v="My Child, My Blessing"/>
    <s v="This is a journal where parents daily write something positive about their child.  Places for pictures, too."/>
    <n v="1999"/>
    <n v="0"/>
    <x v="2"/>
    <x v="0"/>
    <s v="USD"/>
    <n v="1341086400"/>
    <n v="1340055345"/>
    <b v="0"/>
    <n v="0"/>
    <b v="0"/>
    <s v="publishing/children's books"/>
    <n v="0"/>
    <e v="#DI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2.5454545454545455E-2"/>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2.1052631578947368E-2"/>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5.7692307692307696E-2"/>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488549618320608E-2"/>
    <x v="3"/>
    <x v="39"/>
  </r>
  <r>
    <n v="2757"/>
    <s v="C is for Crooked"/>
    <s v="A children's letter book that Lampoons Hillary Clinton"/>
    <n v="1500"/>
    <n v="10"/>
    <x v="2"/>
    <x v="0"/>
    <s v="USD"/>
    <n v="1470498332"/>
    <n v="1469202332"/>
    <b v="0"/>
    <n v="2"/>
    <b v="0"/>
    <s v="publishing/children's books"/>
    <n v="6.6666666666666671E-3"/>
    <n v="0.2"/>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2.564102564102564E-2"/>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1.9047619047619049E-2"/>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0.1111111111111111"/>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0.04"/>
    <x v="3"/>
    <x v="39"/>
  </r>
  <r>
    <n v="2763"/>
    <s v="My Christmas Star"/>
    <s v="How Santa finds childrens homes without getting lost by following certain stars."/>
    <n v="39400"/>
    <n v="90"/>
    <x v="2"/>
    <x v="0"/>
    <s v="USD"/>
    <n v="1369403684"/>
    <n v="1365515684"/>
    <b v="0"/>
    <n v="3"/>
    <b v="0"/>
    <s v="publishing/children's books"/>
    <n v="2.2842639593908631E-3"/>
    <n v="3.3333333333333333E-2"/>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8.8888888888888892E-2"/>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0.04"/>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8.8235294117647065E-2"/>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3.3932135728542916E-2"/>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1.5848241085364388E-2"/>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2.2807017543859651E-2"/>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1.3333333333333334E-2"/>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2.175226586102719E-2"/>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0.1"/>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1.0676156583629894E-2"/>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1.8867924528301886E-2"/>
    <x v="3"/>
    <x v="39"/>
  </r>
  <r>
    <n v="2780"/>
    <s v="Travel with baby"/>
    <s v="Turn the World with my kids, and then write a book with the advice for traveling with baby"/>
    <n v="100000"/>
    <n v="0"/>
    <x v="2"/>
    <x v="13"/>
    <s v="EUR"/>
    <n v="1489142688"/>
    <n v="1486550688"/>
    <b v="0"/>
    <n v="0"/>
    <b v="0"/>
    <s v="publishing/children's books"/>
    <n v="0"/>
    <e v="#DI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2.1276595744680851E-2"/>
    <x v="1"/>
    <x v="6"/>
  </r>
  <r>
    <n v="2782"/>
    <s v="Better Than Ever Productions presents Geezer Game"/>
    <s v="The premiere theatre troupe in SE Michigan offering acting opportunities for the 50+ actor."/>
    <n v="1000"/>
    <n v="1200"/>
    <x v="0"/>
    <x v="0"/>
    <s v="USD"/>
    <n v="1424149140"/>
    <n v="1421964718"/>
    <b v="0"/>
    <n v="18"/>
    <b v="1"/>
    <s v="theater/plays"/>
    <n v="1.2"/>
    <n v="1.4999999999999999E-2"/>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5.3275109170305673E-2"/>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1.5126050420168067E-2"/>
    <x v="1"/>
    <x v="6"/>
  </r>
  <r>
    <n v="2785"/>
    <s v="Henry VI: The War of the Roses"/>
    <s v="Bare Theatre and Raleigh Little Theatre present Shakespeare's epic, set in a post-apocalyptic dystopia."/>
    <n v="5000"/>
    <n v="5234"/>
    <x v="0"/>
    <x v="0"/>
    <s v="USD"/>
    <n v="1470430800"/>
    <n v="1467865967"/>
    <b v="0"/>
    <n v="142"/>
    <b v="1"/>
    <s v="theater/plays"/>
    <n v="1.0468"/>
    <n v="2.7130301872372947E-2"/>
    <x v="1"/>
    <x v="6"/>
  </r>
  <r>
    <n v="2786"/>
    <s v="Fierce"/>
    <s v="A heart-melting farce about sex, art and the lovelorn lay-abouts of London-town."/>
    <n v="2500"/>
    <n v="2946"/>
    <x v="0"/>
    <x v="1"/>
    <s v="GBP"/>
    <n v="1404913180"/>
    <n v="1403703580"/>
    <b v="0"/>
    <n v="74"/>
    <b v="1"/>
    <s v="theater/plays"/>
    <n v="1.1783999999999999"/>
    <n v="2.5118805159538356E-2"/>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746031746031744E-2"/>
    <x v="1"/>
    <x v="6"/>
  </r>
  <r>
    <n v="2788"/>
    <s v="ACT Underground Theatre, TLDC"/>
    <s v="MOVING FORWARD! WE HAVE REACHED GOAL BUT HAVE MORE TIME!! PLEASE CONSIDER PLEDGING."/>
    <n v="2000"/>
    <n v="2050"/>
    <x v="0"/>
    <x v="0"/>
    <s v="USD"/>
    <n v="1469811043"/>
    <n v="1467219043"/>
    <b v="0"/>
    <n v="20"/>
    <b v="1"/>
    <s v="theater/plays"/>
    <n v="1.0249999999999999"/>
    <n v="9.7560975609756097E-3"/>
    <x v="1"/>
    <x v="6"/>
  </r>
  <r>
    <n v="2789"/>
    <s v="The Adventurers Club"/>
    <s v="BNT's Biggest Adventure So Far: Our 2015 full length production!"/>
    <n v="3000"/>
    <n v="3035"/>
    <x v="0"/>
    <x v="0"/>
    <s v="USD"/>
    <n v="1426132800"/>
    <n v="1424477934"/>
    <b v="0"/>
    <n v="24"/>
    <b v="1"/>
    <s v="theater/plays"/>
    <n v="1.0116666666666667"/>
    <n v="7.907742998352554E-3"/>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2.0886075949367089E-2"/>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1.3658536585365854E-2"/>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1.1152416356877323E-2"/>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6.6023017613674904E-3"/>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0.04"/>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2.7397260273972601E-2"/>
    <x v="1"/>
    <x v="6"/>
  </r>
  <r>
    <n v="2796"/>
    <s v="Fishcakes"/>
    <s v="Fishcakes is a piece of new writing for the Camden Fringe that explores a story of love, loss, and all the â€˜little things'."/>
    <n v="800"/>
    <n v="924"/>
    <x v="0"/>
    <x v="1"/>
    <s v="GBP"/>
    <n v="1404564028"/>
    <n v="1401972028"/>
    <b v="0"/>
    <n v="21"/>
    <b v="1"/>
    <s v="theater/plays"/>
    <n v="1.155"/>
    <n v="2.2727272727272728E-2"/>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1.1447207064144546E-2"/>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2.7416173570019724E-2"/>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2.2291803132512767E-2"/>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2.3308270676691729E-2"/>
    <x v="1"/>
    <x v="6"/>
  </r>
  <r>
    <n v="2801"/>
    <s v="A Dream Play"/>
    <s v="Arise Theatre Company's production of August Strindberg's expressionist masterpiece 'A Dream Play'."/>
    <n v="500"/>
    <n v="666"/>
    <x v="0"/>
    <x v="2"/>
    <s v="AUD"/>
    <n v="1412938800"/>
    <n v="1411019409"/>
    <b v="0"/>
    <n v="13"/>
    <b v="1"/>
    <s v="theater/plays"/>
    <n v="1.3320000000000001"/>
    <n v="1.951951951951952E-2"/>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2.9459901800327332E-2"/>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1.1019929660023447E-2"/>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0.02"/>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4.0909090909090909E-2"/>
    <x v="1"/>
    <x v="6"/>
  </r>
  <r>
    <n v="2806"/>
    <s v="And Now: The World!"/>
    <s v="A one woman show about the challenges of being a feminist in a digital age. Touring 6 UK cities. Now with Stretch Goals!"/>
    <n v="3000"/>
    <n v="3363"/>
    <x v="0"/>
    <x v="1"/>
    <s v="GBP"/>
    <n v="1438772400"/>
    <n v="1435645490"/>
    <b v="0"/>
    <n v="76"/>
    <b v="1"/>
    <s v="theater/plays"/>
    <n v="1.121"/>
    <n v="2.2598870056497175E-2"/>
    <x v="1"/>
    <x v="6"/>
  </r>
  <r>
    <n v="2807"/>
    <s v="The Commission Theatre Co."/>
    <s v="Bringing Shakespeare back to the Playwrights"/>
    <n v="5000"/>
    <n v="6300"/>
    <x v="0"/>
    <x v="0"/>
    <s v="USD"/>
    <n v="1435611438"/>
    <n v="1433019438"/>
    <b v="0"/>
    <n v="93"/>
    <b v="1"/>
    <s v="theater/plays"/>
    <n v="1.26"/>
    <n v="1.4761904761904763E-2"/>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1.529594324983374E-2"/>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8.2031250000000003E-3"/>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2.1072088724584104E-2"/>
    <x v="1"/>
    <x v="6"/>
  </r>
  <r>
    <n v="2811"/>
    <s v="Ray Gunn and Starburst"/>
    <s v="Ray Gunn and Starburst is an audio sci-fi/comedy sending up the tropes of classic and pulp science-fiction."/>
    <n v="10000"/>
    <n v="10027"/>
    <x v="0"/>
    <x v="1"/>
    <s v="GBP"/>
    <n v="1424692503"/>
    <n v="1422100503"/>
    <b v="0"/>
    <n v="108"/>
    <b v="1"/>
    <s v="theater/plays"/>
    <n v="1.0026999999999999"/>
    <n v="1.0770918519996011E-2"/>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1.4651368049426301E-2"/>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2.6874797039293193E-2"/>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3.9603960396039604E-2"/>
    <x v="1"/>
    <x v="6"/>
  </r>
  <r>
    <n v="2815"/>
    <s v="Widow's Wedding Dress"/>
    <s v="Set in 1950s Northern Ireland, this play tells the story of two sisters in a community of Travellers, or Irish Gypsies."/>
    <n v="250"/>
    <n v="605"/>
    <x v="0"/>
    <x v="5"/>
    <s v="CAD"/>
    <n v="1470595109"/>
    <n v="1468003109"/>
    <b v="0"/>
    <n v="14"/>
    <b v="1"/>
    <s v="theater/plays"/>
    <n v="2.42"/>
    <n v="2.3140495867768594E-2"/>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3.9792794914056982E-2"/>
    <x v="1"/>
    <x v="6"/>
  </r>
  <r>
    <n v="2817"/>
    <s v="After The End"/>
    <s v="Let Go Theatre Co's very first production is going ahead in June 2015. Help support a brand new theatre co as we begin our adventure"/>
    <n v="600"/>
    <n v="780"/>
    <x v="0"/>
    <x v="1"/>
    <s v="GBP"/>
    <n v="1425136462"/>
    <n v="1421680462"/>
    <b v="0"/>
    <n v="33"/>
    <b v="1"/>
    <s v="theater/plays"/>
    <n v="1.3"/>
    <n v="4.230769230769231E-2"/>
    <x v="1"/>
    <x v="6"/>
  </r>
  <r>
    <n v="2818"/>
    <s v="Joe West's THEATER OF DEATH"/>
    <s v="Joe West and his wonderful theater company THEATER OF DEATH present original plays both horrific and comical."/>
    <n v="10000"/>
    <n v="10603"/>
    <x v="0"/>
    <x v="0"/>
    <s v="USD"/>
    <n v="1443018086"/>
    <n v="1441290086"/>
    <b v="0"/>
    <n v="102"/>
    <b v="1"/>
    <s v="theater/plays"/>
    <n v="1.0603"/>
    <n v="9.6199188908799391E-3"/>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1.984732824427481E-2"/>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7.3529411764705885E-2"/>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3.5000000000000003E-2"/>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1.5666666666666666E-2"/>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0.11290322580645161"/>
    <x v="1"/>
    <x v="6"/>
  </r>
  <r>
    <n v="2824"/>
    <s v="The Rooftop"/>
    <s v="I wrote a One Act play called The Rooftop for a Female Playwright's festival. Every little bit helps!"/>
    <n v="650"/>
    <n v="760"/>
    <x v="0"/>
    <x v="0"/>
    <s v="USD"/>
    <n v="1434159780"/>
    <n v="1431412196"/>
    <b v="0"/>
    <n v="15"/>
    <b v="1"/>
    <s v="theater/plays"/>
    <n v="1.1692307692307693"/>
    <n v="1.9736842105263157E-2"/>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1.6451612903225808E-2"/>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8.8167053364269134E-3"/>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9.5634095634095639E-3"/>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1.0171979865771811E-2"/>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2.8539241457003379E-2"/>
    <x v="1"/>
    <x v="6"/>
  </r>
  <r>
    <n v="2830"/>
    <s v="Nakhtik and Avalon"/>
    <s v="Avalon is a new South African Township play and Nakhtik is a  danced political lecture."/>
    <n v="3000"/>
    <n v="3000"/>
    <x v="0"/>
    <x v="0"/>
    <s v="USD"/>
    <n v="1399867140"/>
    <n v="1398802148"/>
    <b v="0"/>
    <n v="11"/>
    <b v="1"/>
    <s v="theater/plays"/>
    <n v="1"/>
    <n v="3.6666666666666666E-3"/>
    <x v="1"/>
    <x v="6"/>
  </r>
  <r>
    <n v="2831"/>
    <s v="Tackett &amp; Pyke put on a Play"/>
    <s v="We each wrote a play and would like to produce them for you for nothing more than art's sake!"/>
    <n v="3000"/>
    <n v="3320"/>
    <x v="0"/>
    <x v="0"/>
    <s v="USD"/>
    <n v="1437076070"/>
    <n v="1434484070"/>
    <b v="0"/>
    <n v="52"/>
    <b v="1"/>
    <s v="theater/plays"/>
    <n v="1.1066666666666667"/>
    <n v="1.566265060240964E-2"/>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3124243808381484E-2"/>
    <x v="1"/>
    <x v="6"/>
  </r>
  <r>
    <n v="2833"/>
    <s v="Star Man Rocket Man"/>
    <s v="A new play about exploring outer space"/>
    <n v="2700"/>
    <n v="2923"/>
    <x v="0"/>
    <x v="0"/>
    <s v="USD"/>
    <n v="1444528800"/>
    <n v="1442804633"/>
    <b v="0"/>
    <n v="35"/>
    <b v="1"/>
    <s v="theater/plays"/>
    <n v="1.0825925925925926"/>
    <n v="1.1973999315771467E-2"/>
    <x v="1"/>
    <x v="6"/>
  </r>
  <r>
    <n v="2834"/>
    <s v="Thank You For Smoking"/>
    <s v="Thank You For Smoking. A play about love, 5 trillion cigarettes and how the Flintstones earned the tobacco industry millions."/>
    <n v="800"/>
    <n v="1360"/>
    <x v="0"/>
    <x v="1"/>
    <s v="GBP"/>
    <n v="1422658930"/>
    <n v="1421362930"/>
    <b v="0"/>
    <n v="21"/>
    <b v="1"/>
    <s v="theater/plays"/>
    <n v="1.7"/>
    <n v="1.5441176470588236E-2"/>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4.9706305218093091E-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2.268041237113402E-2"/>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2.4705882352941175E-2"/>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2.2453222453222454E-2"/>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7.9487179487179489E-3"/>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5.0769230769230768E-2"/>
    <x v="1"/>
    <x v="6"/>
  </r>
  <r>
    <n v="2841"/>
    <s v="The Dead Loss"/>
    <s v="1920's London; two brothers try to make a name for themselves in the underground crime world but encounter a ruthless Irish mob boss."/>
    <n v="1000"/>
    <n v="10"/>
    <x v="2"/>
    <x v="1"/>
    <s v="GBP"/>
    <n v="1450032297"/>
    <n v="1444844697"/>
    <b v="0"/>
    <n v="1"/>
    <b v="0"/>
    <s v="theater/plays"/>
    <n v="0.01"/>
    <n v="0.1"/>
    <x v="1"/>
    <x v="6"/>
  </r>
  <r>
    <n v="2842"/>
    <s v="HIDDEN: The FCO Plays"/>
    <s v="A play performed at the FCO Global Summit on the Preventing Sexual Violence Initiative, hosted by William Hague and Angelina Jolie"/>
    <n v="1500"/>
    <n v="0"/>
    <x v="2"/>
    <x v="1"/>
    <s v="GBP"/>
    <n v="1403348400"/>
    <n v="1401058295"/>
    <b v="0"/>
    <n v="0"/>
    <b v="0"/>
    <s v="theater/plays"/>
    <n v="0"/>
    <e v="#DI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3333333333333333E-2"/>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1.6483516483516484E-2"/>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x v="6"/>
  </r>
  <r>
    <n v="2847"/>
    <s v="COLOR ME"/>
    <s v="Dark secrets come to light when Mariah meets Stella. They find a way to face the south's largest elephant in the room: RACISM."/>
    <n v="2000"/>
    <n v="0"/>
    <x v="2"/>
    <x v="0"/>
    <s v="USD"/>
    <n v="1464031265"/>
    <n v="1458847265"/>
    <b v="0"/>
    <n v="0"/>
    <b v="0"/>
    <s v="theater/plays"/>
    <n v="0"/>
    <e v="#DI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4.2857142857142858E-2"/>
    <x v="1"/>
    <x v="6"/>
  </r>
  <r>
    <n v="2849"/>
    <s v="100, Acre Wood"/>
    <s v="NonSens!cal tackles the struggles of four people with mental health issues/disorders inspired by A.A Milne's Winnie the Pooh"/>
    <n v="500"/>
    <n v="5"/>
    <x v="2"/>
    <x v="1"/>
    <s v="GBP"/>
    <n v="1461406600"/>
    <n v="1458814600"/>
    <b v="0"/>
    <n v="1"/>
    <b v="0"/>
    <s v="theater/plays"/>
    <n v="0.01"/>
    <n v="0.2"/>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4.1800643086816719E-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x v="6"/>
  </r>
  <r>
    <n v="2852"/>
    <s v="Freedom Train"/>
    <s v="Just one time back to the past on the Freedom Train will open your eyes and your lives will never ever be the same!"/>
    <n v="5000"/>
    <n v="95"/>
    <x v="2"/>
    <x v="0"/>
    <s v="USD"/>
    <n v="1403312703"/>
    <n v="1400720703"/>
    <b v="0"/>
    <n v="6"/>
    <b v="0"/>
    <s v="theater/plays"/>
    <n v="1.9E-2"/>
    <n v="6.3157894736842107E-2"/>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x v="6"/>
  </r>
  <r>
    <n v="2854"/>
    <s v="Ultimate Political Selfie!"/>
    <s v="Almost Random Theatre's play about a candidate - with no policies - who is seeking election in May 2015"/>
    <n v="1000"/>
    <n v="417"/>
    <x v="2"/>
    <x v="1"/>
    <s v="GBP"/>
    <n v="1431018719"/>
    <n v="1429290719"/>
    <b v="0"/>
    <n v="14"/>
    <b v="0"/>
    <s v="theater/plays"/>
    <n v="0.41699999999999998"/>
    <n v="3.3573141486810551E-2"/>
    <x v="1"/>
    <x v="6"/>
  </r>
  <r>
    <n v="2855"/>
    <s v="STAGE READING for TETCNY"/>
    <s v="Raising funds to have a private stage reading for an upcoming play from THE ENSEMBLE THEATRE COMPANY OF NEW YORK (www.tetcny.org)"/>
    <n v="600"/>
    <n v="300"/>
    <x v="2"/>
    <x v="0"/>
    <s v="USD"/>
    <n v="1454110440"/>
    <n v="1451607071"/>
    <b v="0"/>
    <n v="5"/>
    <b v="0"/>
    <s v="theater/plays"/>
    <n v="0.5"/>
    <n v="1.6666666666666666E-2"/>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4.1095890410958902E-2"/>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2E-3"/>
    <x v="1"/>
    <x v="6"/>
  </r>
  <r>
    <n v="2858"/>
    <s v="Gay Party Superposh 'Winter Wonderland'"/>
    <s v="Een Gay Party in het centrum van Amersfoort. _x000a_Een geweldige avond uit, met een show, optredens en DJ's."/>
    <n v="1000"/>
    <n v="0"/>
    <x v="2"/>
    <x v="9"/>
    <s v="EUR"/>
    <n v="1417778880"/>
    <n v="1415711095"/>
    <b v="0"/>
    <n v="0"/>
    <b v="0"/>
    <s v="theater/plays"/>
    <n v="0"/>
    <e v="#DIV/0!"/>
    <x v="1"/>
    <x v="6"/>
  </r>
  <r>
    <n v="2859"/>
    <s v="Grover Theatre Company (GTC)"/>
    <s v="A theatre company that will create works to inspire young people and get everyone involved."/>
    <n v="2000"/>
    <n v="35"/>
    <x v="2"/>
    <x v="2"/>
    <s v="AUD"/>
    <n v="1444984904"/>
    <n v="1439800904"/>
    <b v="0"/>
    <n v="1"/>
    <b v="0"/>
    <s v="theater/plays"/>
    <n v="1.7500000000000002E-2"/>
    <n v="2.8571428571428571E-2"/>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3.3834586466165412E-2"/>
    <x v="1"/>
    <x v="6"/>
  </r>
  <r>
    <n v="2861"/>
    <s v="Julius Caesar"/>
    <s v="The University of Queensland Drama Production Course is putting on an adaptation of William Shakespeares Julius Caesar"/>
    <n v="250"/>
    <n v="80"/>
    <x v="2"/>
    <x v="2"/>
    <s v="AUD"/>
    <n v="1443103848"/>
    <n v="1441894248"/>
    <b v="0"/>
    <n v="3"/>
    <b v="0"/>
    <s v="theater/plays"/>
    <n v="0.32"/>
    <n v="3.7499999999999999E-2"/>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5.4545454545454543E-2"/>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0.05"/>
    <x v="1"/>
    <x v="6"/>
  </r>
  <r>
    <n v="2864"/>
    <s v="'Haunting Julia' by Alan Ayckbourn"/>
    <s v="Accessible, original theatre for all!"/>
    <n v="2500"/>
    <n v="40"/>
    <x v="2"/>
    <x v="1"/>
    <s v="GBP"/>
    <n v="1437139080"/>
    <n v="1434552207"/>
    <b v="0"/>
    <n v="3"/>
    <b v="0"/>
    <s v="theater/plays"/>
    <n v="1.6E-2"/>
    <n v="7.4999999999999997E-2"/>
    <x v="1"/>
    <x v="6"/>
  </r>
  <r>
    <n v="2865"/>
    <s v="FRINGE 2015 by YER Productions"/>
    <s v="Prepare to be Swept Away. Three short plays from three master playwrights; LANDFALL, SNIPER and DANGERS of TOBACCO!"/>
    <n v="2888"/>
    <n v="0"/>
    <x v="2"/>
    <x v="0"/>
    <s v="USD"/>
    <n v="1420512259"/>
    <n v="1415328259"/>
    <b v="0"/>
    <n v="0"/>
    <b v="0"/>
    <s v="theater/plays"/>
    <n v="0"/>
    <e v="#DI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4.4444444444444446E-2"/>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1.984126984126984E-2"/>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9.5211496470827186E-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2.8248587570621469E-2"/>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1.2E-2"/>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2.7837259100642397E-2"/>
    <x v="1"/>
    <x v="6"/>
  </r>
  <r>
    <n v="2872"/>
    <s v="Loud Arts"/>
    <s v="Local Theatre group in Loudoun County, Virginia. Looking for funds to start producing shows!"/>
    <n v="3000"/>
    <n v="0"/>
    <x v="2"/>
    <x v="0"/>
    <s v="USD"/>
    <n v="1434768438"/>
    <n v="1429584438"/>
    <b v="0"/>
    <n v="0"/>
    <b v="0"/>
    <s v="theater/plays"/>
    <n v="0"/>
    <e v="#DI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8.3945435466946487E-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1.107011070110701E-2"/>
    <x v="1"/>
    <x v="6"/>
  </r>
  <r>
    <n v="2875"/>
    <s v="Right Tracey!"/>
    <s v="Play about Tracey a gay man trapped in his room by his Bible thumping mother. He finds love but the room can not keep the love alive."/>
    <n v="20000"/>
    <n v="7"/>
    <x v="2"/>
    <x v="0"/>
    <s v="USD"/>
    <n v="1462417493"/>
    <n v="1459825493"/>
    <b v="0"/>
    <n v="3"/>
    <b v="0"/>
    <s v="theater/plays"/>
    <n v="3.5E-4"/>
    <n v="0.42857142857142855"/>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9.2307692307692316E-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6.3492063492063489E-2"/>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3.4482758620689655E-2"/>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1.0357142857142856E-2"/>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1.5873015873015872E-2"/>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2.6205450733752622E-3"/>
    <x v="1"/>
    <x v="6"/>
  </r>
  <r>
    <n v="2884"/>
    <s v="The Lizard King, a play by Jay Jeff Jones"/>
    <s v="Come explore the dream world of Jim Morrison, rock singer, mystic, poet, shaman."/>
    <n v="45000"/>
    <n v="185"/>
    <x v="2"/>
    <x v="0"/>
    <s v="USD"/>
    <n v="1417800435"/>
    <n v="1415208435"/>
    <b v="0"/>
    <n v="4"/>
    <b v="0"/>
    <s v="theater/plays"/>
    <n v="4.1111111111111114E-3"/>
    <n v="2.1621621621621623E-2"/>
    <x v="1"/>
    <x v="6"/>
  </r>
  <r>
    <n v="2885"/>
    <s v="The Wedding"/>
    <s v="An historic and proud work of Polish nationalistic literature performed on stage."/>
    <n v="400"/>
    <n v="130"/>
    <x v="2"/>
    <x v="0"/>
    <s v="USD"/>
    <n v="1426294201"/>
    <n v="1423705801"/>
    <b v="0"/>
    <n v="5"/>
    <b v="0"/>
    <s v="theater/plays"/>
    <n v="0.32500000000000001"/>
    <n v="3.8461538461538464E-2"/>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0.1"/>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0.2"/>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1.2259194395796848E-2"/>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0.14285714285714285"/>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3.6630036630036632E-2"/>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3.4000000000000002E-2"/>
    <x v="1"/>
    <x v="6"/>
  </r>
  <r>
    <n v="2893"/>
    <s v="REDISCOVERING KIA THE PLAY"/>
    <s v="Fundraising for REDISCOVERING KIA THE PLAY"/>
    <n v="5000"/>
    <n v="25"/>
    <x v="2"/>
    <x v="0"/>
    <s v="USD"/>
    <n v="1420768800"/>
    <n v="1415644395"/>
    <b v="0"/>
    <n v="2"/>
    <b v="0"/>
    <s v="theater/plays"/>
    <n v="5.0000000000000001E-3"/>
    <n v="0.08"/>
    <x v="1"/>
    <x v="6"/>
  </r>
  <r>
    <n v="2894"/>
    <s v="How Could You Do This To Me (The Stage Play)"/>
    <s v="This Is A Story About A Woman A Man And A Woman"/>
    <n v="50000"/>
    <n v="0"/>
    <x v="2"/>
    <x v="0"/>
    <s v="USD"/>
    <n v="1428100815"/>
    <n v="1422920415"/>
    <b v="0"/>
    <n v="0"/>
    <b v="0"/>
    <s v="theater/plays"/>
    <n v="0"/>
    <e v="#DI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0.17391304347826086"/>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1.9199999999999998E-2"/>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5.454545454545455E-3"/>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3.7974683544303799E-2"/>
    <x v="1"/>
    <x v="6"/>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2.0558002936857563E-3"/>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0.33333333333333331"/>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0.04"/>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0.10256410256410256"/>
    <x v="1"/>
    <x v="6"/>
  </r>
  <r>
    <n v="2904"/>
    <s v="The Love Shack"/>
    <s v="A Tequila slammer with a slice of Tarantino, a line of the London Fringe scene and a shot of â€œBreaking Badâ€. New Writing."/>
    <n v="1500"/>
    <n v="75"/>
    <x v="2"/>
    <x v="1"/>
    <s v="GBP"/>
    <n v="1415534400"/>
    <n v="1414538031"/>
    <b v="0"/>
    <n v="4"/>
    <b v="0"/>
    <s v="theater/plays"/>
    <n v="0.05"/>
    <n v="5.3333333333333337E-2"/>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2.7331189710610933E-2"/>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1.2389380530973451E-2"/>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1.893939393939394E-2"/>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0.05"/>
    <x v="1"/>
    <x v="6"/>
  </r>
  <r>
    <n v="2910"/>
    <s v="Strive"/>
    <s v="Free drama, dance and singing workshops for disadvantaged young people to inspire, create and help them follow their dreams."/>
    <n v="30000"/>
    <n v="1"/>
    <x v="2"/>
    <x v="1"/>
    <s v="GBP"/>
    <n v="1434139887"/>
    <n v="1428955887"/>
    <b v="0"/>
    <n v="1"/>
    <b v="0"/>
    <s v="theater/plays"/>
    <n v="3.3333333333333335E-5"/>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2.1308980213089801E-2"/>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1.2807881773399015E-2"/>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x v="6"/>
  </r>
  <r>
    <n v="2914"/>
    <s v="Hercules the Panto"/>
    <s v="Hercules must complete four challenges in order to meet the father he never knew"/>
    <n v="25000"/>
    <n v="1"/>
    <x v="2"/>
    <x v="1"/>
    <s v="GBP"/>
    <n v="1426365994"/>
    <n v="1421185594"/>
    <b v="0"/>
    <n v="1"/>
    <b v="0"/>
    <s v="theater/plays"/>
    <n v="4.0000000000000003E-5"/>
    <n v="1"/>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4.9099836333878887E-3"/>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4.8275862068965517E-2"/>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2.0594965675057208E-2"/>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1.4684287812041116E-2"/>
    <x v="1"/>
    <x v="6"/>
  </r>
  <r>
    <n v="2919"/>
    <s v="While the Stars Fall"/>
    <s v="A full staged reading of a new play about a boy who learns how to be happy from the most unexpected person."/>
    <n v="600"/>
    <n v="51"/>
    <x v="2"/>
    <x v="0"/>
    <s v="USD"/>
    <n v="1407250329"/>
    <n v="1404658329"/>
    <b v="0"/>
    <n v="6"/>
    <b v="0"/>
    <s v="theater/plays"/>
    <n v="8.5000000000000006E-2"/>
    <n v="0.11764705882352941"/>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1.9374068554396422E-2"/>
    <x v="1"/>
    <x v="6"/>
  </r>
  <r>
    <n v="2921"/>
    <s v="Fools Rush In: A Cabaret Benefiting BC/EFA Kickstarter"/>
    <s v="I'm creating a cabaret in which all donations go directly to Broadway Cares/Equity Fights AIDS."/>
    <n v="100"/>
    <n v="129"/>
    <x v="0"/>
    <x v="0"/>
    <s v="USD"/>
    <n v="1411679804"/>
    <n v="1409087804"/>
    <b v="0"/>
    <n v="3"/>
    <b v="1"/>
    <s v="theater/musical"/>
    <n v="1.29"/>
    <n v="2.3255813953488372E-2"/>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1.2E-2"/>
    <x v="1"/>
    <x v="40"/>
  </r>
  <r>
    <n v="2923"/>
    <s v="Kaylee's Senior Project"/>
    <s v="Spreading the love of theatre, one step at a time. I would like to produce a reading of one of my favorite musicals"/>
    <n v="300"/>
    <n v="300"/>
    <x v="0"/>
    <x v="0"/>
    <s v="USD"/>
    <n v="1422068400"/>
    <n v="1420774779"/>
    <b v="0"/>
    <n v="10"/>
    <b v="1"/>
    <s v="theater/musical"/>
    <n v="1"/>
    <n v="3.3333333333333333E-2"/>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5.6976744186046507E-3"/>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4.3166382108380591E-3"/>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1.3333333333333334E-2"/>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8.9171974522292991E-3"/>
    <x v="1"/>
    <x v="40"/>
  </r>
  <r>
    <n v="2928"/>
    <s v="Music Theatre of Idaho Presents &quot;A Year with Frog and Toad"/>
    <s v="This is a touring production for schools in the Treasure Valley!"/>
    <n v="1000"/>
    <n v="1000"/>
    <x v="0"/>
    <x v="0"/>
    <s v="USD"/>
    <n v="1457135846"/>
    <n v="1454543846"/>
    <b v="0"/>
    <n v="24"/>
    <b v="1"/>
    <s v="theater/musical"/>
    <n v="1"/>
    <n v="2.4E-2"/>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3.9189031969677482E-3"/>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6.143479984145858E-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1.1320754716981131E-2"/>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1.1663597298956415E-2"/>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2.1019852082522383E-2"/>
    <x v="1"/>
    <x v="40"/>
  </r>
  <r>
    <n v="2934"/>
    <s v="Songs for a New World"/>
    <s v="Powerful community theatre production of Jason Robert Brown's &quot;Songs for a New World&quot; in London, Ontario."/>
    <n v="2500"/>
    <n v="2700"/>
    <x v="0"/>
    <x v="5"/>
    <s v="CAD"/>
    <n v="1402845364"/>
    <n v="1400253364"/>
    <b v="0"/>
    <n v="37"/>
    <b v="1"/>
    <s v="theater/musical"/>
    <n v="1.08"/>
    <n v="1.3703703703703704E-2"/>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1.1045029736618521E-2"/>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2.6562499999999999E-2"/>
    <x v="1"/>
    <x v="40"/>
  </r>
  <r>
    <n v="2937"/>
    <s v="UCAS"/>
    <s v="UCAS is a new British musical premiering at the Edinburgh Fringe Festival 2014."/>
    <n v="1500"/>
    <n v="2000"/>
    <x v="0"/>
    <x v="1"/>
    <s v="GBP"/>
    <n v="1405249113"/>
    <n v="1402657113"/>
    <b v="0"/>
    <n v="55"/>
    <b v="1"/>
    <s v="theater/musical"/>
    <n v="1.3333333333333333"/>
    <n v="2.75E-2"/>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7.8914919852034523E-3"/>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0376670716889429E-3"/>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1.2308839985080195E-2"/>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4.9449204406364746E-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x v="38"/>
  </r>
  <r>
    <n v="2944"/>
    <s v="Guardian Theatre, Arts in Education Theatre"/>
    <s v="Our vision: build and operate a Theater Arts Center for south-central Washington state in Goldendale."/>
    <n v="10000"/>
    <n v="100"/>
    <x v="2"/>
    <x v="0"/>
    <s v="USD"/>
    <n v="1433714198"/>
    <n v="1431122198"/>
    <b v="0"/>
    <n v="1"/>
    <b v="0"/>
    <s v="theater/spaces"/>
    <n v="0.01"/>
    <n v="0.01"/>
    <x v="1"/>
    <x v="38"/>
  </r>
  <r>
    <n v="2945"/>
    <s v="A Midsummer Night's Pub"/>
    <s v="Where people that enjoy theater, or just something new can go to have fun and experience varying types of theater in Albuquerque."/>
    <n v="50000"/>
    <n v="0"/>
    <x v="2"/>
    <x v="0"/>
    <s v="USD"/>
    <n v="1432437660"/>
    <n v="1429845660"/>
    <b v="0"/>
    <n v="0"/>
    <b v="0"/>
    <s v="theater/spaces"/>
    <n v="0"/>
    <e v="#DI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1.2126865671641791E-2"/>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0.375"/>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0.08"/>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5.2919708029197078E-2"/>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4.9844236760124613E-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4.9586776859504135E-3"/>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1.5384615384615385E-2"/>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1.5128593040847202E-2"/>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1.0714285714285714E-2"/>
    <x v="1"/>
    <x v="38"/>
  </r>
  <r>
    <n v="2958"/>
    <s v="Uprising Theater (Canceled)"/>
    <s v="Chicago Based Theater Company and Venue Dedicated to Social Justice and Mainstreaming the Palestinian Narrative"/>
    <n v="80000"/>
    <n v="0"/>
    <x v="1"/>
    <x v="0"/>
    <s v="USD"/>
    <n v="1462729317"/>
    <n v="1457548917"/>
    <b v="0"/>
    <n v="0"/>
    <b v="0"/>
    <s v="theater/spaces"/>
    <n v="0"/>
    <e v="#DI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1.9704433497536946E-2"/>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1.6420361247947456E-2"/>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9.17173607861488E-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3.8922173525375872E-2"/>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2.3853211009174313E-2"/>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1.1264630819325883E-2"/>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1.2464887640449437E-2"/>
    <x v="1"/>
    <x v="6"/>
  </r>
  <r>
    <n v="2968"/>
    <s v="The Curse of the Babywoman @ FringeNYC"/>
    <s v="The Curse of the Babywoman is real â€” and it is coming to FringeNYC this August."/>
    <n v="3500"/>
    <n v="3710"/>
    <x v="0"/>
    <x v="0"/>
    <s v="USD"/>
    <n v="1471406340"/>
    <n v="1470227660"/>
    <b v="0"/>
    <n v="47"/>
    <b v="1"/>
    <s v="theater/plays"/>
    <n v="1.06"/>
    <n v="1.2668463611859838E-2"/>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1.0461538461538461E-2"/>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1.4308176100628931E-2"/>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1.3416536661466459E-2"/>
    <x v="1"/>
    <x v="6"/>
  </r>
  <r>
    <n v="2972"/>
    <s v="A Bad Plan"/>
    <s v="A group of artists. A mythical art piece. A harrowing quest. And some margaritas."/>
    <n v="2000"/>
    <n v="2107"/>
    <x v="0"/>
    <x v="0"/>
    <s v="USD"/>
    <n v="1480899600"/>
    <n v="1479609520"/>
    <b v="0"/>
    <n v="17"/>
    <b v="1"/>
    <s v="theater/plays"/>
    <n v="1.0535000000000001"/>
    <n v="8.0683436165163748E-3"/>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3.7757437070938217E-3"/>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1.7058823529411765E-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1.4107365792759051E-2"/>
    <x v="1"/>
    <x v="6"/>
  </r>
  <r>
    <n v="2976"/>
    <s v="Pizza Delique"/>
    <s v="A play that addresses an important social issue, brought to light by members of the UoM Drama Society."/>
    <n v="70"/>
    <n v="120"/>
    <x v="0"/>
    <x v="1"/>
    <s v="GBP"/>
    <n v="1457870400"/>
    <n v="1456421530"/>
    <b v="0"/>
    <n v="14"/>
    <b v="1"/>
    <s v="theater/plays"/>
    <n v="1.7142857142857142"/>
    <n v="0.1166666666666666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8.8054006457293811E-3"/>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1.6477857878475798E-2"/>
    <x v="1"/>
    <x v="6"/>
  </r>
  <r>
    <n v="2979"/>
    <s v="'ART'"/>
    <s v="Dear Stone returns with Yasmina Reza's 'ART', a compelling, clever exploration of friendship under duress. Thanks for watching!"/>
    <n v="5000"/>
    <n v="5070"/>
    <x v="0"/>
    <x v="0"/>
    <s v="USD"/>
    <n v="1420524000"/>
    <n v="1419104823"/>
    <b v="0"/>
    <n v="46"/>
    <b v="1"/>
    <s v="theater/plays"/>
    <n v="1.014"/>
    <n v="9.0729783037475347E-3"/>
    <x v="1"/>
    <x v="6"/>
  </r>
  <r>
    <n v="2980"/>
    <s v="INDEPENDENCE NYC"/>
    <s v="1 director, 4 actors, and a whole lotta determination. Help us bring this brilliant story to the heart of NYC!"/>
    <n v="3000"/>
    <n v="3275"/>
    <x v="0"/>
    <x v="0"/>
    <s v="USD"/>
    <n v="1440381600"/>
    <n v="1438639130"/>
    <b v="0"/>
    <n v="24"/>
    <b v="1"/>
    <s v="theater/plays"/>
    <n v="1.0916666666666666"/>
    <n v="7.3282442748091601E-3"/>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1.8809385301531898E-2"/>
    <x v="1"/>
    <x v="38"/>
  </r>
  <r>
    <n v="2982"/>
    <s v="Railway Playhouse: Setting up a community arts space"/>
    <s v="Renovating this historical landmark, into an arts venue and theatre space for the community."/>
    <n v="5000"/>
    <n v="5103"/>
    <x v="0"/>
    <x v="1"/>
    <s v="GBP"/>
    <n v="1455208143"/>
    <n v="1452616143"/>
    <b v="1"/>
    <n v="59"/>
    <b v="1"/>
    <s v="theater/spaces"/>
    <n v="1.0206"/>
    <n v="1.1561826376641191E-2"/>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6.4417103747010556E-3"/>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8.6894132653061226E-3"/>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9.1245376078914926E-3"/>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2.2116903633491312E-2"/>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9.6013797001471002E-3"/>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2.8000000000000001E-2"/>
    <x v="1"/>
    <x v="38"/>
  </r>
  <r>
    <n v="2989"/>
    <s v="Let's Light Up The Gem!"/>
    <s v="Bring the movies back to Bethel, Maine."/>
    <n v="20000"/>
    <n v="35307"/>
    <x v="0"/>
    <x v="0"/>
    <s v="USD"/>
    <n v="1450673940"/>
    <n v="1448756962"/>
    <b v="0"/>
    <n v="364"/>
    <b v="1"/>
    <s v="theater/spaces"/>
    <n v="1.76535"/>
    <n v="1.0309570340159176E-2"/>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2.7000000000000001E-3"/>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1.0592255125284738E-2"/>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2.0414673046251993E-2"/>
    <x v="1"/>
    <x v="38"/>
  </r>
  <r>
    <n v="2993"/>
    <s v="TRUE WEST: Think, Dog! Productions"/>
    <s v="Help us build the Kitchen from Hell!"/>
    <n v="1000"/>
    <n v="1003"/>
    <x v="0"/>
    <x v="0"/>
    <s v="USD"/>
    <n v="1455998867"/>
    <n v="1453406867"/>
    <b v="0"/>
    <n v="22"/>
    <b v="1"/>
    <s v="theater/spaces"/>
    <n v="1.0029999999999999"/>
    <n v="2.1934197407776669E-2"/>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4.2964084937811307E-2"/>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1.5815548780487805E-2"/>
    <x v="1"/>
    <x v="38"/>
  </r>
  <r>
    <n v="2996"/>
    <s v="Sea Tea Improv's Comedy Theater in Hartford, CT"/>
    <s v="A permanent home for comedy in Connecticut in the heart of downtown Hartford."/>
    <n v="35000"/>
    <n v="60180"/>
    <x v="0"/>
    <x v="0"/>
    <s v="USD"/>
    <n v="1432677240"/>
    <n v="1427493240"/>
    <b v="0"/>
    <n v="392"/>
    <b v="1"/>
    <s v="theater/spaces"/>
    <n v="1.7194285714285715"/>
    <n v="6.5137919574609505E-3"/>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1.1086474501108648E-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8.4054004212406209E-3"/>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1.2461059190031152E-2"/>
    <x v="1"/>
    <x v="38"/>
  </r>
  <r>
    <n v="3000"/>
    <s v="Voices From The Future"/>
    <s v="A benefit show featuring musicians, dancers &amp; poets all under age 30 to raise money in support of LGBTQ rights and programs."/>
    <n v="500"/>
    <n v="500"/>
    <x v="0"/>
    <x v="0"/>
    <s v="USD"/>
    <n v="1485885600"/>
    <n v="1484682670"/>
    <b v="0"/>
    <n v="8"/>
    <b v="1"/>
    <s v="theater/spaces"/>
    <n v="1"/>
    <n v="1.6E-2"/>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7.6116708226389362E-3"/>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1.3692444009094942E-2"/>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5.6013179571663919E-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6.1383681248060986E-3"/>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9.238526220190094E-3"/>
    <x v="1"/>
    <x v="38"/>
  </r>
  <r>
    <n v="3006"/>
    <s v="ONTARIO STREET THEATRE in Port Hope."/>
    <s v="We're an affordable theatre and rental space that can be molded into anything by anyone."/>
    <n v="8000"/>
    <n v="8620"/>
    <x v="0"/>
    <x v="5"/>
    <s v="CAD"/>
    <n v="1418580591"/>
    <n v="1415988591"/>
    <b v="0"/>
    <n v="97"/>
    <b v="1"/>
    <s v="theater/spaces"/>
    <n v="1.0774999999999999"/>
    <n v="1.1252900232018562E-2"/>
    <x v="1"/>
    <x v="38"/>
  </r>
  <r>
    <n v="3007"/>
    <s v="Bethlem"/>
    <s v="Consuite for 2015 CoreCon.  An adventure into insanity."/>
    <n v="600"/>
    <n v="1080"/>
    <x v="0"/>
    <x v="0"/>
    <s v="USD"/>
    <n v="1429938683"/>
    <n v="1428124283"/>
    <b v="0"/>
    <n v="20"/>
    <b v="1"/>
    <s v="theater/spaces"/>
    <n v="1.8"/>
    <n v="1.8518518518518517E-2"/>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8.5667215815486003E-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4.2753598984602023E-3"/>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6.3291139240506328E-3"/>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6.7385444743935305E-2"/>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1.1739594450373533E-2"/>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6.8170234454638127E-3"/>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1.9698684396661479E-2"/>
    <x v="1"/>
    <x v="38"/>
  </r>
  <r>
    <n v="3015"/>
    <s v="A Sign for 34 West"/>
    <s v="We're turning an old yogurt shop into a live theater in downtown Charleston.   Please help us hang our sign!"/>
    <n v="3400"/>
    <n v="3508"/>
    <x v="0"/>
    <x v="0"/>
    <s v="USD"/>
    <n v="1402459200"/>
    <n v="1401125238"/>
    <b v="0"/>
    <n v="40"/>
    <b v="1"/>
    <s v="theater/spaces"/>
    <n v="1.0317647058823529"/>
    <n v="1.1402508551881414E-2"/>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4.1274936941068565E-3"/>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6.8284303199484643E-3"/>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9.6926713947990545E-3"/>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1.2427825130602145E-2"/>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4.261363636363636E-3"/>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1.9728021451829152E-2"/>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6.1459159397303726E-3"/>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8.321775312066574E-3"/>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1.4771528285041798E-2"/>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1.9192587690271344E-2"/>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1.937984496124031E-2"/>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6.0864272671941567E-3"/>
    <x v="1"/>
    <x v="38"/>
  </r>
  <r>
    <n v="3028"/>
    <s v="A Home for Vegas Theatre Hub"/>
    <s v="We have a space! Help us fill it with a stage, chairs, gear and audiences' laughter!"/>
    <n v="5000"/>
    <n v="8401"/>
    <x v="0"/>
    <x v="0"/>
    <s v="USD"/>
    <n v="1471242025"/>
    <n v="1468650025"/>
    <b v="0"/>
    <n v="99"/>
    <b v="1"/>
    <s v="theater/spaces"/>
    <n v="1.6801999999999999"/>
    <n v="1.1784311391501013E-2"/>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1.0576543172355105E-2"/>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2.1960364220674881E-2"/>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1.9333333333333334E-2"/>
    <x v="1"/>
    <x v="38"/>
  </r>
  <r>
    <n v="3032"/>
    <s v="Silent Valley : A Haunting"/>
    <s v="One night only, not-for-profit, neighborhood haunted attraction that will scare your mask off! Coming this Halloween."/>
    <n v="1000"/>
    <n v="1272"/>
    <x v="0"/>
    <x v="0"/>
    <s v="USD"/>
    <n v="1441933459"/>
    <n v="1439341459"/>
    <b v="0"/>
    <n v="25"/>
    <b v="1"/>
    <s v="theater/spaces"/>
    <n v="1.272"/>
    <n v="1.9654088050314465E-2"/>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5.2320291173794361E-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1.1196417146513116E-2"/>
    <x v="1"/>
    <x v="38"/>
  </r>
  <r>
    <n v="3035"/>
    <s v="The Coalition Theater"/>
    <s v="Help create a permanent home for live comedy shows and classes in Downtown RVA."/>
    <n v="25000"/>
    <n v="27196.71"/>
    <x v="0"/>
    <x v="0"/>
    <s v="USD"/>
    <n v="1367674009"/>
    <n v="1365082009"/>
    <b v="0"/>
    <n v="307"/>
    <b v="1"/>
    <s v="theater/spaces"/>
    <n v="1.0878684000000001"/>
    <n v="1.128813007161528E-2"/>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1.0384117665625098E-2"/>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0018761726078799E-2"/>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2.6865671641791045E-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1.085417780063083E-2"/>
    <x v="1"/>
    <x v="38"/>
  </r>
  <r>
    <n v="3040"/>
    <s v="Jayhawk Makeover"/>
    <s v="48 hours of deck screws, dry wall, hard hats and needed renovation to help the Jayhawk rise from the ashes."/>
    <n v="3000"/>
    <n v="3225"/>
    <x v="0"/>
    <x v="0"/>
    <s v="USD"/>
    <n v="1435359600"/>
    <n v="1434999621"/>
    <b v="0"/>
    <n v="42"/>
    <b v="1"/>
    <s v="theater/spaces"/>
    <n v="1.075"/>
    <n v="1.3023255813953489E-2"/>
    <x v="1"/>
    <x v="38"/>
  </r>
  <r>
    <n v="3041"/>
    <s v="Lend a Hand in Our Home"/>
    <s v="Privet! Hello! Bon Jour! We are the Arlekin Players Theatre and we need a home."/>
    <n v="8300"/>
    <n v="9170"/>
    <x v="0"/>
    <x v="0"/>
    <s v="USD"/>
    <n v="1453323048"/>
    <n v="1450731048"/>
    <b v="0"/>
    <n v="95"/>
    <b v="1"/>
    <s v="theater/spaces"/>
    <n v="1.1048192771084338"/>
    <n v="1.0359869138495093E-2"/>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1.9270833333333334E-2"/>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7.7571056299618208E-3"/>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1.1889337702918985E-2"/>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1.2056681473778601E-2"/>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3.846919148371692E-3"/>
    <x v="1"/>
    <x v="38"/>
  </r>
  <r>
    <n v="3047"/>
    <s v="Acting V Senior Showcase"/>
    <s v="Hi! We're the Graduating Seniors Acting V Seniors at Temple University! Welcome to our Kick starter Page!"/>
    <n v="500"/>
    <n v="745"/>
    <x v="0"/>
    <x v="0"/>
    <s v="USD"/>
    <n v="1461762960"/>
    <n v="1457999054"/>
    <b v="0"/>
    <n v="20"/>
    <b v="1"/>
    <s v="theater/spaces"/>
    <n v="1.49"/>
    <n v="2.6845637583892617E-2"/>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5.6490384615384614E-3"/>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1.35E-2"/>
    <x v="1"/>
    <x v="38"/>
  </r>
  <r>
    <n v="3050"/>
    <s v="The Black Pearl Consuite at CoreCon VIII: On Ancient Seas"/>
    <s v="Help fund The Black Pearl Consuite at CoreCon VIII: On Ancient Seas!"/>
    <n v="600"/>
    <n v="636"/>
    <x v="0"/>
    <x v="0"/>
    <s v="USD"/>
    <n v="1462420960"/>
    <n v="1459828960"/>
    <b v="0"/>
    <n v="9"/>
    <b v="1"/>
    <s v="theater/spaces"/>
    <n v="1.06"/>
    <n v="1.4150943396226415E-2"/>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4.2321644498186213E-2"/>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2.6666666666666668E-2"/>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7.4999999999999997E-2"/>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x v="38"/>
  </r>
  <r>
    <n v="3056"/>
    <s v="Palace Flophouse Theater"/>
    <s v="Looking to establish a communal space for art shows, bands, farmer's markets, environmental education, and traditional skills."/>
    <n v="25000"/>
    <n v="0"/>
    <x v="2"/>
    <x v="0"/>
    <s v="USD"/>
    <n v="1412003784"/>
    <n v="1406819784"/>
    <b v="0"/>
    <n v="0"/>
    <b v="0"/>
    <s v="theater/spaces"/>
    <n v="0"/>
    <e v="#DI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2.4390243902439025E-2"/>
    <x v="1"/>
    <x v="38"/>
  </r>
  <r>
    <n v="3060"/>
    <s v="Save the Roxy Theatre in Bremerton WA"/>
    <s v="Save the historic Roxy theatre in Bremerton WA from being repurposed as office space."/>
    <n v="220000"/>
    <n v="335"/>
    <x v="2"/>
    <x v="0"/>
    <s v="USD"/>
    <n v="1443422134"/>
    <n v="1440830134"/>
    <b v="0"/>
    <n v="6"/>
    <b v="0"/>
    <s v="theater/spaces"/>
    <n v="1.5227272727272728E-3"/>
    <n v="1.7910447761194031E-2"/>
    <x v="1"/>
    <x v="38"/>
  </r>
  <r>
    <n v="3061"/>
    <s v="Help Save Parkway Cinemas!"/>
    <s v="Save a historic Local theater."/>
    <n v="1000000"/>
    <n v="0"/>
    <x v="2"/>
    <x v="0"/>
    <s v="USD"/>
    <n v="1407955748"/>
    <n v="1405363748"/>
    <b v="0"/>
    <n v="0"/>
    <b v="0"/>
    <s v="theater/spaces"/>
    <n v="0"/>
    <e v="#DI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1.0023937761819269E-2"/>
    <x v="1"/>
    <x v="38"/>
  </r>
  <r>
    <n v="3063"/>
    <s v="Spec Haus"/>
    <s v="Members of the local Miami music scene are putting together a venue/creative space in Kendall!"/>
    <n v="3000"/>
    <n v="587"/>
    <x v="2"/>
    <x v="0"/>
    <s v="USD"/>
    <n v="1477174138"/>
    <n v="1474150138"/>
    <b v="0"/>
    <n v="23"/>
    <b v="0"/>
    <s v="theater/spaces"/>
    <n v="0.19566666666666666"/>
    <n v="3.9182282793867124E-2"/>
    <x v="1"/>
    <x v="38"/>
  </r>
  <r>
    <n v="3064"/>
    <s v="Kickstart the Crossroads Community"/>
    <s v="An epicenter for connection, creation and expression of the community."/>
    <n v="75000"/>
    <n v="8471"/>
    <x v="2"/>
    <x v="0"/>
    <s v="USD"/>
    <n v="1448175540"/>
    <n v="1445483246"/>
    <b v="0"/>
    <n v="72"/>
    <b v="0"/>
    <s v="theater/spaces"/>
    <n v="0.11294666666666667"/>
    <n v="8.4995868256404206E-3"/>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0.2"/>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3.5756853396901072E-4"/>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5.0000000000000001E-3"/>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1.1428571428571429E-2"/>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4.9645390070921988E-2"/>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4.790419161676647E-2"/>
    <x v="1"/>
    <x v="38"/>
  </r>
  <r>
    <n v="3071"/>
    <s v="The Echo Theatre 2015"/>
    <s v="Anyone can create. They just need a place and an opportunity. The Echo Theatre (Provo) provides that opportunity."/>
    <n v="12000"/>
    <n v="7173"/>
    <x v="2"/>
    <x v="0"/>
    <s v="USD"/>
    <n v="1429595940"/>
    <n v="1428082481"/>
    <b v="0"/>
    <n v="117"/>
    <b v="0"/>
    <s v="theater/spaces"/>
    <n v="0.59775"/>
    <n v="1.631116687578419E-2"/>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1.0852713178294573E-2"/>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0.13636363636363635"/>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1.5432098765432098E-2"/>
    <x v="1"/>
    <x v="38"/>
  </r>
  <r>
    <n v="3076"/>
    <s v="10,000 Hours"/>
    <s v="Helping female comedians get in their 10,000 Hours of practice!"/>
    <n v="10000"/>
    <n v="1506"/>
    <x v="2"/>
    <x v="0"/>
    <s v="USD"/>
    <n v="1444405123"/>
    <n v="1439221123"/>
    <b v="0"/>
    <n v="50"/>
    <b v="0"/>
    <s v="theater/spaces"/>
    <n v="0.15060000000000001"/>
    <n v="3.3200531208499334E-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1.9047619047619049E-2"/>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4.2253521126760563E-2"/>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2.4051309460181719E-3"/>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1.8617021276595744E-2"/>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2.3775558725630053E-3"/>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5.3571428571428568E-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1.276595744680851E-2"/>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1.4754098360655738E-2"/>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0.06"/>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1.6E-2"/>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2.3809523809523808E-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7.687051588657328E-3"/>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7.8726382085374388E-4"/>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1.1306532663316583E-2"/>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1.7748628707139173E-2"/>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1.8681318681318681E-2"/>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0.04"/>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0.02"/>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1.7610062893081761E-2"/>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2.4489795918367346E-2"/>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1.5358361774744027E-2"/>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1.7985611510791366E-2"/>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7.1154898741105635E-3"/>
    <x v="1"/>
    <x v="38"/>
  </r>
  <r>
    <n v="3101"/>
    <s v="Mots Ã‰crits"/>
    <s v="LabellisÃ© 14-18, Mots Ã‰crits est un projet itinÃ©rant de lectures Ã  voix haute par des amateurs, mises en espace par une comÃ©dienne."/>
    <n v="2500"/>
    <n v="300"/>
    <x v="2"/>
    <x v="6"/>
    <s v="EUR"/>
    <n v="1437033360"/>
    <n v="1434445937"/>
    <b v="0"/>
    <n v="12"/>
    <b v="0"/>
    <s v="theater/spaces"/>
    <n v="0.12"/>
    <n v="0.04"/>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1.4381591562799617E-2"/>
    <x v="1"/>
    <x v="38"/>
  </r>
  <r>
    <n v="3103"/>
    <s v="Professional Venue for local artists!!"/>
    <s v="Creating a place for local artists to perform, at substantially less cost for them"/>
    <n v="4100"/>
    <n v="11"/>
    <x v="2"/>
    <x v="0"/>
    <s v="USD"/>
    <n v="1434080706"/>
    <n v="1428896706"/>
    <b v="0"/>
    <n v="2"/>
    <b v="0"/>
    <s v="theater/spaces"/>
    <n v="2.6829268292682929E-3"/>
    <n v="0.18181818181818182"/>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4.2194092827004216E-3"/>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1.2520193861066236E-2"/>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9.7560975609756101E-2"/>
    <x v="1"/>
    <x v="38"/>
  </r>
  <r>
    <n v="3107"/>
    <s v="Creating Cabaret"/>
    <s v="When opportunity knocks, we answer!  Help expand the ravishingly talented troupe into a new and exciting market and venue!"/>
    <n v="40000"/>
    <n v="7905"/>
    <x v="2"/>
    <x v="0"/>
    <s v="USD"/>
    <n v="1431372751"/>
    <n v="1430767951"/>
    <b v="0"/>
    <n v="29"/>
    <b v="0"/>
    <s v="theater/spaces"/>
    <n v="0.197625"/>
    <n v="3.668564199873498E-3"/>
    <x v="1"/>
    <x v="38"/>
  </r>
  <r>
    <n v="3108"/>
    <s v="Funding a home for our Children's Theater"/>
    <s v="We need a permanent home for the theater!"/>
    <n v="50000"/>
    <n v="26"/>
    <x v="2"/>
    <x v="0"/>
    <s v="USD"/>
    <n v="1430234394"/>
    <n v="1425053994"/>
    <b v="0"/>
    <n v="2"/>
    <b v="0"/>
    <s v="theater/spaces"/>
    <n v="5.1999999999999995E-4"/>
    <n v="7.6923076923076927E-2"/>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1.7186793306196293E-2"/>
    <x v="1"/>
    <x v="38"/>
  </r>
  <r>
    <n v="3110"/>
    <s v="Hip Justice Catmunity Center"/>
    <s v="Cat People Unite! It's time we get a space of our own to relax, socialize and learn! Join the Catmunity!"/>
    <n v="25000"/>
    <n v="10"/>
    <x v="2"/>
    <x v="0"/>
    <s v="USD"/>
    <n v="1487465119"/>
    <n v="1484009119"/>
    <b v="0"/>
    <n v="1"/>
    <b v="0"/>
    <s v="theater/spaces"/>
    <n v="4.0000000000000002E-4"/>
    <n v="0.1"/>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1.4264264264264264E-2"/>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1.7274472168905951E-2"/>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7.982740021574973E-3"/>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x v="38"/>
  </r>
  <r>
    <n v="3115"/>
    <s v="spoken word pop-up:"/>
    <s v="We are creating a mobile community devoted to the spreading and sharing of spoken word and other kinds of storytelling."/>
    <n v="10000"/>
    <n v="300"/>
    <x v="2"/>
    <x v="11"/>
    <s v="SEK"/>
    <n v="1465123427"/>
    <n v="1462531427"/>
    <b v="0"/>
    <n v="1"/>
    <b v="0"/>
    <s v="theater/spaces"/>
    <n v="0.03"/>
    <n v="3.3333333333333335E-3"/>
    <x v="1"/>
    <x v="38"/>
  </r>
  <r>
    <n v="3116"/>
    <s v="CoreCon Asylum"/>
    <s v="Creating a consuite for CoreCon. A focus on the insanity of asylums and early medical practices from history."/>
    <n v="750"/>
    <n v="430"/>
    <x v="2"/>
    <x v="0"/>
    <s v="USD"/>
    <n v="1427890925"/>
    <n v="1426681325"/>
    <b v="0"/>
    <n v="10"/>
    <b v="0"/>
    <s v="theater/spaces"/>
    <n v="0.57333333333333336"/>
    <n v="2.3255813953488372E-2"/>
    <x v="1"/>
    <x v="38"/>
  </r>
  <r>
    <n v="3117"/>
    <s v="Cowes and The Sea"/>
    <s v="Performing Arts workshops, for young people aged 5 -16, exploring how the sea has shaped Cowes as a settlement."/>
    <n v="1000"/>
    <n v="1"/>
    <x v="2"/>
    <x v="1"/>
    <s v="GBP"/>
    <n v="1464354720"/>
    <n v="1463648360"/>
    <b v="0"/>
    <n v="1"/>
    <b v="0"/>
    <s v="theater/spaces"/>
    <n v="1E-3"/>
    <n v="1"/>
    <x v="1"/>
    <x v="38"/>
  </r>
  <r>
    <n v="3118"/>
    <s v="Garden Eden, theatre, meeting, culture, music, art"/>
    <s v="a magical place for all kind of people, like a fairytaile in all colours"/>
    <n v="500000"/>
    <n v="1550"/>
    <x v="2"/>
    <x v="11"/>
    <s v="SEK"/>
    <n v="1467473723"/>
    <n v="1465832123"/>
    <b v="0"/>
    <n v="2"/>
    <b v="0"/>
    <s v="theater/spaces"/>
    <n v="3.0999999999999999E-3"/>
    <n v="1.2903225806451613E-3"/>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0.2"/>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7.8125E-2"/>
    <x v="1"/>
    <x v="38"/>
  </r>
  <r>
    <n v="3121"/>
    <s v="Ant Farm Theatre Project (Canceled)"/>
    <s v="I going to build a theatre for a local ant farm so that Ants can put on their theatre productions."/>
    <n v="1500"/>
    <n v="10"/>
    <x v="1"/>
    <x v="5"/>
    <s v="CAD"/>
    <n v="1411748335"/>
    <n v="1406564335"/>
    <b v="0"/>
    <n v="1"/>
    <b v="0"/>
    <s v="theater/spaces"/>
    <n v="6.6666666666666671E-3"/>
    <n v="0.1"/>
    <x v="1"/>
    <x v="38"/>
  </r>
  <r>
    <n v="3122"/>
    <s v="be back soon (Canceled)"/>
    <s v="cancelled until further notice"/>
    <n v="199"/>
    <n v="116"/>
    <x v="1"/>
    <x v="0"/>
    <s v="USD"/>
    <n v="1478733732"/>
    <n v="1478298132"/>
    <b v="0"/>
    <n v="2"/>
    <b v="0"/>
    <s v="theater/spaces"/>
    <n v="0.58291457286432158"/>
    <n v="1.7241379310344827E-2"/>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4.084890600056343E-3"/>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0.15384615384615385"/>
    <x v="1"/>
    <x v="38"/>
  </r>
  <r>
    <n v="3125"/>
    <s v="N/A (Canceled)"/>
    <s v="N/A"/>
    <n v="1500000"/>
    <n v="0"/>
    <x v="1"/>
    <x v="0"/>
    <s v="USD"/>
    <n v="1452142672"/>
    <n v="1449550672"/>
    <b v="0"/>
    <n v="0"/>
    <b v="0"/>
    <s v="theater/spaces"/>
    <n v="0"/>
    <e v="#DI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1.6346153846153847E-2"/>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7.1818795654042108E-3"/>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0.1"/>
    <x v="1"/>
    <x v="6"/>
  </r>
  <r>
    <n v="3130"/>
    <s v="MEDEA | A New Vision"/>
    <s v="A shockingly relevant modern take on a 2,000-year-old tragedy that confronts current gender politics."/>
    <n v="10000"/>
    <n v="375"/>
    <x v="3"/>
    <x v="0"/>
    <s v="USD"/>
    <n v="1492145940"/>
    <n v="1489504916"/>
    <b v="0"/>
    <n v="4"/>
    <b v="0"/>
    <s v="theater/plays"/>
    <n v="3.7499999999999999E-2"/>
    <n v="1.0666666666666666E-2"/>
    <x v="1"/>
    <x v="6"/>
  </r>
  <r>
    <n v="3131"/>
    <s v="SNAKE EYES"/>
    <s v="A Staged Reading of &quot;Snake Eyes,&quot; a new play by Alex Rafala"/>
    <n v="4100"/>
    <n v="645"/>
    <x v="3"/>
    <x v="0"/>
    <s v="USD"/>
    <n v="1491656045"/>
    <n v="1489067645"/>
    <b v="0"/>
    <n v="12"/>
    <b v="0"/>
    <s v="theater/plays"/>
    <n v="0.15731707317073171"/>
    <n v="1.8604651162790697E-2"/>
    <x v="1"/>
    <x v="6"/>
  </r>
  <r>
    <n v="3132"/>
    <s v="A Bite of a Snake Play"/>
    <s v="Smells Like Money, Drips Like Honey, Taste Like Mocha, Better Run AWAY"/>
    <n v="30000"/>
    <n v="10"/>
    <x v="3"/>
    <x v="0"/>
    <s v="USD"/>
    <n v="1492759460"/>
    <n v="1487579060"/>
    <b v="0"/>
    <n v="1"/>
    <b v="0"/>
    <s v="theater/plays"/>
    <n v="3.3333333333333332E-4"/>
    <n v="0.1"/>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2.9629629629629631E-2"/>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5.3333333333333337E-2"/>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4.3209876543209874E-2"/>
    <x v="1"/>
    <x v="6"/>
  </r>
  <r>
    <n v="3136"/>
    <s v="Heroines"/>
    <s v="Help emberfly theatre put on their first production Heroines and pay our actors and creative team! Follow us @emberflytheatre"/>
    <n v="500"/>
    <n v="639"/>
    <x v="3"/>
    <x v="1"/>
    <s v="GBP"/>
    <n v="1491001140"/>
    <n v="1487847954"/>
    <b v="0"/>
    <n v="22"/>
    <b v="0"/>
    <s v="theater/plays"/>
    <n v="1.278"/>
    <n v="3.4428794992175271E-2"/>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0.02"/>
    <x v="1"/>
    <x v="6"/>
  </r>
  <r>
    <n v="3138"/>
    <s v="Our Country's Good"/>
    <s v="A UWE Drama Society adaptation of Timberlake Wertenbaker's play. Funding needed for costumes/props to make the show a success. Thanks."/>
    <n v="200"/>
    <n v="0"/>
    <x v="3"/>
    <x v="1"/>
    <s v="GBP"/>
    <n v="1491233407"/>
    <n v="1489591807"/>
    <b v="0"/>
    <n v="0"/>
    <b v="0"/>
    <s v="theater/plays"/>
    <n v="0"/>
    <e v="#DI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2.2222222222222222E-3"/>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4.1666666666666664E-2"/>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1007751937984496E-2"/>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6.6666666666666666E-2"/>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3.9787798408488064E-3"/>
    <x v="1"/>
    <x v="6"/>
  </r>
  <r>
    <n v="3145"/>
    <s v="Arlington's 1st Dinner Theatre"/>
    <s v="Dominion Theatre Company is the first community dinner theatre  to be established in Arlington TX."/>
    <n v="25000"/>
    <n v="0"/>
    <x v="3"/>
    <x v="0"/>
    <s v="USD"/>
    <n v="1490659134"/>
    <n v="1485478734"/>
    <b v="0"/>
    <n v="0"/>
    <b v="0"/>
    <s v="theater/plays"/>
    <n v="0"/>
    <e v="#DIV/0!"/>
    <x v="1"/>
    <x v="6"/>
  </r>
  <r>
    <n v="3146"/>
    <s v="SoÃ±Ã© una ciudad amurallada"/>
    <s v="Somos... Podemos... Amamos... Nuestra muralla, nuestra utopÃ­a. Que el amor sea el lÃ­mite"/>
    <n v="50000"/>
    <n v="5250"/>
    <x v="3"/>
    <x v="14"/>
    <s v="MXN"/>
    <n v="1492356166"/>
    <n v="1488471766"/>
    <b v="0"/>
    <n v="12"/>
    <b v="0"/>
    <s v="theater/plays"/>
    <n v="0.105"/>
    <n v="2.2857142857142859E-3"/>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9.0619017230376513E-3"/>
    <x v="1"/>
    <x v="6"/>
  </r>
  <r>
    <n v="3148"/>
    <s v="The Aurora Project: A Sci-Fi Epic by Bella Poynton"/>
    <s v="Help fund The Aurora Project, an immersive science fiction epic."/>
    <n v="1800"/>
    <n v="2361"/>
    <x v="0"/>
    <x v="0"/>
    <s v="USD"/>
    <n v="1412136000"/>
    <n v="1410278284"/>
    <b v="1"/>
    <n v="57"/>
    <b v="1"/>
    <s v="theater/plays"/>
    <n v="1.3116666666666668"/>
    <n v="2.4142312579415501E-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1.9230769230769232E-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2.9420084865629421E-2"/>
    <x v="1"/>
    <x v="6"/>
  </r>
  <r>
    <n v="3151"/>
    <s v="&quot;The Holiday Bug&quot; 2014 Puppet Show"/>
    <s v="A Multi-Media Puppet Show, with large cable control puppets to tell a hilarious story for all ages."/>
    <n v="3500"/>
    <n v="3514"/>
    <x v="0"/>
    <x v="0"/>
    <s v="USD"/>
    <n v="1410379774"/>
    <n v="1407787774"/>
    <b v="1"/>
    <n v="34"/>
    <b v="1"/>
    <s v="theater/plays"/>
    <n v="1.004"/>
    <n v="9.6755833807626642E-3"/>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2.8743028743028743E-2"/>
    <x v="1"/>
    <x v="6"/>
  </r>
  <r>
    <n v="3153"/>
    <s v="Terminator the Second"/>
    <s v="A stage production of Terminator 2: Judgment Day, composed entirely of the words of William Shakespeare"/>
    <n v="3000"/>
    <n v="10067.5"/>
    <x v="0"/>
    <x v="0"/>
    <s v="USD"/>
    <n v="1304225940"/>
    <n v="1301542937"/>
    <b v="1"/>
    <n v="241"/>
    <b v="1"/>
    <s v="theater/plays"/>
    <n v="3.3558333333333334"/>
    <n v="2.393841569406506E-2"/>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1.5559772296015181E-2"/>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2041658399848072E-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1.5892857142857143E-2"/>
    <x v="1"/>
    <x v="6"/>
  </r>
  <r>
    <n v="3157"/>
    <s v="Summer FourPlay"/>
    <s v="Four Directors.  Four One Acts.  Four Genres.  For You."/>
    <n v="4000"/>
    <n v="4040"/>
    <x v="0"/>
    <x v="0"/>
    <s v="USD"/>
    <n v="1405746000"/>
    <n v="1404932105"/>
    <b v="1"/>
    <n v="41"/>
    <b v="1"/>
    <s v="theater/plays"/>
    <n v="1.01"/>
    <n v="1.0148514851485149E-2"/>
    <x v="1"/>
    <x v="6"/>
  </r>
  <r>
    <n v="3158"/>
    <s v="Nursery Crimes"/>
    <s v="A 40s crime-noir play using nursery rhyme characters."/>
    <n v="5000"/>
    <n v="5700"/>
    <x v="0"/>
    <x v="0"/>
    <s v="USD"/>
    <n v="1374523752"/>
    <n v="1371931752"/>
    <b v="1"/>
    <n v="69"/>
    <b v="1"/>
    <s v="theater/plays"/>
    <n v="1.1399999999999999"/>
    <n v="1.2105263157894737E-2"/>
    <x v="1"/>
    <x v="6"/>
  </r>
  <r>
    <n v="3159"/>
    <s v="Waxwing: A New Play"/>
    <s v="WAXWING is an exciting new world premiere of mythic (perhaps even apocalyptic!) proportions."/>
    <n v="1500"/>
    <n v="2002.22"/>
    <x v="0"/>
    <x v="0"/>
    <s v="USD"/>
    <n v="1326927600"/>
    <n v="1323221761"/>
    <b v="1"/>
    <n v="52"/>
    <b v="1"/>
    <s v="theater/plays"/>
    <n v="1.3348133333333334"/>
    <n v="2.5971171999081021E-2"/>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1.247537754432042E-2"/>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3.5204567078972404E-2"/>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1.2386944553676759E-2"/>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4.9826989619377159E-3"/>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2.6601723491944548E-2"/>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1.7213114754098362E-2"/>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1.6583502482086697E-2"/>
    <x v="1"/>
    <x v="6"/>
  </r>
  <r>
    <n v="3167"/>
    <s v="Destiny is Judd Nelson: a new play at FringeNYC"/>
    <s v="What is destiny? Explore it with us this August at FringeNYC."/>
    <n v="3000"/>
    <n v="3485"/>
    <x v="0"/>
    <x v="0"/>
    <s v="USD"/>
    <n v="1406952781"/>
    <n v="1405743181"/>
    <b v="1"/>
    <n v="55"/>
    <b v="1"/>
    <s v="theater/plays"/>
    <n v="1.1616666666666666"/>
    <n v="1.5781922525107604E-2"/>
    <x v="1"/>
    <x v="6"/>
  </r>
  <r>
    <n v="3168"/>
    <s v="Cosmicomics"/>
    <s v="A dazzling aerial show that brings to life the whimsical and romantic short stories of beloved fantasy author Italo Calvino."/>
    <n v="2500"/>
    <n v="3105"/>
    <x v="0"/>
    <x v="0"/>
    <s v="USD"/>
    <n v="1402696800"/>
    <n v="1399948353"/>
    <b v="1"/>
    <n v="61"/>
    <b v="1"/>
    <s v="theater/plays"/>
    <n v="1.242"/>
    <n v="1.9645732689210951E-2"/>
    <x v="1"/>
    <x v="6"/>
  </r>
  <r>
    <n v="3169"/>
    <s v="The Window"/>
    <s v="We're bringing The Window to the Cherry Lane Theater in January 2014."/>
    <n v="8000"/>
    <n v="8241"/>
    <x v="0"/>
    <x v="0"/>
    <s v="USD"/>
    <n v="1386910740"/>
    <n v="1384364561"/>
    <b v="1"/>
    <n v="82"/>
    <b v="1"/>
    <s v="theater/plays"/>
    <n v="1.030125"/>
    <n v="9.9502487562189053E-3"/>
    <x v="1"/>
    <x v="6"/>
  </r>
  <r>
    <n v="3170"/>
    <s v="Ain't She Brave FringeNYC 2014 Project"/>
    <s v="An emotionally-charged journey through the history of black women in America told in reverse."/>
    <n v="2000"/>
    <n v="2245"/>
    <x v="0"/>
    <x v="0"/>
    <s v="USD"/>
    <n v="1404273600"/>
    <n v="1401414944"/>
    <b v="1"/>
    <n v="71"/>
    <b v="1"/>
    <s v="theater/plays"/>
    <n v="1.1225000000000001"/>
    <n v="3.162583518930958E-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1.536037810161481E-2"/>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1.2608695652173913E-2"/>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7.1844660194174759E-3"/>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7.5807514831905077E-3"/>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1.0952902519167579E-2"/>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2.5206232813932174E-2"/>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1.737649063032368E-2"/>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0279503105590064E-2"/>
    <x v="1"/>
    <x v="6"/>
  </r>
  <r>
    <n v="3179"/>
    <s v="I Do Wonder"/>
    <s v="A Sci-fi play in several vignettes that will narrate an alternate history in the mid-20th century."/>
    <n v="4200"/>
    <n v="4794.82"/>
    <x v="0"/>
    <x v="0"/>
    <s v="USD"/>
    <n v="1367859071"/>
    <n v="1365699071"/>
    <b v="1"/>
    <n v="62"/>
    <b v="1"/>
    <s v="theater/plays"/>
    <n v="1.1416238095238094"/>
    <n v="1.2930620961787931E-2"/>
    <x v="1"/>
    <x v="6"/>
  </r>
  <r>
    <n v="3180"/>
    <s v="Glass Mountain: An Original Fairytale"/>
    <s v="A new tale of witches, fairies, cat-hunters and and bone-boilers from London theatre company Broken Glass."/>
    <n v="1200"/>
    <n v="1437"/>
    <x v="0"/>
    <x v="1"/>
    <s v="GBP"/>
    <n v="1403258049"/>
    <n v="1400666049"/>
    <b v="1"/>
    <n v="45"/>
    <b v="1"/>
    <s v="theater/plays"/>
    <n v="1.1975"/>
    <n v="3.1315240083507306E-2"/>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2.7522935779816515E-2"/>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2.1382044746530729E-2"/>
    <x v="1"/>
    <x v="6"/>
  </r>
  <r>
    <n v="3183"/>
    <s v="The Seagull on The River"/>
    <s v="Anton Chekhov's The Seagull. An outdoor Amphitheater in Manhattan. Trees. A River. Daybreak."/>
    <n v="2500"/>
    <n v="2725"/>
    <x v="0"/>
    <x v="0"/>
    <s v="USD"/>
    <n v="1377284669"/>
    <n v="1375729469"/>
    <b v="1"/>
    <n v="68"/>
    <b v="1"/>
    <s v="theater/plays"/>
    <n v="1.0900000000000001"/>
    <n v="2.4954128440366971E-2"/>
    <x v="1"/>
    <x v="6"/>
  </r>
  <r>
    <n v="3184"/>
    <s v="Equus at Frenetic Theatre"/>
    <s v="Equus is the story of a psychiatrist treating a teenaged boy who blinds six horses with a metal spike."/>
    <n v="4300"/>
    <n v="4610"/>
    <x v="0"/>
    <x v="0"/>
    <s v="USD"/>
    <n v="1404258631"/>
    <n v="1401666631"/>
    <b v="1"/>
    <n v="46"/>
    <b v="1"/>
    <s v="theater/plays"/>
    <n v="1.0720930232558139"/>
    <n v="9.9783080260303688E-3"/>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2.4E-2"/>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2.1406727828746176E-2"/>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1.3987617518917679E-2"/>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6.9230769230769235E-2"/>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2.8023598820058997E-3"/>
    <x v="1"/>
    <x v="40"/>
  </r>
  <r>
    <n v="3190"/>
    <s v="Call It A Day Productions - THE LIFE"/>
    <s v="Call It A Day Productions is putting on their first full production in December and every little bit helps!"/>
    <n v="4000"/>
    <n v="0"/>
    <x v="2"/>
    <x v="5"/>
    <s v="CAD"/>
    <n v="1481258275"/>
    <n v="1478662675"/>
    <b v="0"/>
    <n v="0"/>
    <b v="0"/>
    <s v="theater/musical"/>
    <n v="0"/>
    <e v="#DI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2.6490066225165563E-2"/>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7.8431372549019607E-2"/>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4.0885860306643949E-2"/>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1.8840579710144929E-2"/>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3333333333333335E-3"/>
    <x v="1"/>
    <x v="40"/>
  </r>
  <r>
    <n v="3197"/>
    <s v="Mirror, mirror on the wall"/>
    <s v="This years most important stage project for young artists in our region. www.ungespor.no"/>
    <n v="10000"/>
    <n v="1145"/>
    <x v="2"/>
    <x v="10"/>
    <s v="NOK"/>
    <n v="1423050618"/>
    <n v="1420458618"/>
    <b v="0"/>
    <n v="4"/>
    <b v="0"/>
    <s v="theater/musical"/>
    <n v="0.1145"/>
    <n v="3.4934497816593887E-3"/>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2.7272727272727271E-2"/>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2.0322085889570553E-2"/>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0.08"/>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9.1709464416727809E-3"/>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2.4E-2"/>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4.3956043956043959E-2"/>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1.411764705882353E-2"/>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1.5845410628019325E-2"/>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1.9937013153135667E-2"/>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1.5902464882056717E-2"/>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1.1691659707345411E-2"/>
    <x v="1"/>
    <x v="6"/>
  </r>
  <r>
    <n v="3212"/>
    <s v="Campo Maldito"/>
    <s v="Help us bring our production of Campo Maldito to New York AND San Francisco!"/>
    <n v="4000"/>
    <n v="5050"/>
    <x v="0"/>
    <x v="0"/>
    <s v="USD"/>
    <n v="1407524751"/>
    <n v="1404932751"/>
    <b v="1"/>
    <n v="94"/>
    <b v="1"/>
    <s v="theater/plays"/>
    <n v="1.2625"/>
    <n v="1.8613861386138613E-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7.8242050940569331E-3"/>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9.383159268929504E-3"/>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3.8151638527460638E-3"/>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1.7491254372813594E-2"/>
    <x v="1"/>
    <x v="6"/>
  </r>
  <r>
    <n v="3217"/>
    <s v="Wake Up Call @ IRT Theater"/>
    <s v="Wake Up Call is a comedic play about a group of hotel employees working on Christmas Eve."/>
    <n v="4500"/>
    <n v="5221"/>
    <x v="0"/>
    <x v="0"/>
    <s v="USD"/>
    <n v="1478264784"/>
    <n v="1475672784"/>
    <b v="1"/>
    <n v="104"/>
    <b v="1"/>
    <s v="theater/plays"/>
    <n v="1.1602222222222223"/>
    <n v="1.991955564068186E-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1.5017956252040483E-2"/>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5.9434621915892515E-3"/>
    <x v="1"/>
    <x v="6"/>
  </r>
  <r>
    <n v="3220"/>
    <s v="Burners"/>
    <s v="A sci-fi thriller for the stage opening March 10 in Los Angeles."/>
    <n v="15000"/>
    <n v="15126"/>
    <x v="0"/>
    <x v="0"/>
    <s v="USD"/>
    <n v="1489352400"/>
    <n v="1486411204"/>
    <b v="1"/>
    <n v="59"/>
    <b v="1"/>
    <s v="theater/plays"/>
    <n v="1.0084"/>
    <n v="3.9005685574507471E-3"/>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2.7314479091128836E-2"/>
    <x v="1"/>
    <x v="6"/>
  </r>
  <r>
    <n v="3222"/>
    <s v="Shakespeare in ASL - and FREE for everyone"/>
    <s v="Shakespeare's classic re-imagined as a spoken and signed production for deaf and hearing audiences"/>
    <n v="2500"/>
    <n v="3120"/>
    <x v="0"/>
    <x v="0"/>
    <s v="USD"/>
    <n v="1445722140"/>
    <n v="1443016697"/>
    <b v="1"/>
    <n v="84"/>
    <b v="1"/>
    <s v="theater/plays"/>
    <n v="1.248"/>
    <n v="2.6923076923076925E-2"/>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2.1796759941089837E-2"/>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7.0565174779483831E-3"/>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1.9052271617000488E-2"/>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1.6799999999999999E-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0.02"/>
    <x v="1"/>
    <x v="6"/>
  </r>
  <r>
    <n v="3228"/>
    <s v="Hear Me Roar: A Season of Powerful Women"/>
    <s v="A Season of Powerful Women. A Season of Defiance."/>
    <n v="7000"/>
    <n v="7164"/>
    <x v="0"/>
    <x v="0"/>
    <s v="USD"/>
    <n v="1450328340"/>
    <n v="1447606884"/>
    <b v="1"/>
    <n v="37"/>
    <b v="1"/>
    <s v="theater/plays"/>
    <n v="1.0234285714285714"/>
    <n v="5.1647124511446122E-3"/>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9.3635562972233816E-3"/>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1.2950647532376619E-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1.7391304347826087E-2"/>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1.9817073170731708E-2"/>
    <x v="1"/>
    <x v="6"/>
  </r>
  <r>
    <n v="3233"/>
    <s v="64 Squares"/>
    <s v="64 Squares is an autobiographical one-man exploration of the internal chess game played to reconcile relationships."/>
    <n v="5000"/>
    <n v="5940"/>
    <x v="0"/>
    <x v="0"/>
    <s v="USD"/>
    <n v="1488482355"/>
    <n v="1485890355"/>
    <b v="0"/>
    <n v="61"/>
    <b v="1"/>
    <s v="theater/plays"/>
    <n v="1.1879999999999999"/>
    <n v="1.026936026936027E-2"/>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2.8637526116178709E-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1.1691751178864415E-2"/>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5.4671968190854875E-3"/>
    <x v="1"/>
    <x v="6"/>
  </r>
  <r>
    <n v="3237"/>
    <s v="Celebrating 20 years of The 24 Hour Plays around the world!"/>
    <s v="An annual campaign supporting our intensive for artists 25 and under."/>
    <n v="35000"/>
    <n v="35275.64"/>
    <x v="0"/>
    <x v="0"/>
    <s v="USD"/>
    <n v="1443499140"/>
    <n v="1441452184"/>
    <b v="1"/>
    <n v="269"/>
    <b v="1"/>
    <s v="theater/plays"/>
    <n v="1.0078754285714286"/>
    <n v="7.6256589533173604E-3"/>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2.5119236883942766E-2"/>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1.6749933161324407E-2"/>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1.1269472986410341E-2"/>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1.7039077645138252E-2"/>
    <x v="1"/>
    <x v="6"/>
  </r>
  <r>
    <n v="3242"/>
    <s v="First Day Off in a Long Time by Brian Finkelstein"/>
    <s v="First Day Off in a Long Time is a comedy show...            _x000a_About suicide."/>
    <n v="10000"/>
    <n v="12730.42"/>
    <x v="0"/>
    <x v="0"/>
    <s v="USD"/>
    <n v="1411150092"/>
    <n v="1408558092"/>
    <b v="1"/>
    <n v="183"/>
    <b v="1"/>
    <s v="theater/plays"/>
    <n v="1.273042"/>
    <n v="1.4375016692300804E-2"/>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8.630120335480735E-3"/>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4.1894353369763208E-2"/>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1.2326515704894084E-2"/>
    <x v="1"/>
    <x v="6"/>
  </r>
  <r>
    <n v="3246"/>
    <s v="The Gray Man"/>
    <s v="The Gray Man isnâ€™t real. Heâ€™s a ghost story, a boogeyman, a tale mothers make up to keep their children safe."/>
    <n v="10000"/>
    <n v="11122"/>
    <x v="0"/>
    <x v="0"/>
    <s v="USD"/>
    <n v="1442030340"/>
    <n v="1439551200"/>
    <b v="1"/>
    <n v="193"/>
    <b v="1"/>
    <s v="theater/plays"/>
    <n v="1.1122000000000001"/>
    <n v="1.7352994065815502E-2"/>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2.1537880219157379E-2"/>
    <x v="1"/>
    <x v="6"/>
  </r>
  <r>
    <n v="3248"/>
    <s v="Honest Accomplice Theatre 2015-16 Season"/>
    <s v="Honest Accomplice Theatre produces theatre for social change."/>
    <n v="12000"/>
    <n v="12095"/>
    <x v="0"/>
    <x v="0"/>
    <s v="USD"/>
    <n v="1428178757"/>
    <n v="1425590357"/>
    <b v="1"/>
    <n v="200"/>
    <b v="1"/>
    <s v="theater/plays"/>
    <n v="1.0079166666666666"/>
    <n v="1.6535758577924761E-2"/>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1.5248657078495927E-2"/>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8.3897904521821332E-3"/>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1.2040939193257074E-2"/>
    <x v="1"/>
    <x v="6"/>
  </r>
  <r>
    <n v="3252"/>
    <s v="Modern Love"/>
    <s v="How do we navigate the boundaries between friendship, sexual intimacy and obsessive desire?"/>
    <n v="2250"/>
    <n v="2876"/>
    <x v="0"/>
    <x v="1"/>
    <s v="GBP"/>
    <n v="1473247240"/>
    <n v="1470655240"/>
    <b v="1"/>
    <n v="50"/>
    <b v="1"/>
    <s v="theater/plays"/>
    <n v="1.2782222222222221"/>
    <n v="1.7385257301808066E-2"/>
    <x v="1"/>
    <x v="6"/>
  </r>
  <r>
    <n v="3253"/>
    <s v="EMPATHITRAX, a new play by Ana Nogueira"/>
    <s v="Can you ever truly feel what someone else is feeling?_x000a_Do you want to?"/>
    <n v="20000"/>
    <n v="20365"/>
    <x v="0"/>
    <x v="0"/>
    <s v="USD"/>
    <n v="1473306300"/>
    <n v="1471701028"/>
    <b v="1"/>
    <n v="115"/>
    <b v="1"/>
    <s v="theater/plays"/>
    <n v="1.0182500000000001"/>
    <n v="5.6469432850478765E-3"/>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1.4129980628252364E-2"/>
    <x v="1"/>
    <x v="6"/>
  </r>
  <r>
    <n v="3255"/>
    <s v="Henry V"/>
    <s v="5 Actors, 30 Characters, 90 Minutes._x000a_Let us transport you from London to the fields of Agincourt, using the power of your imagination."/>
    <n v="300"/>
    <n v="525"/>
    <x v="0"/>
    <x v="1"/>
    <s v="GBP"/>
    <n v="1412706375"/>
    <n v="1410114375"/>
    <b v="1"/>
    <n v="18"/>
    <b v="1"/>
    <s v="theater/plays"/>
    <n v="1.75"/>
    <n v="3.4285714285714287E-2"/>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1.3743557707324692E-2"/>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1.928513304389955E-2"/>
    <x v="1"/>
    <x v="6"/>
  </r>
  <r>
    <n v="3258"/>
    <s v="Bluebirds by Joe Brondo"/>
    <s v="A guy named Walt steals a book and plans to sell it to get his life on track... until his wife finds out."/>
    <n v="7000"/>
    <n v="7365"/>
    <x v="0"/>
    <x v="0"/>
    <s v="USD"/>
    <n v="1420751861"/>
    <n v="1418159861"/>
    <b v="1"/>
    <n v="75"/>
    <b v="1"/>
    <s v="theater/plays"/>
    <n v="1.052142857142857"/>
    <n v="1.0183299389002037E-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3.9723817090250874E-3"/>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1.3365067740754303E-2"/>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1.478129713423831E-2"/>
    <x v="1"/>
    <x v="6"/>
  </r>
  <r>
    <n v="3262"/>
    <s v="Prison Boxing: A New Play by Leah Joki"/>
    <s v="A one-woman theatrical exploration of the prison system and its inhabitants."/>
    <n v="12200"/>
    <n v="12571"/>
    <x v="0"/>
    <x v="0"/>
    <s v="USD"/>
    <n v="1419220800"/>
    <n v="1416555262"/>
    <b v="1"/>
    <n v="134"/>
    <b v="1"/>
    <s v="theater/plays"/>
    <n v="1.0304098360655738"/>
    <n v="1.0659454299578396E-2"/>
    <x v="1"/>
    <x v="6"/>
  </r>
  <r>
    <n v="3263"/>
    <s v="Titus Andronicus (with an all-female cast &amp; crew)"/>
    <s v="Shakespeare's bloodiest tragedy, performed and produced exclusively by women."/>
    <n v="2500"/>
    <n v="2804.16"/>
    <x v="0"/>
    <x v="0"/>
    <s v="USD"/>
    <n v="1446238800"/>
    <n v="1444220588"/>
    <b v="1"/>
    <n v="68"/>
    <b v="1"/>
    <s v="theater/plays"/>
    <n v="1.121664"/>
    <n v="2.4249686180531783E-2"/>
    <x v="1"/>
    <x v="6"/>
  </r>
  <r>
    <n v="3264"/>
    <s v="Kapow-i GoGo at The PIT"/>
    <s v="The three part comedic saga of Kapow-i GoGo, who saves the world.  Again.  And again."/>
    <n v="2500"/>
    <n v="2575"/>
    <x v="0"/>
    <x v="0"/>
    <s v="USD"/>
    <n v="1422482400"/>
    <n v="1421089938"/>
    <b v="1"/>
    <n v="49"/>
    <b v="1"/>
    <s v="theater/plays"/>
    <n v="1.03"/>
    <n v="1.9029126213592235E-2"/>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1.4227642276422764E-2"/>
    <x v="1"/>
    <x v="6"/>
  </r>
  <r>
    <n v="3266"/>
    <s v="Macbeth"/>
    <s v="An original version of Shakespeare's masterpiece that emphasizes family and explores the destruction of blood ties"/>
    <n v="6000"/>
    <n v="7877"/>
    <x v="0"/>
    <x v="0"/>
    <s v="USD"/>
    <n v="1434142800"/>
    <n v="1431435122"/>
    <b v="1"/>
    <n v="163"/>
    <b v="1"/>
    <s v="theater/plays"/>
    <n v="1.3128333333333333"/>
    <n v="2.0693157293385805E-2"/>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1.8805093046033301E-2"/>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1.6406250000000001E-2"/>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8.6206896551724137E-3"/>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1.6393442622950821E-2"/>
    <x v="1"/>
    <x v="6"/>
  </r>
  <r>
    <n v="3271"/>
    <s v="Saxon Court at Southwark Playhouse"/>
    <s v="A razor sharp satire to darken your Christmas."/>
    <n v="1500"/>
    <n v="1950"/>
    <x v="0"/>
    <x v="1"/>
    <s v="GBP"/>
    <n v="1414927775"/>
    <n v="1412332175"/>
    <b v="1"/>
    <n v="51"/>
    <b v="1"/>
    <s v="theater/plays"/>
    <n v="1.3"/>
    <n v="2.6153846153846153E-2"/>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9.3893673509033212E-3"/>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4.8882681564245811E-3"/>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1.8210760904170648E-2"/>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6.6481994459833792E-3"/>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1.9018638265500189E-2"/>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1.841620626151013E-2"/>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1.3152804642166345E-2"/>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9.5051297525648761E-3"/>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1.4563106796116505E-2"/>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7.7302631578947366E-3"/>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7.4480287864741286E-3"/>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5.6085918854415273E-2"/>
    <x v="1"/>
    <x v="6"/>
  </r>
  <r>
    <n v="3284"/>
    <s v="Help fund Black Enough!"/>
    <s v="Black Enough is an LSU student-staged performance exploring the effects of white supremacy on the black community."/>
    <n v="3000"/>
    <n v="3048"/>
    <x v="0"/>
    <x v="0"/>
    <s v="USD"/>
    <n v="1454047140"/>
    <n v="1452546853"/>
    <b v="0"/>
    <n v="15"/>
    <b v="1"/>
    <s v="theater/plays"/>
    <n v="1.016"/>
    <n v="4.921259842519685E-3"/>
    <x v="1"/>
    <x v="6"/>
  </r>
  <r>
    <n v="3285"/>
    <s v="By Morning"/>
    <s v="A new play by Matthew Gasda"/>
    <n v="4999"/>
    <n v="5604"/>
    <x v="0"/>
    <x v="0"/>
    <s v="USD"/>
    <n v="1488258000"/>
    <n v="1485556626"/>
    <b v="0"/>
    <n v="81"/>
    <b v="1"/>
    <s v="theater/plays"/>
    <n v="1.1210242048409682"/>
    <n v="1.4453961456102784E-2"/>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7.9921388797903701E-3"/>
    <x v="1"/>
    <x v="6"/>
  </r>
  <r>
    <n v="3287"/>
    <s v="Three Things: Stories About Life"/>
    <s v="An inspirational one-man play about crisis, community, and the search for wholeness."/>
    <n v="2500"/>
    <n v="2500"/>
    <x v="0"/>
    <x v="5"/>
    <s v="CAD"/>
    <n v="1448733628"/>
    <n v="1446573628"/>
    <b v="0"/>
    <n v="34"/>
    <b v="1"/>
    <s v="theater/plays"/>
    <n v="1"/>
    <n v="1.3599999999999999E-2"/>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2.0645310572293993E-2"/>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3.7582116925482176E-2"/>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2.9702970297029702E-2"/>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2.456140350877193E-2"/>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5.1903114186851208E-2"/>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1.1864406779661017E-2"/>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3.3802816901408447E-2"/>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3.7499479173900362E-2"/>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2.1749190189726979E-2"/>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7.9941860465116282E-3"/>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7.0775582424063696E-3"/>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1.8072289156626505E-2"/>
    <x v="1"/>
    <x v="6"/>
  </r>
  <r>
    <n v="3300"/>
    <s v="MAX &amp; ELSA: NO MUSIC. NO CHILDREN."/>
    <s v="A subversive parody about the two people for whom the hills were NOT alive with THE SOUND OF MUSIC."/>
    <n v="3000"/>
    <n v="4085"/>
    <x v="0"/>
    <x v="0"/>
    <s v="USD"/>
    <n v="1430329862"/>
    <n v="1428515462"/>
    <b v="0"/>
    <n v="88"/>
    <b v="1"/>
    <s v="theater/plays"/>
    <n v="1.3616666666666666"/>
    <n v="2.1542227662178701E-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1.7482517482517484E-2"/>
    <x v="1"/>
    <x v="6"/>
  </r>
  <r>
    <n v="3302"/>
    <s v="El muro de BorÃ­s KiÃ©n"/>
    <s v="FilosofÃ­a de los anÃ³nimos"/>
    <n v="8400"/>
    <n v="8685"/>
    <x v="0"/>
    <x v="3"/>
    <s v="EUR"/>
    <n v="1481099176"/>
    <n v="1478507176"/>
    <b v="0"/>
    <n v="50"/>
    <b v="1"/>
    <s v="theater/plays"/>
    <n v="1.0339285714285715"/>
    <n v="5.7570523891767415E-3"/>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1.6778523489932886E-2"/>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1.1162494020092489E-2"/>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4.9007596177407502E-3"/>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2.0532319391634982E-2"/>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1.8747656542932135E-2"/>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1.3317757009345794E-2"/>
    <x v="1"/>
    <x v="6"/>
  </r>
  <r>
    <n v="3309"/>
    <s v="Collision Course"/>
    <s v="Two unlikely friends, a garage, tinned beans &amp; the end of the world."/>
    <n v="350"/>
    <n v="558"/>
    <x v="0"/>
    <x v="1"/>
    <s v="GBP"/>
    <n v="1476632178"/>
    <n v="1473953778"/>
    <b v="0"/>
    <n v="31"/>
    <b v="1"/>
    <s v="theater/plays"/>
    <n v="1.5942857142857143"/>
    <n v="5.5555555555555552E-2"/>
    <x v="1"/>
    <x v="6"/>
  </r>
  <r>
    <n v="3310"/>
    <s v="The Island Boys: A New Play"/>
    <s v="A new play about coming coming home, recovery, and trying to find God in the process."/>
    <n v="6500"/>
    <n v="6505"/>
    <x v="0"/>
    <x v="0"/>
    <s v="USD"/>
    <n v="1444169825"/>
    <n v="1441577825"/>
    <b v="0"/>
    <n v="31"/>
    <b v="1"/>
    <s v="theater/plays"/>
    <n v="1.0007692307692309"/>
    <n v="4.7655649500384324E-3"/>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1.6387472687545521E-2"/>
    <x v="1"/>
    <x v="6"/>
  </r>
  <r>
    <n v="3312"/>
    <s v="Richard III"/>
    <s v="Bare Theatre presents one of Shakespeare's most notorious characters in the final chapter of the War of the Roses saga."/>
    <n v="2500"/>
    <n v="2501"/>
    <x v="0"/>
    <x v="0"/>
    <s v="USD"/>
    <n v="1478901600"/>
    <n v="1477077946"/>
    <b v="0"/>
    <n v="41"/>
    <b v="1"/>
    <s v="theater/plays"/>
    <n v="1.0004"/>
    <n v="1.6393442622950821E-2"/>
    <x v="1"/>
    <x v="6"/>
  </r>
  <r>
    <n v="3313"/>
    <s v="Melbin the Accidental"/>
    <s v="A modern reworking of Shakespeare's histories and tragedies in iambic pentameter to talk of death, love, and race."/>
    <n v="2000"/>
    <n v="2321"/>
    <x v="0"/>
    <x v="0"/>
    <s v="USD"/>
    <n v="1453856400"/>
    <n v="1452664317"/>
    <b v="0"/>
    <n v="29"/>
    <b v="1"/>
    <s v="theater/plays"/>
    <n v="1.1605000000000001"/>
    <n v="1.2494614390348987E-2"/>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3.4400948991696323E-2"/>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2.0227272727272726E-2"/>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1.0640851676742844E-2"/>
    <x v="1"/>
    <x v="6"/>
  </r>
  <r>
    <n v="3317"/>
    <s v="Seven Minutes in Eternity"/>
    <s v="Andy Boyd's epic new satire about heroes and villains, humankind's search for glory, and fascism in America"/>
    <n v="1050"/>
    <n v="1115"/>
    <x v="0"/>
    <x v="0"/>
    <s v="USD"/>
    <n v="1465347424"/>
    <n v="1462755424"/>
    <b v="0"/>
    <n v="18"/>
    <b v="1"/>
    <s v="theater/plays"/>
    <n v="1.0619047619047619"/>
    <n v="1.6143497757847534E-2"/>
    <x v="1"/>
    <x v="6"/>
  </r>
  <r>
    <n v="3318"/>
    <s v="ROOMIES - Atlantic Canada Tour 2016-17"/>
    <s v="Help us strengthen and inspire disability arts in Atlantic Canada"/>
    <n v="2000"/>
    <n v="2512"/>
    <x v="0"/>
    <x v="5"/>
    <s v="CAD"/>
    <n v="1460341800"/>
    <n v="1456902893"/>
    <b v="0"/>
    <n v="32"/>
    <b v="1"/>
    <s v="theater/plays"/>
    <n v="1.256"/>
    <n v="1.2738853503184714E-2"/>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2.9629629629629631E-2"/>
    <x v="1"/>
    <x v="6"/>
  </r>
  <r>
    <n v="3320"/>
    <s v="Mama Threw Me So High &amp; He Who Speaks"/>
    <s v="Imaginary Theater Company presents two modern day tall tales about family, resilience and redemption."/>
    <n v="2500"/>
    <n v="2525"/>
    <x v="0"/>
    <x v="0"/>
    <s v="USD"/>
    <n v="1466557557"/>
    <n v="1463965557"/>
    <b v="0"/>
    <n v="38"/>
    <b v="1"/>
    <s v="theater/plays"/>
    <n v="1.01"/>
    <n v="1.5049504950495049E-2"/>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2.7932960893854747E-2"/>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6.8656716417910451E-3"/>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3.8919777601270848E-2"/>
    <x v="1"/>
    <x v="6"/>
  </r>
  <r>
    <n v="3324"/>
    <s v="At Swim, Two Boys"/>
    <s v="The play tells the story of Jim and Doyler and their friendship on the brink of Irish independence."/>
    <n v="1500"/>
    <n v="1525"/>
    <x v="0"/>
    <x v="17"/>
    <s v="EUR"/>
    <n v="1465135190"/>
    <n v="1463925590"/>
    <b v="0"/>
    <n v="10"/>
    <b v="1"/>
    <s v="theater/plays"/>
    <n v="1.0166666666666666"/>
    <n v="6.5573770491803279E-3"/>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3333333333333333E-2"/>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7.0283600493218253E-3"/>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4.0740740740740744E-2"/>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3.4155597722960152E-3"/>
    <x v="1"/>
    <x v="6"/>
  </r>
  <r>
    <n v="3329"/>
    <s v="Jestia and Raedon"/>
    <s v="Jestia and Raedon is a brand new romantic comedy play going to the Edinburgh Fringe Festival this summer."/>
    <n v="1000"/>
    <n v="1168"/>
    <x v="0"/>
    <x v="1"/>
    <s v="GBP"/>
    <n v="1406502000"/>
    <n v="1405583108"/>
    <b v="0"/>
    <n v="26"/>
    <b v="1"/>
    <s v="theater/plays"/>
    <n v="1.1679999999999999"/>
    <n v="2.2260273972602738E-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4.3287327478042661E-2"/>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1.2437810945273632E-2"/>
    <x v="1"/>
    <x v="6"/>
  </r>
  <r>
    <n v="3332"/>
    <s v="Cortez"/>
    <s v="Two marine biologists are at odds during an important expedition. When a stranded shark refuses to die, things get weird."/>
    <n v="6000"/>
    <n v="6000"/>
    <x v="0"/>
    <x v="0"/>
    <s v="USD"/>
    <n v="1405802330"/>
    <n v="1403210330"/>
    <b v="0"/>
    <n v="83"/>
    <b v="1"/>
    <s v="theater/plays"/>
    <n v="1"/>
    <n v="1.3833333333333333E-2"/>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0327868852459017E-2"/>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8.5724934774506142E-3"/>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1.2559808612440191E-2"/>
    <x v="1"/>
    <x v="6"/>
  </r>
  <r>
    <n v="3336"/>
    <s v="WILDE TALES"/>
    <s v="A theatrical adaptation of Oscar Wilde's short stories, presented by Suitcase Civilians at The Space, April 5-10 2016."/>
    <n v="250"/>
    <n v="250"/>
    <x v="0"/>
    <x v="1"/>
    <s v="GBP"/>
    <n v="1459845246"/>
    <n v="1457429646"/>
    <b v="0"/>
    <n v="9"/>
    <b v="1"/>
    <s v="theater/plays"/>
    <n v="1"/>
    <n v="3.5999999999999997E-2"/>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1.2341197822141561E-2"/>
    <x v="1"/>
    <x v="6"/>
  </r>
  <r>
    <n v="3338"/>
    <s v="The Last Days of Judas Iscariot"/>
    <s v="Join Estelle Parsons in support of Theater That Looks and Sounds Like America"/>
    <n v="15000"/>
    <n v="15327"/>
    <x v="0"/>
    <x v="0"/>
    <s v="USD"/>
    <n v="1487944080"/>
    <n v="1486129680"/>
    <b v="0"/>
    <n v="112"/>
    <b v="1"/>
    <s v="theater/plays"/>
    <n v="1.0218"/>
    <n v="7.3073660859920399E-3"/>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5.6300910397700044E-3"/>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9.16767189384801E-3"/>
    <x v="1"/>
    <x v="6"/>
  </r>
  <r>
    <n v="3341"/>
    <s v="Today I Live"/>
    <s v="A London flat, two stories play simultaneously. Irish mapmaker 1821, Iranian artist present day. Each senses the other. Worlds collide."/>
    <n v="3350"/>
    <n v="3350"/>
    <x v="0"/>
    <x v="1"/>
    <s v="GBP"/>
    <n v="1465750800"/>
    <n v="1463771421"/>
    <b v="0"/>
    <n v="28"/>
    <b v="1"/>
    <s v="theater/plays"/>
    <n v="1"/>
    <n v="8.3582089552238798E-3"/>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1.2786885245901639E-2"/>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1.9166666666666665E-2"/>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8.7623220153340634E-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0.02"/>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1.090909090909091E-2"/>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9.2088740058601931E-3"/>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1.4321972443799855E-2"/>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9.126466753585397E-3"/>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1.3953488372093023E-2"/>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1.0682492581602374E-2"/>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1.3020833333333334E-2"/>
    <x v="1"/>
    <x v="6"/>
  </r>
  <r>
    <n v="3353"/>
    <s v="Nude: A play by Paul Hewitt"/>
    <s v="A new spoken word play, written by Paul Hewitt, in 3 parts about love and fate, inspired by the Ruba'iyat of Omar Khayyam."/>
    <n v="500"/>
    <n v="1575"/>
    <x v="0"/>
    <x v="1"/>
    <s v="GBP"/>
    <n v="1462230000"/>
    <n v="1461061350"/>
    <b v="0"/>
    <n v="44"/>
    <b v="1"/>
    <s v="theater/plays"/>
    <n v="3.15"/>
    <n v="2.7936507936507936E-2"/>
    <x v="1"/>
    <x v="6"/>
  </r>
  <r>
    <n v="3354"/>
    <s v="Strangeloop Theatre - A Focus on New Works"/>
    <s v="Help Strangeloop Theatre create and support new work by sponsoring our 2015-2016 season."/>
    <n v="3000"/>
    <n v="3058"/>
    <x v="0"/>
    <x v="0"/>
    <s v="USD"/>
    <n v="1446091260"/>
    <n v="1443029206"/>
    <b v="0"/>
    <n v="55"/>
    <b v="1"/>
    <s v="theater/plays"/>
    <n v="1.0193333333333334"/>
    <n v="1.7985611510791366E-2"/>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6.7873303167420816E-3"/>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1.7751479289940829E-2"/>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1.0396039603960397E-2"/>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1.5729682493445966E-2"/>
    <x v="1"/>
    <x v="6"/>
  </r>
  <r>
    <n v="3359"/>
    <s v="BEIRUT, LADY OF LEBANON"/>
    <s v="A Theatrical Production Celebrating the Lebanese Culture and the Human Spirit in Time of War."/>
    <n v="4000"/>
    <n v="4250"/>
    <x v="0"/>
    <x v="0"/>
    <s v="USD"/>
    <n v="1487985734"/>
    <n v="1484097734"/>
    <b v="0"/>
    <n v="23"/>
    <b v="1"/>
    <s v="theater/plays"/>
    <n v="1.0625"/>
    <n v="5.4117647058823529E-3"/>
    <x v="1"/>
    <x v="6"/>
  </r>
  <r>
    <n v="3360"/>
    <s v="Pretty Butch"/>
    <s v="World Premiere, an M1 Singapore Fringe Festival 2017 commission."/>
    <n v="9000"/>
    <n v="9124"/>
    <x v="0"/>
    <x v="20"/>
    <s v="SGD"/>
    <n v="1481731140"/>
    <n v="1479866343"/>
    <b v="0"/>
    <n v="72"/>
    <b v="1"/>
    <s v="theater/plays"/>
    <n v="1.0137777777777779"/>
    <n v="7.8912757562472607E-3"/>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1.1986603208179094E-2"/>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1.834862385321101E-2"/>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3078880407124683E-3"/>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2.2655758338577723E-2"/>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1.153846153846154E-3"/>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1.6289592760180997E-2"/>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3.3707865168539325E-2"/>
    <x v="1"/>
    <x v="6"/>
  </r>
  <r>
    <n v="3368"/>
    <s v="Peter Pan by J.M. Barrie @ Open Space Arts"/>
    <s v="Help a non-profit community theatre create an unforgettable production of J.M. Barrie's classic play."/>
    <n v="1000"/>
    <n v="1046"/>
    <x v="0"/>
    <x v="0"/>
    <s v="USD"/>
    <n v="1420088400"/>
    <n v="1416977259"/>
    <b v="0"/>
    <n v="23"/>
    <b v="1"/>
    <s v="theater/plays"/>
    <n v="1.046"/>
    <n v="2.1988527724665391E-2"/>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1.039461020211742E-2"/>
    <x v="1"/>
    <x v="6"/>
  </r>
  <r>
    <n v="3370"/>
    <s v="&quot;I'm Alright&quot;...an Enso Theatre Education production."/>
    <s v="I'm Alright. A story of young women, told by young women, for the world."/>
    <n v="1500"/>
    <n v="1766"/>
    <x v="0"/>
    <x v="0"/>
    <s v="USD"/>
    <n v="1481961600"/>
    <n v="1479283285"/>
    <b v="0"/>
    <n v="26"/>
    <b v="1"/>
    <s v="theater/plays"/>
    <n v="1.1773333333333333"/>
    <n v="1.4722536806342015E-2"/>
    <x v="1"/>
    <x v="6"/>
  </r>
  <r>
    <n v="3371"/>
    <s v="Red Planet (or One Way Ticket) Staged Reading"/>
    <s v="Help support Red Planet, a new science fiction play based off the Mars One exploration."/>
    <n v="200"/>
    <n v="277"/>
    <x v="0"/>
    <x v="0"/>
    <s v="USD"/>
    <n v="1449089965"/>
    <n v="1446670765"/>
    <b v="0"/>
    <n v="9"/>
    <b v="1"/>
    <s v="theater/plays"/>
    <n v="1.385"/>
    <n v="3.2490974729241874E-2"/>
    <x v="1"/>
    <x v="6"/>
  </r>
  <r>
    <n v="3372"/>
    <s v="All the Best, Jack"/>
    <s v="This play tells the story of the toxicity of sensationalism shown through one man's struggle with notoriety."/>
    <n v="1000"/>
    <n v="1035"/>
    <x v="0"/>
    <x v="0"/>
    <s v="USD"/>
    <n v="1408942740"/>
    <n v="1407157756"/>
    <b v="0"/>
    <n v="27"/>
    <b v="1"/>
    <s v="theater/plays"/>
    <n v="1.0349999999999999"/>
    <n v="2.6086956521739129E-2"/>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1.4962593516209476E-2"/>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1.3941018766756031E-2"/>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5.6666666666666671E-3"/>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2.3747031621047369E-3"/>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9.5249876298861957E-3"/>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3.5472972972972971E-2"/>
    <x v="1"/>
    <x v="6"/>
  </r>
  <r>
    <n v="3379"/>
    <s v="The Promise"/>
    <s v="A play by Alexei Arbuzov about the lives of three teenagers during the Nazi siege of Leningrad, 1942, in a new adaptation by Nick Dear."/>
    <n v="2000"/>
    <n v="2073"/>
    <x v="0"/>
    <x v="1"/>
    <s v="GBP"/>
    <n v="1440630000"/>
    <n v="1439122800"/>
    <b v="0"/>
    <n v="38"/>
    <b v="1"/>
    <s v="theater/plays"/>
    <n v="1.0365"/>
    <n v="1.8330921369995177E-2"/>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8.9371209703159905E-3"/>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1.1735941320293399E-2"/>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1.3045944412932501E-2"/>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1.5345268542199489E-2"/>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1.0665493462385805E-2"/>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7.4999999999999997E-3"/>
    <x v="1"/>
    <x v="6"/>
  </r>
  <r>
    <n v="3386"/>
    <s v="Going To Market"/>
    <s v="Stories from the Bronx make for an uncommon play. Help us finish funding this production, supported by the Kevin Spacey Foundation."/>
    <n v="2000"/>
    <n v="2100"/>
    <x v="0"/>
    <x v="0"/>
    <s v="USD"/>
    <n v="1417620506"/>
    <n v="1415028506"/>
    <b v="0"/>
    <n v="41"/>
    <b v="1"/>
    <s v="theater/plays"/>
    <n v="1.05"/>
    <n v="1.9523809523809523E-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9.9828864803194525E-3"/>
    <x v="1"/>
    <x v="6"/>
  </r>
  <r>
    <n v="3388"/>
    <s v="ICONS"/>
    <s v="ICONS is a unique new play about the Amazon warrior women from Greek myth and re-imagines them from a contemporary female perspective."/>
    <n v="1500"/>
    <n v="1557"/>
    <x v="0"/>
    <x v="1"/>
    <s v="GBP"/>
    <n v="1434625441"/>
    <n v="1432033441"/>
    <b v="0"/>
    <n v="45"/>
    <b v="1"/>
    <s v="theater/plays"/>
    <n v="1.038"/>
    <n v="2.8901734104046242E-2"/>
    <x v="1"/>
    <x v="6"/>
  </r>
  <r>
    <n v="3389"/>
    <s v="Chimera Ensemble Productions Fund"/>
    <s v="Chimera Ensemble is launching 2 inaugural theater productions, and we need support to do high quality work!"/>
    <n v="10000"/>
    <n v="11450"/>
    <x v="0"/>
    <x v="0"/>
    <s v="USD"/>
    <n v="1464960682"/>
    <n v="1462368682"/>
    <b v="0"/>
    <n v="62"/>
    <b v="1"/>
    <s v="theater/plays"/>
    <n v="1.145"/>
    <n v="5.4148471615720522E-3"/>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1.4322916666666666E-2"/>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1.6143497757847534E-2"/>
    <x v="1"/>
    <x v="6"/>
  </r>
  <r>
    <n v="3392"/>
    <s v="1 in 3"/>
    <s v="Life is more than the days you have left. 1 in 3 tells of two normal people &amp; their confrontation with mortality and the dice of fate."/>
    <n v="500"/>
    <n v="500"/>
    <x v="0"/>
    <x v="1"/>
    <s v="GBP"/>
    <n v="1462565855"/>
    <n v="1458245855"/>
    <b v="0"/>
    <n v="12"/>
    <b v="1"/>
    <s v="theater/plays"/>
    <n v="1"/>
    <n v="2.4E-2"/>
    <x v="1"/>
    <x v="6"/>
  </r>
  <r>
    <n v="3393"/>
    <s v="The Maltese Bodkin"/>
    <s v="hiSTORYstage presents a film noir-style comedy mystery with a Shakespearean twist performed as a 1944 radio drama."/>
    <n v="1500"/>
    <n v="1587"/>
    <x v="0"/>
    <x v="0"/>
    <s v="USD"/>
    <n v="1415234760"/>
    <n v="1413065230"/>
    <b v="0"/>
    <n v="44"/>
    <b v="1"/>
    <s v="theater/plays"/>
    <n v="1.0580000000000001"/>
    <n v="2.7725267800882167E-2"/>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3.4482758620689655E-2"/>
    <x v="1"/>
    <x v="6"/>
  </r>
  <r>
    <n v="3395"/>
    <s v="MIRAMAR"/>
    <s v="Miramar is a a darkly funny play exploring what it is we call â€˜homeâ€™."/>
    <n v="500"/>
    <n v="920"/>
    <x v="0"/>
    <x v="1"/>
    <s v="GBP"/>
    <n v="1433009400"/>
    <n v="1431795944"/>
    <b v="0"/>
    <n v="38"/>
    <b v="1"/>
    <s v="theater/plays"/>
    <n v="1.84"/>
    <n v="4.1304347826086954E-2"/>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1.7891373801916934E-2"/>
    <x v="1"/>
    <x v="6"/>
  </r>
  <r>
    <n v="3397"/>
    <s v="Waiting for Godot - Blue Sky Theatre &amp; Arts"/>
    <s v="Help a group of recovering alcoholics bring Samuel Beckett's classic to a seaside town!"/>
    <n v="250"/>
    <n v="280"/>
    <x v="0"/>
    <x v="1"/>
    <s v="GBP"/>
    <n v="1455832800"/>
    <n v="1452338929"/>
    <b v="0"/>
    <n v="24"/>
    <b v="1"/>
    <s v="theater/plays"/>
    <n v="1.1200000000000001"/>
    <n v="8.5714285714285715E-2"/>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1.4629754670267838E-2"/>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3.6947791164658635E-2"/>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8.4652923015635893E-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2.2342586323628979E-2"/>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1.0021257212268448E-2"/>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8.5000000000000006E-3"/>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4.9180327868852463E-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3.5306334371754934E-2"/>
    <x v="1"/>
    <x v="6"/>
  </r>
  <r>
    <n v="3406"/>
    <s v="Voices of Swords"/>
    <s v="A funny and moving new play about two families dealing with aging parents in very different ways!"/>
    <n v="10000"/>
    <n v="10031"/>
    <x v="0"/>
    <x v="0"/>
    <s v="USD"/>
    <n v="1405511376"/>
    <n v="1401623376"/>
    <b v="0"/>
    <n v="91"/>
    <b v="1"/>
    <s v="theater/plays"/>
    <n v="1.0031000000000001"/>
    <n v="9.0718771807397069E-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3.1279178338001867E-2"/>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1.7061611374407582E-2"/>
    <x v="1"/>
    <x v="6"/>
  </r>
  <r>
    <n v="3409"/>
    <s v="Who Said Theatre Presents: The Calm"/>
    <s v="Exciting and visceral new-writing that challenges the way we view the fine line between war and terror..."/>
    <n v="500"/>
    <n v="618"/>
    <x v="0"/>
    <x v="1"/>
    <s v="GBP"/>
    <n v="1469998680"/>
    <n v="1466710358"/>
    <b v="0"/>
    <n v="21"/>
    <b v="1"/>
    <s v="theater/plays"/>
    <n v="1.236"/>
    <n v="3.3980582524271843E-2"/>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1.2288786482334869E-2"/>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5.0209205020920501E-3"/>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8.6666666666666663E-3"/>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2.1538461538461538E-2"/>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1.4170692431561997E-2"/>
    <x v="1"/>
    <x v="6"/>
  </r>
  <r>
    <n v="3415"/>
    <s v="Balm in Gilead at Columbia"/>
    <s v="We are raising funds to allow for enhanced scenic, costume, and lighting design. Every dollar helps!"/>
    <n v="200"/>
    <n v="200"/>
    <x v="0"/>
    <x v="0"/>
    <s v="USD"/>
    <n v="1460935800"/>
    <n v="1459999656"/>
    <b v="0"/>
    <n v="9"/>
    <b v="1"/>
    <s v="theater/plays"/>
    <n v="1"/>
    <n v="4.4999999999999998E-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6.270903010033445E-3"/>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2.6470432526867489E-2"/>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1.3878562577447335E-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1.5699658703071672E-2"/>
    <x v="1"/>
    <x v="6"/>
  </r>
  <r>
    <n v="3420"/>
    <s v="Rounds. Set design campaign."/>
    <s v="A powerful and urgent tale of the first line of defence for the NHS. Based on true stories from junior doctors."/>
    <n v="700"/>
    <n v="966"/>
    <x v="0"/>
    <x v="1"/>
    <s v="GBP"/>
    <n v="1455408000"/>
    <n v="1454638202"/>
    <b v="0"/>
    <n v="34"/>
    <b v="1"/>
    <s v="theater/plays"/>
    <n v="1.38"/>
    <n v="3.5196687370600416E-2"/>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9.688581314878892E-3"/>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1.4054384356859151E-2"/>
    <x v="1"/>
    <x v="6"/>
  </r>
  <r>
    <n v="3423"/>
    <s v="And That's How The Story Goes"/>
    <s v="Forest Hills Eastern's Student Run Show 2015. Our goal is to present a professional quality show on a budget."/>
    <n v="250"/>
    <n v="350"/>
    <x v="0"/>
    <x v="0"/>
    <s v="USD"/>
    <n v="1429912341"/>
    <n v="1427320341"/>
    <b v="0"/>
    <n v="10"/>
    <b v="1"/>
    <s v="theater/plays"/>
    <n v="1.4"/>
    <n v="2.8571428571428571E-2"/>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1.2228479485116654E-2"/>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3.3666654797012735E-3"/>
    <x v="1"/>
    <x v="6"/>
  </r>
  <r>
    <n v="3426"/>
    <s v="Holocene"/>
    <s v="Part ghost story, part cautionary tale, Holocene is a play about the end of our world, and the beginning of another."/>
    <n v="3750"/>
    <n v="4055"/>
    <x v="0"/>
    <x v="0"/>
    <s v="USD"/>
    <n v="1411264800"/>
    <n v="1409620903"/>
    <b v="0"/>
    <n v="87"/>
    <b v="1"/>
    <s v="theater/plays"/>
    <n v="1.0813333333333333"/>
    <n v="2.1454993834771886E-2"/>
    <x v="1"/>
    <x v="6"/>
  </r>
  <r>
    <n v="3427"/>
    <s v="We Were Kings"/>
    <s v="A new play developed in collaboration with graduating theatre makers, premiering at the Edinburgh Fringe Festival 2014."/>
    <n v="1500"/>
    <n v="1500"/>
    <x v="0"/>
    <x v="1"/>
    <s v="GBP"/>
    <n v="1404314952"/>
    <n v="1401722952"/>
    <b v="0"/>
    <n v="29"/>
    <b v="1"/>
    <s v="theater/plays"/>
    <n v="1"/>
    <n v="1.9333333333333334E-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2.4817518248175182E-2"/>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6.1538461538461542E-2"/>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3164593111898261E-2"/>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1.0500000000000001E-2"/>
    <x v="1"/>
    <x v="6"/>
  </r>
  <r>
    <n v="3432"/>
    <s v="Love Letters"/>
    <s v="Bare Theatre stages A.R. Gurney's Pulitzer Finalist script about a relationship spanning a lifetime and long distance."/>
    <n v="2000"/>
    <n v="2193"/>
    <x v="0"/>
    <x v="0"/>
    <s v="USD"/>
    <n v="1454709600"/>
    <n v="1452520614"/>
    <b v="0"/>
    <n v="42"/>
    <b v="1"/>
    <s v="theater/plays"/>
    <n v="1.0965"/>
    <n v="1.9151846785225718E-2"/>
    <x v="1"/>
    <x v="6"/>
  </r>
  <r>
    <n v="3433"/>
    <s v="The Dybbuk"/>
    <s v="death&amp;pretzels presents their first Chicago based project:_x000a_The Dybbuk by S. Ansky"/>
    <n v="9500"/>
    <n v="9525"/>
    <x v="0"/>
    <x v="0"/>
    <s v="USD"/>
    <n v="1402974000"/>
    <n v="1400290255"/>
    <b v="0"/>
    <n v="71"/>
    <b v="1"/>
    <s v="theater/plays"/>
    <n v="1.0026315789473683"/>
    <n v="7.4540682414698167E-3"/>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1.5916627190904784E-2"/>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1.6964285714285713E-2"/>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6.987724268177526E-3"/>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1.1881188118811881E-2"/>
    <x v="1"/>
    <x v="6"/>
  </r>
  <r>
    <n v="3438"/>
    <s v="KLIPPIES"/>
    <s v="Klippies is the debut play from Johannesburg-born writer Jessica SiÃ¢n, premiering at the Southwark Playhouse, London in May 2015."/>
    <n v="2500"/>
    <n v="2605"/>
    <x v="0"/>
    <x v="1"/>
    <s v="GBP"/>
    <n v="1430600400"/>
    <n v="1428358567"/>
    <b v="0"/>
    <n v="14"/>
    <b v="1"/>
    <s v="theater/plays"/>
    <n v="1.042"/>
    <n v="5.3742802303262957E-3"/>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1.113764896605492E-2"/>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1.558662743398493E-2"/>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1.6764132553606238E-2"/>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3.2000000000000001E-2"/>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2.4258760107816711E-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2.306805074971165E-2"/>
    <x v="1"/>
    <x v="6"/>
  </r>
  <r>
    <n v="3445"/>
    <s v="Axon Theatre - First Project (Phase 1)"/>
    <s v="Rehearsal &amp; development of our first project as Axon Theatre: &quot;The Star-Spangled Girl&quot; in South Wales."/>
    <n v="2000"/>
    <n v="2000"/>
    <x v="0"/>
    <x v="1"/>
    <s v="GBP"/>
    <n v="1445604236"/>
    <n v="1443185036"/>
    <b v="0"/>
    <n v="31"/>
    <b v="1"/>
    <s v="theater/plays"/>
    <n v="1"/>
    <n v="1.55E-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2.3105360443622922E-2"/>
    <x v="1"/>
    <x v="6"/>
  </r>
  <r>
    <n v="3447"/>
    <s v="The Vagabond Halfback"/>
    <s v="&quot;He was a poet, a vagrant, a philosopher, a lady's man and a hard drinker&quot;"/>
    <n v="1000"/>
    <n v="1078"/>
    <x v="0"/>
    <x v="0"/>
    <s v="USD"/>
    <n v="1458332412"/>
    <n v="1454448012"/>
    <b v="0"/>
    <n v="14"/>
    <b v="1"/>
    <s v="theater/plays"/>
    <n v="1.0780000000000001"/>
    <n v="1.2987012987012988E-2"/>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1.9522776572668113E-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1.4652014652014652E-2"/>
    <x v="1"/>
    <x v="6"/>
  </r>
  <r>
    <n v="3450"/>
    <s v="The Beautiful House"/>
    <s v="The Beautiful House' is a story of modern mummification and the present day post-humanist crisis in our relationship with death."/>
    <n v="500"/>
    <n v="760"/>
    <x v="0"/>
    <x v="1"/>
    <s v="GBP"/>
    <n v="1427990071"/>
    <n v="1422809671"/>
    <b v="0"/>
    <n v="39"/>
    <b v="1"/>
    <s v="theater/plays"/>
    <n v="1.52"/>
    <n v="5.131578947368421E-2"/>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2.4316109422492401E-2"/>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2.4151436031331592E-2"/>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3.6363636363636362E-2"/>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2.9787234042553193E-2"/>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6.8554396423248882E-3"/>
    <x v="1"/>
    <x v="6"/>
  </r>
  <r>
    <n v="3456"/>
    <s v="THIEF"/>
    <s v="&quot;Thief,&quot; a one man touring show, a theatrical experience portraying a supernatural story about the 3 days Jesus spent in the grave."/>
    <n v="3000"/>
    <n v="5739"/>
    <x v="0"/>
    <x v="0"/>
    <s v="USD"/>
    <n v="1406876340"/>
    <n v="1404190567"/>
    <b v="0"/>
    <n v="16"/>
    <b v="1"/>
    <s v="theater/plays"/>
    <n v="1.913"/>
    <n v="2.7879421502003832E-3"/>
    <x v="1"/>
    <x v="6"/>
  </r>
  <r>
    <n v="3457"/>
    <s v="The Impossible Adventures Of Supernova Jones"/>
    <s v="Robots, Space Battles, Mystery, and Intrigue. Nothing is Impossible..."/>
    <n v="2000"/>
    <n v="2804"/>
    <x v="0"/>
    <x v="0"/>
    <s v="USD"/>
    <n v="1423720740"/>
    <n v="1421081857"/>
    <b v="0"/>
    <n v="55"/>
    <b v="1"/>
    <s v="theater/plays"/>
    <n v="1.4019999999999999"/>
    <n v="1.9614835948644792E-2"/>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2.2203947368421052E-2"/>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5.7052297939778132E-2"/>
    <x v="1"/>
    <x v="6"/>
  </r>
  <r>
    <n v="3460"/>
    <s v="Pushers"/>
    <s v="'Pushers' is an exciting new play and the first project for brand new theatre company, Ain't Got No Home Productions."/>
    <n v="500"/>
    <n v="950"/>
    <x v="0"/>
    <x v="1"/>
    <s v="GBP"/>
    <n v="1408106352"/>
    <n v="1406896752"/>
    <b v="0"/>
    <n v="19"/>
    <b v="1"/>
    <s v="theater/plays"/>
    <n v="1.9"/>
    <n v="0.02"/>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1.7266187050359712E-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3.3663366336633666E-2"/>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1.1027278003482298E-2"/>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1.8177624712187607E-2"/>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1.7475728155339806E-2"/>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1.3707865168539326E-2"/>
    <x v="1"/>
    <x v="6"/>
  </r>
  <r>
    <n v="3467"/>
    <s v="Venus in Fur, Los Angeles."/>
    <s v="Venus in Fur, By David Ives."/>
    <n v="3000"/>
    <n v="3030"/>
    <x v="0"/>
    <x v="0"/>
    <s v="USD"/>
    <n v="1426864032"/>
    <n v="1424275632"/>
    <b v="0"/>
    <n v="47"/>
    <b v="1"/>
    <s v="theater/plays"/>
    <n v="1.01"/>
    <n v="1.5511551155115511E-2"/>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1.3959599277385448E-3"/>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1.9842519685039368E-2"/>
    <x v="1"/>
    <x v="6"/>
  </r>
  <r>
    <n v="3470"/>
    <s v="She Kills Monsters"/>
    <s v="The New Artist's Circle is a theatre company dedicated to bringing the arts to young people."/>
    <n v="250"/>
    <n v="375"/>
    <x v="0"/>
    <x v="0"/>
    <s v="USD"/>
    <n v="1468618680"/>
    <n v="1465345902"/>
    <b v="0"/>
    <n v="9"/>
    <b v="1"/>
    <s v="theater/plays"/>
    <n v="1.5"/>
    <n v="2.4E-2"/>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2.7958993476234855E-2"/>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1.1268985791278784E-2"/>
    <x v="1"/>
    <x v="6"/>
  </r>
  <r>
    <n v="3473"/>
    <s v="King Sisyphus"/>
    <s v="A modern telling of the Greek myth. Sisyphus defies the Gods and attempts to change the world order... but can he overcome his fate?"/>
    <n v="4900"/>
    <n v="4900"/>
    <x v="0"/>
    <x v="0"/>
    <s v="USD"/>
    <n v="1426883220"/>
    <n v="1425067296"/>
    <b v="0"/>
    <n v="33"/>
    <b v="1"/>
    <s v="theater/plays"/>
    <n v="1"/>
    <n v="6.7346938775510205E-3"/>
    <x v="1"/>
    <x v="6"/>
  </r>
  <r>
    <n v="3474"/>
    <s v="Be Prepared"/>
    <s v="Help us get actor-writer Ian Bonar's debut play - a hilarious, heartbreaking story of grief and loss - to the 2016 Edinburgh Fringe."/>
    <n v="2000"/>
    <n v="2020"/>
    <x v="0"/>
    <x v="1"/>
    <s v="GBP"/>
    <n v="1469016131"/>
    <n v="1466424131"/>
    <b v="0"/>
    <n v="39"/>
    <b v="1"/>
    <s v="theater/plays"/>
    <n v="1.01"/>
    <n v="1.9306930693069307E-2"/>
    <x v="1"/>
    <x v="6"/>
  </r>
  <r>
    <n v="3475"/>
    <s v="Score"/>
    <s v="Score is a musical play inspired by true stories of parents who have recovered from addiction and regained their children."/>
    <n v="300"/>
    <n v="340"/>
    <x v="0"/>
    <x v="1"/>
    <s v="GBP"/>
    <n v="1414972800"/>
    <n v="1412629704"/>
    <b v="0"/>
    <n v="17"/>
    <b v="1"/>
    <s v="theater/plays"/>
    <n v="1.1333333333333333"/>
    <n v="0.05"/>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1.9230769230769232E-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1.8786127167630059E-2"/>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2.5254762959680991E-2"/>
    <x v="1"/>
    <x v="6"/>
  </r>
  <r>
    <n v="3479"/>
    <s v="Civil Rogues"/>
    <s v="A new comedy about what happened to a band of foolhardy actors when the Puritans closed the theatres in the 1640s."/>
    <n v="1500"/>
    <n v="1918"/>
    <x v="0"/>
    <x v="1"/>
    <s v="GBP"/>
    <n v="1403382680"/>
    <n v="1400790680"/>
    <b v="0"/>
    <n v="56"/>
    <b v="1"/>
    <s v="theater/plays"/>
    <n v="1.2786666666666666"/>
    <n v="2.9197080291970802E-2"/>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6.0747663551401869E-3"/>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7.9966329966329967E-3"/>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1.9277108433734941E-2"/>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2.4822695035460994E-2"/>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1.5406162464985995E-2"/>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1.8072289156626505E-2"/>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1.2027491408934709E-2"/>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2.5831702544031311E-2"/>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7.9757975797579757E-3"/>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1.2777284826974268E-2"/>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2.1176470588235293E-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1.2642225031605562E-2"/>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8.7495187764672945E-3"/>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1.9333333333333334E-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3.2500000000000001E-2"/>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1.347557551937114E-2"/>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2.0900321543408359E-2"/>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2.9062870699881376E-2"/>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2.4852071005917159E-2"/>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1.6587677725118485E-2"/>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3.9510818438381938E-2"/>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2.781456953642384E-2"/>
    <x v="1"/>
    <x v="6"/>
  </r>
  <r>
    <n v="3502"/>
    <s v="Dickhead"/>
    <s v="Dickhead is a play about one man's struggle with the dicks in his head. If you want to know more stop being a twat and put out...please"/>
    <n v="4000"/>
    <n v="4216"/>
    <x v="0"/>
    <x v="0"/>
    <s v="USD"/>
    <n v="1458100740"/>
    <n v="1456862924"/>
    <b v="0"/>
    <n v="31"/>
    <b v="1"/>
    <s v="theater/plays"/>
    <n v="1.054"/>
    <n v="7.3529411764705881E-3"/>
    <x v="1"/>
    <x v="6"/>
  </r>
  <r>
    <n v="3503"/>
    <s v="Tarantella"/>
    <s v="A group of Sicilian immigrants in New York struggle to deal with conflict from both within the family and from without."/>
    <n v="2500"/>
    <n v="2689"/>
    <x v="0"/>
    <x v="1"/>
    <s v="GBP"/>
    <n v="1469359728"/>
    <n v="1466767728"/>
    <b v="0"/>
    <n v="38"/>
    <b v="1"/>
    <s v="theater/plays"/>
    <n v="1.0755999999999999"/>
    <n v="1.4131647452584604E-2"/>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8.0000000000000002E-3"/>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1.5034695451040863E-2"/>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9.5238095238095247E-3"/>
    <x v="1"/>
    <x v="6"/>
  </r>
  <r>
    <n v="3507"/>
    <s v="The Chameleon Fools Theatre Troupe Project"/>
    <s v="Please help our troupe bring our first project from planning to reality! Join us on one exciting ride!"/>
    <n v="10000"/>
    <n v="10440"/>
    <x v="0"/>
    <x v="0"/>
    <s v="USD"/>
    <n v="1464732537"/>
    <n v="1462140537"/>
    <b v="0"/>
    <n v="72"/>
    <b v="1"/>
    <s v="theater/plays"/>
    <n v="1.044"/>
    <n v="6.8965517241379309E-3"/>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8.3333333333333329E-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1.0344827586206896E-2"/>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1.6574585635359115E-2"/>
    <x v="1"/>
    <x v="6"/>
  </r>
  <r>
    <n v="3511"/>
    <s v="Silent Planet"/>
    <s v="The world premiere of the first full-length play by Eve Leigh, at the intimate Finborough Theatre in London."/>
    <n v="1500"/>
    <n v="1518"/>
    <x v="0"/>
    <x v="1"/>
    <s v="GBP"/>
    <n v="1415385000"/>
    <n v="1413406695"/>
    <b v="0"/>
    <n v="19"/>
    <b v="1"/>
    <s v="theater/plays"/>
    <n v="1.012"/>
    <n v="1.2516469038208168E-2"/>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1.7000000000000001E-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1.3273001508295626E-2"/>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1.8181818181818181E-2"/>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1.4935064935064935E-2"/>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4.4000000000000003E-3"/>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3.2499999999999999E-3"/>
    <x v="1"/>
    <x v="6"/>
  </r>
  <r>
    <n v="3518"/>
    <s v="BEASTS OF BAVERLY GROVE"/>
    <s v="One play.  Two theaters.  See the story from both sides and then decide for yourself - who are the BEASTS OF BAVERLY GROVE?"/>
    <n v="1500"/>
    <n v="1650.69"/>
    <x v="0"/>
    <x v="0"/>
    <s v="USD"/>
    <n v="1412259660"/>
    <n v="1410461299"/>
    <b v="0"/>
    <n v="33"/>
    <b v="1"/>
    <s v="theater/plays"/>
    <n v="1.10046"/>
    <n v="1.9991639859695036E-2"/>
    <x v="1"/>
    <x v="6"/>
  </r>
  <r>
    <n v="3519"/>
    <s v="Bookstory"/>
    <s v="Bookstory is a tiny puppet musical with some very big ideas that tells the story of the story in the digital age"/>
    <n v="2000"/>
    <n v="2027"/>
    <x v="0"/>
    <x v="1"/>
    <s v="GBP"/>
    <n v="1425478950"/>
    <n v="1422886950"/>
    <b v="0"/>
    <n v="28"/>
    <b v="1"/>
    <s v="theater/plays"/>
    <n v="1.0135000000000001"/>
    <n v="1.3813517513566848E-2"/>
    <x v="1"/>
    <x v="6"/>
  </r>
  <r>
    <n v="3520"/>
    <s v="Protocols"/>
    <s v="Help us to bring &quot;Protocols&quot; at the 2015 Camden Fringe. The most controversial play of the year."/>
    <n v="2000"/>
    <n v="2015"/>
    <x v="0"/>
    <x v="1"/>
    <s v="GBP"/>
    <n v="1441547220"/>
    <n v="1439322412"/>
    <b v="0"/>
    <n v="21"/>
    <b v="1"/>
    <s v="theater/plays"/>
    <n v="1.0075000000000001"/>
    <n v="1.0421836228287842E-2"/>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2.1922428330522766E-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2.4372759856630826E-2"/>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1.7597888253409591E-2"/>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7.28633320204805E-3"/>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1.3207547169811321E-2"/>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1.0101010101010102E-2"/>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1.225944404846757E-2"/>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2.2168963451168363E-2"/>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2.7272727272727271E-2"/>
    <x v="1"/>
    <x v="6"/>
  </r>
  <r>
    <n v="3530"/>
    <s v="Far From Fiction"/>
    <s v="â€œFar From Fictionâ€ is a powerful play, written by Sally Willis, offering insights into a new understanding of  female psychology."/>
    <n v="2750"/>
    <n v="2750"/>
    <x v="0"/>
    <x v="1"/>
    <s v="GBP"/>
    <n v="1460318400"/>
    <n v="1457881057"/>
    <b v="0"/>
    <n v="22"/>
    <b v="1"/>
    <s v="theater/plays"/>
    <n v="1"/>
    <n v="8.0000000000000002E-3"/>
    <x v="1"/>
    <x v="6"/>
  </r>
  <r>
    <n v="3531"/>
    <s v="The Reinvention of Lily Johnson"/>
    <s v="A political comedy for a crazy election year"/>
    <n v="1000"/>
    <n v="1280"/>
    <x v="0"/>
    <x v="0"/>
    <s v="USD"/>
    <n v="1467301334"/>
    <n v="1464709334"/>
    <b v="0"/>
    <n v="26"/>
    <b v="1"/>
    <s v="theater/plays"/>
    <n v="1.28"/>
    <n v="2.0312500000000001E-2"/>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2.3642732049036778E-2"/>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1.2678288431061807E-2"/>
    <x v="1"/>
    <x v="6"/>
  </r>
  <r>
    <n v="3534"/>
    <s v="Night of Ashes"/>
    <s v="A Theatrical Prequel to Hell's Rebels, the current Pathfinder Adventure Path from Paizo Publishing"/>
    <n v="5000"/>
    <n v="7810"/>
    <x v="0"/>
    <x v="0"/>
    <s v="USD"/>
    <n v="1443711623"/>
    <n v="1440687623"/>
    <b v="0"/>
    <n v="204"/>
    <b v="1"/>
    <s v="theater/plays"/>
    <n v="1.5620000000000001"/>
    <n v="2.6120358514724711E-2"/>
    <x v="1"/>
    <x v="6"/>
  </r>
  <r>
    <n v="3535"/>
    <s v="Twelve Angry Women"/>
    <s v="On the 60th anniversary of Twelve Angry Men, 12 female writers create 12 short pieces about what makes them angry."/>
    <n v="2000"/>
    <n v="2063"/>
    <x v="0"/>
    <x v="1"/>
    <s v="GBP"/>
    <n v="1443808800"/>
    <n v="1441120910"/>
    <b v="0"/>
    <n v="46"/>
    <b v="1"/>
    <s v="theater/plays"/>
    <n v="1.0315000000000001"/>
    <n v="2.2297624818225885E-2"/>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7.3913043478260873E-2"/>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2.2988505747126436E-2"/>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2308291163876998E-2"/>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1.8105849582172703E-2"/>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2.1680216802168022E-2"/>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2.5396825396825397E-2"/>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1.5116485861639694E-2"/>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1.8471337579617834E-2"/>
    <x v="1"/>
    <x v="6"/>
  </r>
  <r>
    <n v="3544"/>
    <s v="Gruoch, or Lady Macbeth"/>
    <s v="Death &amp; Pretzels presents the world premiere of Paul Pasulka's Gruoch, or Lady Macbeth"/>
    <n v="2500"/>
    <n v="2500"/>
    <x v="0"/>
    <x v="0"/>
    <s v="USD"/>
    <n v="1425758257"/>
    <n v="1423166257"/>
    <b v="0"/>
    <n v="24"/>
    <b v="1"/>
    <s v="theater/plays"/>
    <n v="1"/>
    <n v="9.5999999999999992E-3"/>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872509960159362E-2"/>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1.6888888888888887E-2"/>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8.3909273098462279E-3"/>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6.0747663551401869E-3"/>
    <x v="1"/>
    <x v="6"/>
  </r>
  <r>
    <n v="3549"/>
    <s v="The Munitionettes"/>
    <s v="Help us bring to life tales of hardship, danger and community of extraordinary women working in WW1 munitions factories."/>
    <n v="1000"/>
    <n v="1020"/>
    <x v="0"/>
    <x v="1"/>
    <s v="GBP"/>
    <n v="1441358873"/>
    <n v="1438939673"/>
    <b v="0"/>
    <n v="42"/>
    <b v="1"/>
    <s v="theater/plays"/>
    <n v="1.02"/>
    <n v="4.1176470588235294E-2"/>
    <x v="1"/>
    <x v="6"/>
  </r>
  <r>
    <n v="3550"/>
    <s v="MOONFACE"/>
    <s v="MOONFACE explores the formative f***k-ups of adolescence. Fresh, incisive new writing. Monologue, movement and striking naturalism."/>
    <n v="2500"/>
    <n v="2620"/>
    <x v="0"/>
    <x v="1"/>
    <s v="GBP"/>
    <n v="1462224398"/>
    <n v="1459632398"/>
    <b v="0"/>
    <n v="64"/>
    <b v="1"/>
    <s v="theater/plays"/>
    <n v="1.048"/>
    <n v="2.4427480916030534E-2"/>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1.6366612111292964E-2"/>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2.5873221216041398E-2"/>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1.7792985457656115E-2"/>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9.3456131163035111E-3"/>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5.8333333333333336E-3"/>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9.0497737556561094E-3"/>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5.5779919229077529E-3"/>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4.3650793650793648E-2"/>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2.318840579710145E-2"/>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2.132564841498559E-2"/>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2.1093750000000001E-2"/>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6.6098081023454158E-2"/>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4.7397857616835716E-2"/>
    <x v="1"/>
    <x v="6"/>
  </r>
  <r>
    <n v="3564"/>
    <s v="The Pillowman Aberdeen"/>
    <s v="Multi Award-Winng play THE PILLOWMAN coming to the Arts Centre Theatre, Aberdeen"/>
    <n v="1000"/>
    <n v="1005"/>
    <x v="0"/>
    <x v="1"/>
    <s v="GBP"/>
    <n v="1444060800"/>
    <n v="1440082649"/>
    <b v="0"/>
    <n v="17"/>
    <b v="1"/>
    <s v="theater/plays"/>
    <n v="1.0049999999999999"/>
    <n v="1.6915422885572139E-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1.0212765957446808E-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1.8138424821002388E-2"/>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3.7683823529411763E-2"/>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1.7117117117117116E-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8.1608280254777069E-3"/>
    <x v="1"/>
    <x v="6"/>
  </r>
  <r>
    <n v="3570"/>
    <s v="The Lower Depths"/>
    <s v="Theatre Machine presents an all-new adaptation of Maxim Gorky's classic of Russian theatre, The Lower Depths."/>
    <n v="2000"/>
    <n v="2287"/>
    <x v="0"/>
    <x v="0"/>
    <s v="USD"/>
    <n v="1420009200"/>
    <n v="1417593483"/>
    <b v="0"/>
    <n v="26"/>
    <b v="1"/>
    <s v="theater/plays"/>
    <n v="1.1435"/>
    <n v="1.1368605159597726E-2"/>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1.3653741125068269E-2"/>
    <x v="1"/>
    <x v="6"/>
  </r>
  <r>
    <n v="3572"/>
    <s v="Monster"/>
    <s v="A darkly comic one woman show by Abram Rooney as part of The Camden Fringe 2015."/>
    <n v="500"/>
    <n v="500"/>
    <x v="0"/>
    <x v="1"/>
    <s v="GBP"/>
    <n v="1434894082"/>
    <n v="1432302082"/>
    <b v="0"/>
    <n v="9"/>
    <b v="1"/>
    <s v="theater/plays"/>
    <n v="1"/>
    <n v="1.7999999999999999E-2"/>
    <x v="1"/>
    <x v="6"/>
  </r>
  <r>
    <n v="3573"/>
    <s v="Licensed To Ill"/>
    <s v="London based theatre makers collaborating to create a new show about the history of HipHop."/>
    <n v="3000"/>
    <n v="3084"/>
    <x v="0"/>
    <x v="1"/>
    <s v="GBP"/>
    <n v="1415440846"/>
    <n v="1412845246"/>
    <b v="0"/>
    <n v="78"/>
    <b v="1"/>
    <s v="theater/plays"/>
    <n v="1.028"/>
    <n v="2.5291828793774319E-2"/>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7.311129163281885E-3"/>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1.006612059607224E-2"/>
    <x v="1"/>
    <x v="6"/>
  </r>
  <r>
    <n v="3576"/>
    <s v="Vote for Next Season's Shows!"/>
    <s v="Vote here for whatever show you want to see next year! No gimmick, no stretch goals, just a simple vote and a free ticket."/>
    <n v="100"/>
    <n v="100"/>
    <x v="0"/>
    <x v="0"/>
    <s v="USD"/>
    <n v="1480947054"/>
    <n v="1475759454"/>
    <b v="0"/>
    <n v="5"/>
    <b v="1"/>
    <s v="theater/plays"/>
    <n v="1"/>
    <n v="0.05"/>
    <x v="1"/>
    <x v="6"/>
  </r>
  <r>
    <n v="3577"/>
    <s v="The Laramie Project in Utah County"/>
    <s v="Our goal is to bring this story of one town's processing of tragedy and their own community identity to Utah County."/>
    <n v="600"/>
    <n v="780"/>
    <x v="0"/>
    <x v="0"/>
    <s v="USD"/>
    <n v="1430029680"/>
    <n v="1427741583"/>
    <b v="0"/>
    <n v="27"/>
    <b v="1"/>
    <s v="theater/plays"/>
    <n v="1.3"/>
    <n v="3.4615384615384617E-2"/>
    <x v="1"/>
    <x v="6"/>
  </r>
  <r>
    <n v="3578"/>
    <s v="Home"/>
    <s v="An unsparing, slightly surreal look at the effects of the private rented sector on two young women. Based on real events."/>
    <n v="1500"/>
    <n v="1500.2"/>
    <x v="0"/>
    <x v="1"/>
    <s v="GBP"/>
    <n v="1462037777"/>
    <n v="1459445777"/>
    <b v="0"/>
    <n v="37"/>
    <b v="1"/>
    <s v="theater/plays"/>
    <n v="1.0001333333333333"/>
    <n v="2.4663378216237833E-2"/>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2.8000000000000001E-2"/>
    <x v="1"/>
    <x v="6"/>
  </r>
  <r>
    <n v="3580"/>
    <s v="Annabel Lost"/>
    <s v="Annabel Lost combines visual art and performance poetry to tell the story of two orphaned refugees, Quetzal and Rhime."/>
    <n v="900"/>
    <n v="1025"/>
    <x v="0"/>
    <x v="0"/>
    <s v="USD"/>
    <n v="1425185940"/>
    <n v="1421900022"/>
    <b v="0"/>
    <n v="27"/>
    <b v="1"/>
    <s v="theater/plays"/>
    <n v="1.1388888888888888"/>
    <n v="2.6341463414634145E-2"/>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0.03"/>
    <x v="1"/>
    <x v="6"/>
  </r>
  <r>
    <n v="3582"/>
    <s v="REALLY REALLY"/>
    <s v="A contemporary American play touching on the scorching realities of growing up in the Millennial generation."/>
    <n v="1000"/>
    <n v="2870"/>
    <x v="0"/>
    <x v="0"/>
    <s v="USD"/>
    <n v="1459822682"/>
    <n v="1458613082"/>
    <b v="0"/>
    <n v="49"/>
    <b v="1"/>
    <s v="theater/plays"/>
    <n v="2.87"/>
    <n v="1.7073170731707318E-2"/>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7.3732718894009217E-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2323232323232323E-2"/>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5.6790123456790121E-3"/>
    <x v="1"/>
    <x v="6"/>
  </r>
  <r>
    <n v="3586"/>
    <s v="Actors &amp; Musicians who are Blind or Autistic"/>
    <s v="See Theatre In A New Light"/>
    <n v="7500"/>
    <n v="8207"/>
    <x v="0"/>
    <x v="0"/>
    <s v="USD"/>
    <n v="1474649070"/>
    <n v="1469465070"/>
    <b v="0"/>
    <n v="54"/>
    <b v="1"/>
    <s v="theater/plays"/>
    <n v="1.0942666666666667"/>
    <n v="6.5797489947605706E-3"/>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4.4233807266982623E-2"/>
    <x v="1"/>
    <x v="6"/>
  </r>
  <r>
    <n v="3588"/>
    <s v="MENTAL Play short-tour 2015!"/>
    <s v="Touring the fast-paced, playful and poignant story of three twenty-somethings in a mental-health support group."/>
    <n v="200"/>
    <n v="201"/>
    <x v="0"/>
    <x v="1"/>
    <s v="GBP"/>
    <n v="1430348400"/>
    <n v="1428436410"/>
    <b v="0"/>
    <n v="11"/>
    <b v="1"/>
    <s v="theater/plays"/>
    <n v="1.0049999999999999"/>
    <n v="5.4726368159203981E-2"/>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1.215686274509804E-2"/>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1.4591245252848292E-2"/>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1.4693877551020407E-2"/>
    <x v="1"/>
    <x v="6"/>
  </r>
  <r>
    <n v="3592"/>
    <s v="boom- a play by Peter Sinn Nachtrieb"/>
    <s v="Sex. Fish. A COMET THAT DESTROYS THE WORLD. boom a play by Peter Sinn Nachtrieb- Feb 19-21 at The Bridge in NYC."/>
    <n v="2000"/>
    <n v="2545"/>
    <x v="0"/>
    <x v="0"/>
    <s v="USD"/>
    <n v="1423630740"/>
    <n v="1418673307"/>
    <b v="0"/>
    <n v="35"/>
    <b v="1"/>
    <s v="theater/plays"/>
    <n v="1.2725"/>
    <n v="1.37524557956778E-2"/>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1.2955709551069599E-2"/>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1.7866004962779156E-2"/>
    <x v="1"/>
    <x v="6"/>
  </r>
  <r>
    <n v="3595"/>
    <s v="The Flu Season"/>
    <s v="A new theatre company staging Will Eno's The Flu Season in Seattle"/>
    <n v="2600"/>
    <n v="3081"/>
    <x v="0"/>
    <x v="0"/>
    <s v="USD"/>
    <n v="1426229940"/>
    <n v="1423959123"/>
    <b v="0"/>
    <n v="62"/>
    <b v="1"/>
    <s v="theater/plays"/>
    <n v="1.1850000000000001"/>
    <n v="2.0123336579032782E-2"/>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1.2658227848101266E-2"/>
    <x v="1"/>
    <x v="6"/>
  </r>
  <r>
    <n v="3597"/>
    <s v="Akvavit Theatre presents NOTHING OF ME by Arne Lygre"/>
    <s v="&quot;I think that I have my own will. I can stop this, I tell myself. But it's not true.&quot;"/>
    <n v="2500"/>
    <n v="2565"/>
    <x v="0"/>
    <x v="0"/>
    <s v="USD"/>
    <n v="1456984740"/>
    <n v="1455717790"/>
    <b v="0"/>
    <n v="33"/>
    <b v="1"/>
    <s v="theater/plays"/>
    <n v="1.026"/>
    <n v="1.2865497076023392E-2"/>
    <x v="1"/>
    <x v="6"/>
  </r>
  <r>
    <n v="3598"/>
    <s v="Cinderella"/>
    <s v="River City Theatre Company needs your support as we embark on our thirteenth production, CINDERELLA!"/>
    <n v="1000"/>
    <n v="1101"/>
    <x v="0"/>
    <x v="0"/>
    <s v="USD"/>
    <n v="1409720340"/>
    <n v="1408129822"/>
    <b v="0"/>
    <n v="27"/>
    <b v="1"/>
    <s v="theater/plays"/>
    <n v="1.101"/>
    <n v="2.4523160762942781E-2"/>
    <x v="1"/>
    <x v="6"/>
  </r>
  <r>
    <n v="3599"/>
    <s v="Promised Land"/>
    <s v="Help Chrysalis get this production off the ground!  An original play, we only need $500 to get this production on its feet!"/>
    <n v="500"/>
    <n v="1010"/>
    <x v="0"/>
    <x v="0"/>
    <s v="USD"/>
    <n v="1440892800"/>
    <n v="1438715077"/>
    <b v="0"/>
    <n v="17"/>
    <b v="1"/>
    <s v="theater/plays"/>
    <n v="2.02"/>
    <n v="1.6831683168316833E-2"/>
    <x v="1"/>
    <x v="6"/>
  </r>
  <r>
    <n v="3600"/>
    <s v="Pariah"/>
    <s v="The First Play From The Man Who Brought You The Black James Bond!"/>
    <n v="10"/>
    <n v="13"/>
    <x v="0"/>
    <x v="0"/>
    <s v="USD"/>
    <n v="1476390164"/>
    <n v="1473970964"/>
    <b v="0"/>
    <n v="4"/>
    <b v="1"/>
    <s v="theater/plays"/>
    <n v="1.3"/>
    <n v="0.30769230769230771"/>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2.5395304264494489E-2"/>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1.2243878060969516E-2"/>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2.2265625000000001E-2"/>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2.0384047267355983E-2"/>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2608695652173912E-2"/>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1.6376663254861822E-2"/>
    <x v="1"/>
    <x v="6"/>
  </r>
  <r>
    <n v="3607"/>
    <s v="E15 at The Pleasance and CPT"/>
    <s v="'E15' is a verbatim project that looks at the story of the Focus E15 Campaign"/>
    <n v="550"/>
    <n v="580"/>
    <x v="0"/>
    <x v="1"/>
    <s v="GBP"/>
    <n v="1450137600"/>
    <n v="1448924882"/>
    <b v="0"/>
    <n v="20"/>
    <b v="1"/>
    <s v="theater/plays"/>
    <n v="1.0545454545454545"/>
    <n v="3.4482758620689655E-2"/>
    <x v="1"/>
    <x v="6"/>
  </r>
  <r>
    <n v="3608"/>
    <s v="Petrification"/>
    <s v="Help us get the show on the road! Petrification is a new play about home, memory and identity and we need your help to tour."/>
    <n v="800"/>
    <n v="800"/>
    <x v="0"/>
    <x v="1"/>
    <s v="GBP"/>
    <n v="1466172000"/>
    <n v="1463418090"/>
    <b v="0"/>
    <n v="27"/>
    <b v="1"/>
    <s v="theater/plays"/>
    <n v="1"/>
    <n v="3.3750000000000002E-2"/>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6.9883527454242932E-3"/>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1.9100431300061615E-2"/>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1.4999999999999999E-2"/>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7.8947368421052634E-3"/>
    <x v="1"/>
    <x v="6"/>
  </r>
  <r>
    <n v="3613"/>
    <s v="HIS NAME IS ARTHUR HOLMBERG"/>
    <s v="a woman walks into a bar except she looks like a man and no one's serving drinks. one night only"/>
    <n v="1250"/>
    <n v="1250"/>
    <x v="0"/>
    <x v="0"/>
    <s v="USD"/>
    <n v="1403964574"/>
    <n v="1401372574"/>
    <b v="0"/>
    <n v="20"/>
    <b v="1"/>
    <s v="theater/plays"/>
    <n v="1"/>
    <n v="1.6E-2"/>
    <x v="1"/>
    <x v="6"/>
  </r>
  <r>
    <n v="3614"/>
    <s v="Gruesome Playground Injuries"/>
    <s v="A production of &quot;Gruesome Playground Injuries&quot; by Rajiv Joseph July 24th-August 9th at The Bakery in Denver, CO."/>
    <n v="2500"/>
    <n v="2520"/>
    <x v="0"/>
    <x v="0"/>
    <s v="USD"/>
    <n v="1434675616"/>
    <n v="1432083616"/>
    <b v="0"/>
    <n v="71"/>
    <b v="1"/>
    <s v="theater/plays"/>
    <n v="1.008"/>
    <n v="2.8174603174603175E-2"/>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2.6966292134831461E-2"/>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1.4423076923076924E-2"/>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5.7954545454545453E-2"/>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2.7722772277227723E-2"/>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1.5044247787610619E-2"/>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1.7836124943413308E-2"/>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2.12636695018226E-2"/>
    <x v="1"/>
    <x v="6"/>
  </r>
  <r>
    <n v="3622"/>
    <s v="Shakespeare's Pericles, Prince of Tyre"/>
    <s v="5 actors. 39 characters. 1 epic adventure. Presented by the Cradle Theatre Company."/>
    <n v="1000"/>
    <n v="1000.99"/>
    <x v="0"/>
    <x v="0"/>
    <s v="USD"/>
    <n v="1411874580"/>
    <n v="1409030371"/>
    <b v="0"/>
    <n v="21"/>
    <b v="1"/>
    <s v="theater/plays"/>
    <n v="1.00099"/>
    <n v="2.0979230561743872E-2"/>
    <x v="1"/>
    <x v="6"/>
  </r>
  <r>
    <n v="3623"/>
    <s v="Since I've Been Here"/>
    <s v="An original play exploring the complications of romantic relationships in all forms."/>
    <n v="2500"/>
    <n v="3000"/>
    <x v="0"/>
    <x v="0"/>
    <s v="USD"/>
    <n v="1406358000"/>
    <n v="1404841270"/>
    <b v="0"/>
    <n v="34"/>
    <b v="1"/>
    <s v="theater/plays"/>
    <n v="1.2"/>
    <n v="1.1333333333333334E-2"/>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1.238881829733164E-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2.5324675324675326E-2"/>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1.1784925116621655E-2"/>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1.4500000000000001E-2"/>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6.7621776504297997E-3"/>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0.01"/>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1.7593643586833144E-2"/>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5.6514913657770803E-3"/>
    <x v="1"/>
    <x v="40"/>
  </r>
  <r>
    <n v="3635"/>
    <s v="Mary's Son"/>
    <s v="Mary's Son is a pop opera about Jesus and the hope he brings to all people."/>
    <n v="3500"/>
    <n v="1276"/>
    <x v="2"/>
    <x v="0"/>
    <s v="USD"/>
    <n v="1461186676"/>
    <n v="1458594676"/>
    <b v="0"/>
    <n v="10"/>
    <b v="0"/>
    <s v="theater/musical"/>
    <n v="0.36457142857142855"/>
    <n v="7.8369905956112845E-3"/>
    <x v="1"/>
    <x v="40"/>
  </r>
  <r>
    <n v="3636"/>
    <s v="The Brother's of B-Block"/>
    <s v="The Brotherâ€™s of B-block is a musical play. A new take on &quot;OZ&quot; _x000a_The Wizard of OZ meets HBO's OZ."/>
    <n v="150000"/>
    <n v="0"/>
    <x v="2"/>
    <x v="0"/>
    <s v="USD"/>
    <n v="1442248829"/>
    <n v="1439224829"/>
    <b v="0"/>
    <n v="0"/>
    <b v="0"/>
    <s v="theater/musical"/>
    <n v="0"/>
    <e v="#DI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1.511879049676026E-2"/>
    <x v="1"/>
    <x v="40"/>
  </r>
  <r>
    <n v="3638"/>
    <s v="Project Hedwig and the Angry Inch"/>
    <s v="A rock and roll journey that explores love, loss, redemption, duality and ascension."/>
    <n v="3300"/>
    <n v="216"/>
    <x v="2"/>
    <x v="5"/>
    <s v="CAD"/>
    <n v="1429456132"/>
    <n v="1424275732"/>
    <b v="0"/>
    <n v="2"/>
    <b v="0"/>
    <s v="theater/musical"/>
    <n v="6.545454545454546E-2"/>
    <n v="9.2592592592592587E-3"/>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5.4545454545454543E-2"/>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0.13333333333333333"/>
    <x v="1"/>
    <x v="40"/>
  </r>
  <r>
    <n v="3643"/>
    <s v="Puberty: The Musical"/>
    <s v="It feels like the first time. Like the very first time everyone's coming-of-age comes to the stage. Think 'Wicked', with bad acne."/>
    <n v="25000"/>
    <n v="0"/>
    <x v="2"/>
    <x v="0"/>
    <s v="USD"/>
    <n v="1447734439"/>
    <n v="1444274839"/>
    <b v="0"/>
    <n v="0"/>
    <b v="0"/>
    <s v="theater/musical"/>
    <n v="0"/>
    <e v="#DI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1.4616321559074299E-2"/>
    <x v="1"/>
    <x v="40"/>
  </r>
  <r>
    <n v="3645"/>
    <s v="If the Shoe Fits"/>
    <s v="This new musical comedy empowers women and girls of all ages to be themselves in their shoes, whatever shoes they choose."/>
    <n v="1000"/>
    <n v="1"/>
    <x v="2"/>
    <x v="5"/>
    <s v="CAD"/>
    <n v="1479773838"/>
    <n v="1477178238"/>
    <b v="0"/>
    <n v="1"/>
    <b v="0"/>
    <s v="theater/musical"/>
    <n v="1E-3"/>
    <n v="1"/>
    <x v="1"/>
    <x v="40"/>
  </r>
  <r>
    <n v="3646"/>
    <s v="Our Sacred Honor"/>
    <s v="Develop demo materials for new, true story of teen Revolutionary War heroes - for hybrid film/live stage musical"/>
    <n v="10000"/>
    <n v="481"/>
    <x v="2"/>
    <x v="0"/>
    <s v="USD"/>
    <n v="1434497400"/>
    <n v="1431770802"/>
    <b v="0"/>
    <n v="8"/>
    <b v="0"/>
    <s v="theater/musical"/>
    <n v="4.8099999999999997E-2"/>
    <n v="1.6632016632016633E-2"/>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6.6666666666666666E-2"/>
    <x v="1"/>
    <x v="40"/>
  </r>
  <r>
    <n v="3648"/>
    <s v="Moth Theater Lives"/>
    <s v="Help Moth Live! Support Moth and its artist collective to achieve its 2014/15 season."/>
    <n v="40000"/>
    <n v="40153"/>
    <x v="0"/>
    <x v="0"/>
    <s v="USD"/>
    <n v="1412492445"/>
    <n v="1409900445"/>
    <b v="0"/>
    <n v="73"/>
    <b v="1"/>
    <s v="theater/plays"/>
    <n v="1.003825"/>
    <n v="1.8180459741488806E-3"/>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1.0256410256410256E-2"/>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3.4000000000000002E-2"/>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1.7307692307692309E-2"/>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2.2606382978723406E-2"/>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1.6417910447761194E-2"/>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1.4525993883792049E-2"/>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1.3590228797522794E-2"/>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8.6940086940086939E-3"/>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9.0293453724604959E-3"/>
    <x v="1"/>
    <x v="6"/>
  </r>
  <r>
    <n v="3658"/>
    <s v="Mr. Marmalade"/>
    <s v="Life is hard when your own imaginary friend can't make time for you."/>
    <n v="1500"/>
    <n v="1510"/>
    <x v="0"/>
    <x v="0"/>
    <s v="USD"/>
    <n v="1404273540"/>
    <n v="1400272580"/>
    <b v="0"/>
    <n v="20"/>
    <b v="1"/>
    <s v="theater/plays"/>
    <n v="1.0066666666666666"/>
    <n v="1.3245033112582781E-2"/>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4.2469781117281937E-3"/>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8.7999999999999995E-2"/>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1.0810810810810811E-2"/>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4.9297510475720977E-3"/>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3.8461538461538464E-2"/>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2.1714285714285714E-2"/>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1.9607843137254902E-2"/>
    <x v="1"/>
    <x v="6"/>
  </r>
  <r>
    <n v="3666"/>
    <s v="Israel LÃ³pez @ Ojai Playwrights Conference"/>
    <s v="Artistic Internship @ Ojai Playwrights Conference"/>
    <n v="1200"/>
    <n v="1200"/>
    <x v="0"/>
    <x v="0"/>
    <s v="USD"/>
    <n v="1406185200"/>
    <n v="1404337382"/>
    <b v="0"/>
    <n v="38"/>
    <b v="1"/>
    <s v="theater/plays"/>
    <n v="1"/>
    <n v="3.1666666666666669E-2"/>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1.8739237054579642E-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2.7053140096618359E-2"/>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1.2301013024602027E-2"/>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4.9792531120331947E-2"/>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1.1331444759206799E-2"/>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1.871306631648063E-2"/>
    <x v="1"/>
    <x v="6"/>
  </r>
  <r>
    <n v="3673"/>
    <s v="CHILD Z"/>
    <s v="Zoe is a teenage girl growing up in a deeply disturbing society. If those paid to protect her aren't listening, then who is?"/>
    <n v="4000"/>
    <n v="4545"/>
    <x v="0"/>
    <x v="1"/>
    <s v="GBP"/>
    <n v="1415191920"/>
    <n v="1412233497"/>
    <b v="0"/>
    <n v="114"/>
    <b v="1"/>
    <s v="theater/plays"/>
    <n v="1.13625"/>
    <n v="2.5082508250825083E-2"/>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6.8888888888888888E-3"/>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4.2857142857142858E-2"/>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1.5533980582524271E-2"/>
    <x v="1"/>
    <x v="6"/>
  </r>
  <r>
    <n v="3677"/>
    <s v="Goldfish Memory Productions"/>
    <s v="Goldfish Memory Productions seeks at least $12,000 to begin their first 3 professional projects."/>
    <n v="12000"/>
    <n v="12348.5"/>
    <x v="0"/>
    <x v="0"/>
    <s v="USD"/>
    <n v="1404359940"/>
    <n v="1402580818"/>
    <b v="0"/>
    <n v="199"/>
    <b v="1"/>
    <s v="theater/plays"/>
    <n v="1.0290416666666666"/>
    <n v="1.6115317649916992E-2"/>
    <x v="1"/>
    <x v="6"/>
  </r>
  <r>
    <n v="3678"/>
    <s v="Some big Some bang"/>
    <s v="The Ugly Collective takes Some big Some bang to the Underbelly Venues at the Edinburgh Fringe!"/>
    <n v="2000"/>
    <n v="2050"/>
    <x v="0"/>
    <x v="1"/>
    <s v="GBP"/>
    <n v="1433076298"/>
    <n v="1430052298"/>
    <b v="0"/>
    <n v="31"/>
    <b v="1"/>
    <s v="theater/plays"/>
    <n v="1.0249999999999999"/>
    <n v="1.5121951219512195E-2"/>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1.3623978201634877E-2"/>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1.0050251256281407E-2"/>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1.6085790884718499E-2"/>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1.6044061302681992E-2"/>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1.7010309278350514E-2"/>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2.2051773729626079E-2"/>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2.3841059602649008E-2"/>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1.6901408450704224E-2"/>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4.9877799391490844E-3"/>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1.1908396946564885E-2"/>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1.7464788732394366E-2"/>
    <x v="1"/>
    <x v="6"/>
  </r>
  <r>
    <n v="3690"/>
    <s v="We Rise"/>
    <s v="A play honoring the lives and legacies of the activists and those remembered at the 1992 ACT UP Ashes Action at The White House"/>
    <n v="1500"/>
    <n v="1800"/>
    <x v="0"/>
    <x v="0"/>
    <s v="USD"/>
    <n v="1417101683"/>
    <n v="1414506083"/>
    <b v="0"/>
    <n v="31"/>
    <b v="1"/>
    <s v="theater/plays"/>
    <n v="1.2"/>
    <n v="1.7222222222222222E-2"/>
    <x v="1"/>
    <x v="6"/>
  </r>
  <r>
    <n v="3691"/>
    <s v="Most Dangerous Man in America (WEB DuBois) by Amiri  Baraka"/>
    <s v="World Premiere of last play written by Amiri Baraka"/>
    <n v="40000"/>
    <n v="51184"/>
    <x v="0"/>
    <x v="0"/>
    <s v="USD"/>
    <n v="1425272340"/>
    <n v="1421426929"/>
    <b v="0"/>
    <n v="274"/>
    <b v="1"/>
    <s v="theater/plays"/>
    <n v="1.2796000000000001"/>
    <n v="5.3532353860581434E-3"/>
    <x v="1"/>
    <x v="6"/>
  </r>
  <r>
    <n v="3692"/>
    <s v="An Evening With Durang"/>
    <s v="Help us independently produce two great comedies by Christopher Durang."/>
    <n v="1000"/>
    <n v="1260"/>
    <x v="0"/>
    <x v="0"/>
    <s v="USD"/>
    <n v="1411084800"/>
    <n v="1410304179"/>
    <b v="0"/>
    <n v="17"/>
    <b v="1"/>
    <s v="theater/plays"/>
    <n v="1.26"/>
    <n v="1.3492063492063493E-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255813953488372E-2"/>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1.5957446808510637E-2"/>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8.2397003745318352E-3"/>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2.5161290322580646E-2"/>
    <x v="1"/>
    <x v="6"/>
  </r>
  <r>
    <n v="3697"/>
    <s v="Sid the tour 2016"/>
    <s v="With your support this one-man show will tour various theatres in the UK - it's a story of hero worship and love beyond the grave."/>
    <n v="2000"/>
    <n v="2160"/>
    <x v="0"/>
    <x v="1"/>
    <s v="GBP"/>
    <n v="1462878648"/>
    <n v="1461064248"/>
    <b v="0"/>
    <n v="30"/>
    <b v="1"/>
    <s v="theater/plays"/>
    <n v="1.08"/>
    <n v="1.3888888888888888E-2"/>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2.4610930148389432E-2"/>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1.5873015873015872E-2"/>
    <x v="1"/>
    <x v="6"/>
  </r>
  <r>
    <n v="3700"/>
    <s v="Generations (Senior Project)"/>
    <s v="Help me produce the play I have written for my senior project!"/>
    <n v="500"/>
    <n v="606"/>
    <x v="0"/>
    <x v="0"/>
    <s v="USD"/>
    <n v="1412092800"/>
    <n v="1409493800"/>
    <b v="0"/>
    <n v="18"/>
    <b v="1"/>
    <s v="theater/plays"/>
    <n v="1.212"/>
    <n v="2.9702970297029702E-2"/>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2.5913621262458473E-2"/>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6.4122137404580152E-3"/>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2.3148148148148147E-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6.6013055915503285E-2"/>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1.1965811965811967E-2"/>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7.1428571428571426E-3"/>
    <x v="1"/>
    <x v="6"/>
  </r>
  <r>
    <n v="3707"/>
    <s v="A KC Fringe World Premiere: DESPERATE ACTS"/>
    <s v="Support this collection of new plays by Kansas City writers and the artists who are bringing it to life!"/>
    <n v="1000"/>
    <n v="1860"/>
    <x v="0"/>
    <x v="0"/>
    <s v="USD"/>
    <n v="1469165160"/>
    <n v="1467335378"/>
    <b v="0"/>
    <n v="23"/>
    <b v="1"/>
    <s v="theater/plays"/>
    <n v="1.86"/>
    <n v="1.2365591397849462E-2"/>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1.8571428571428572E-2"/>
    <x v="1"/>
    <x v="6"/>
  </r>
  <r>
    <n v="3709"/>
    <s v="The Ruby Darlings Show"/>
    <s v="The filthily talented Ruby and Darling, take you on a raunch-tastic musical discovery of life with a vagina. #sayno"/>
    <n v="1000"/>
    <n v="1082.5"/>
    <x v="0"/>
    <x v="1"/>
    <s v="GBP"/>
    <n v="1403715546"/>
    <n v="1401123546"/>
    <b v="0"/>
    <n v="35"/>
    <b v="1"/>
    <s v="theater/plays"/>
    <n v="1.0825"/>
    <n v="3.2332563510392612E-2"/>
    <x v="1"/>
    <x v="6"/>
  </r>
  <r>
    <n v="3710"/>
    <s v="&quot;Loving Alanis&quot; Rocky Mountain Regional Premier"/>
    <s v="A comedy about, life, death, men, women, and the power of a good Kegel."/>
    <n v="1300"/>
    <n v="1835"/>
    <x v="0"/>
    <x v="0"/>
    <s v="USD"/>
    <n v="1428068988"/>
    <n v="1425908988"/>
    <b v="0"/>
    <n v="27"/>
    <b v="1"/>
    <s v="theater/plays"/>
    <n v="1.4115384615384616"/>
    <n v="1.4713896457765668E-2"/>
    <x v="1"/>
    <x v="6"/>
  </r>
  <r>
    <n v="3711"/>
    <s v="The Youth Shakespeare Project 2014"/>
    <s v="Two teachers and twenty kids bring one of Shakespeare's plays to life!"/>
    <n v="500"/>
    <n v="570"/>
    <x v="0"/>
    <x v="0"/>
    <s v="USD"/>
    <n v="1402848000"/>
    <n v="1400606573"/>
    <b v="0"/>
    <n v="21"/>
    <b v="1"/>
    <s v="theater/plays"/>
    <n v="1.1399999999999999"/>
    <n v="3.6842105263157891E-2"/>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9.019947961838682E-3"/>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9.3596059113300496E-3"/>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9.4772838299951156E-3"/>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7.5208913649025067E-3"/>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1.9261637239165328E-2"/>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2258064516129032E-3"/>
    <x v="1"/>
    <x v="6"/>
  </r>
  <r>
    <n v="3718"/>
    <s v="PUNK ROCK"/>
    <s v="William Carlisle has the world at his feet but its weight on his shoulders. He is intelligent, articulate and fucked."/>
    <n v="500"/>
    <n v="1197"/>
    <x v="0"/>
    <x v="1"/>
    <s v="GBP"/>
    <n v="1425057075"/>
    <n v="1422465075"/>
    <b v="0"/>
    <n v="46"/>
    <b v="1"/>
    <s v="theater/plays"/>
    <n v="2.3940000000000001"/>
    <n v="3.842940685045948E-2"/>
    <x v="1"/>
    <x v="6"/>
  </r>
  <r>
    <n v="3719"/>
    <s v="Corium"/>
    <s v="A new piece of physical theatre about love, regret and longing."/>
    <n v="200"/>
    <n v="420"/>
    <x v="0"/>
    <x v="1"/>
    <s v="GBP"/>
    <n v="1434994266"/>
    <n v="1432402266"/>
    <b v="0"/>
    <n v="4"/>
    <b v="1"/>
    <s v="theater/plays"/>
    <n v="2.1"/>
    <n v="9.5238095238095247E-3"/>
    <x v="1"/>
    <x v="6"/>
  </r>
  <r>
    <n v="3720"/>
    <s v="Lakotas and the American Theatre"/>
    <s v="Breaking the American Indian stereotype in the American Theatre."/>
    <n v="3300"/>
    <n v="3449"/>
    <x v="0"/>
    <x v="0"/>
    <s v="USD"/>
    <n v="1435881006"/>
    <n v="1433980206"/>
    <b v="0"/>
    <n v="40"/>
    <b v="1"/>
    <s v="theater/plays"/>
    <n v="1.0451515151515152"/>
    <n v="1.1597564511452595E-2"/>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8.7301587301587304E-3"/>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2.0983213429256596E-2"/>
    <x v="1"/>
    <x v="6"/>
  </r>
  <r>
    <n v="3723"/>
    <s v="Beauty and the Beast"/>
    <s v="Saltmine Theatre Company present Beauty and the Beast:"/>
    <n v="4500"/>
    <n v="4592"/>
    <x v="0"/>
    <x v="1"/>
    <s v="GBP"/>
    <n v="1417374262"/>
    <n v="1414778662"/>
    <b v="0"/>
    <n v="63"/>
    <b v="1"/>
    <s v="theater/plays"/>
    <n v="1.0204444444444445"/>
    <n v="1.3719512195121951E-2"/>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2.0183465432980687E-2"/>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3.937007874015748E-2"/>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1.5977770059048279E-2"/>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1.6377171215880892E-2"/>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1.664876476906552E-2"/>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1.3812154696132596E-2"/>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0.01"/>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1.935483870967742E-2"/>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3.0534351145038167E-2"/>
    <x v="1"/>
    <x v="6"/>
  </r>
  <r>
    <n v="3733"/>
    <s v="laughter in the hood"/>
    <s v="want to donate tickets to residents who live in the community that cant afford the 35.00 price of ticket"/>
    <n v="1500"/>
    <n v="0"/>
    <x v="2"/>
    <x v="0"/>
    <s v="USD"/>
    <n v="1429396200"/>
    <n v="1428539708"/>
    <b v="0"/>
    <n v="0"/>
    <b v="0"/>
    <s v="theater/plays"/>
    <n v="0"/>
    <e v="#DI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1.6393442622950821E-2"/>
    <x v="1"/>
    <x v="6"/>
  </r>
  <r>
    <n v="3735"/>
    <s v="Women Beware Women"/>
    <s v="Young Actor's taking on a Jacobean tragedy. Family, betrayal, love, lust, sex and death."/>
    <n v="150"/>
    <n v="20"/>
    <x v="2"/>
    <x v="1"/>
    <s v="GBP"/>
    <n v="1432831089"/>
    <n v="1430239089"/>
    <b v="0"/>
    <n v="2"/>
    <b v="0"/>
    <s v="theater/plays"/>
    <n v="0.13333333333333333"/>
    <n v="0.1"/>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0.1"/>
    <x v="1"/>
    <x v="6"/>
  </r>
  <r>
    <n v="3737"/>
    <s v="Measure For Measure"/>
    <s v="The ASU Theatre and Shakespeare Club presents Measure For Measure directed by Jordyn Ochser."/>
    <n v="700"/>
    <n v="150"/>
    <x v="2"/>
    <x v="0"/>
    <s v="USD"/>
    <n v="1447311540"/>
    <n v="1445358903"/>
    <b v="0"/>
    <n v="4"/>
    <b v="0"/>
    <s v="theater/plays"/>
    <n v="0.21428571428571427"/>
    <n v="2.6666666666666668E-2"/>
    <x v="1"/>
    <x v="6"/>
  </r>
  <r>
    <n v="3738"/>
    <s v="'GULF' - a new play by PIVOT THEATRE"/>
    <s v="A filmic, fast-paced exploration of trust, making its debut at Camden People's Theatre this July."/>
    <n v="1500"/>
    <n v="270"/>
    <x v="2"/>
    <x v="1"/>
    <s v="GBP"/>
    <n v="1405461600"/>
    <n v="1403562705"/>
    <b v="0"/>
    <n v="6"/>
    <b v="0"/>
    <s v="theater/plays"/>
    <n v="0.18"/>
    <n v="2.2222222222222223E-2"/>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9.9378881987577643E-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3.9106145251396648E-2"/>
    <x v="1"/>
    <x v="6"/>
  </r>
  <r>
    <n v="3741"/>
    <s v="Open House Theater"/>
    <s v="A small community with a love for theater would like to continue. Help the children of this community continue."/>
    <n v="20000"/>
    <n v="0"/>
    <x v="2"/>
    <x v="0"/>
    <s v="USD"/>
    <n v="1450389950"/>
    <n v="1447797950"/>
    <b v="0"/>
    <n v="0"/>
    <b v="0"/>
    <s v="theater/plays"/>
    <n v="0"/>
    <e v="#DI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0.04"/>
    <x v="1"/>
    <x v="6"/>
  </r>
  <r>
    <n v="3743"/>
    <s v="Down the Mississippi"/>
    <s v="I'm taking the Adventures of Huckleberry Finn puppet show down the Mississippi River!"/>
    <n v="2200"/>
    <n v="0"/>
    <x v="2"/>
    <x v="0"/>
    <s v="USD"/>
    <n v="1404406964"/>
    <n v="1401814964"/>
    <b v="0"/>
    <n v="0"/>
    <b v="0"/>
    <s v="theater/plays"/>
    <n v="0"/>
    <e v="#DIV/0!"/>
    <x v="1"/>
    <x v="6"/>
  </r>
  <r>
    <n v="3744"/>
    <s v="The Game's Afoot - Spotlight"/>
    <s v="This summer, The Spotlight Players are celebrating Christmas in July with a presentation of Ken Ludwig's side splitting comedy."/>
    <n v="1200"/>
    <n v="0"/>
    <x v="2"/>
    <x v="0"/>
    <s v="USD"/>
    <n v="1404532740"/>
    <n v="1401823952"/>
    <b v="0"/>
    <n v="0"/>
    <b v="0"/>
    <s v="theater/plays"/>
    <n v="0"/>
    <e v="#DIV/0!"/>
    <x v="1"/>
    <x v="6"/>
  </r>
  <r>
    <n v="3745"/>
    <s v="Tyke Theatre Web Show"/>
    <s v="Tyke wants to expand her puppet theater show to weekly online web shows and is looking for backers."/>
    <n v="100"/>
    <n v="10"/>
    <x v="2"/>
    <x v="0"/>
    <s v="USD"/>
    <n v="1407689102"/>
    <n v="1405097102"/>
    <b v="0"/>
    <n v="1"/>
    <b v="0"/>
    <s v="theater/plays"/>
    <n v="0.1"/>
    <n v="0.1"/>
    <x v="1"/>
    <x v="6"/>
  </r>
  <r>
    <n v="3746"/>
    <s v="Stage Play Production - &quot;I Love You to Death&quot;"/>
    <s v="Generational curses CAN be broken...right?"/>
    <n v="8500"/>
    <n v="202"/>
    <x v="2"/>
    <x v="0"/>
    <s v="USD"/>
    <n v="1475918439"/>
    <n v="1473326439"/>
    <b v="0"/>
    <n v="1"/>
    <b v="0"/>
    <s v="theater/plays"/>
    <n v="2.3764705882352941E-2"/>
    <n v="4.9504950495049506E-3"/>
    <x v="1"/>
    <x v="6"/>
  </r>
  <r>
    <n v="3747"/>
    <s v="Counting Stars"/>
    <s v="The world premiere of an astonishing new play by acclaimed writer Atiha Sen Gupta."/>
    <n v="2500"/>
    <n v="25"/>
    <x v="2"/>
    <x v="1"/>
    <s v="GBP"/>
    <n v="1436137140"/>
    <n v="1433833896"/>
    <b v="0"/>
    <n v="1"/>
    <b v="0"/>
    <s v="theater/plays"/>
    <n v="0.01"/>
    <n v="0.04"/>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1.0046367851622875E-2"/>
    <x v="1"/>
    <x v="40"/>
  </r>
  <r>
    <n v="3749"/>
    <s v="Dante's Capstone Project: Who am I?"/>
    <s v="A night of music, fellowship, and a reflection of my experiences over the past 4 years at Ball State University."/>
    <n v="500"/>
    <n v="525"/>
    <x v="0"/>
    <x v="0"/>
    <s v="USD"/>
    <n v="1461902340"/>
    <n v="1459220588"/>
    <b v="0"/>
    <n v="7"/>
    <b v="1"/>
    <s v="theater/musical"/>
    <n v="1.05"/>
    <n v="1.3333333333333334E-2"/>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4.6457607433217189E-3"/>
    <x v="1"/>
    <x v="40"/>
  </r>
  <r>
    <n v="3751"/>
    <s v="GGC Productions 2016"/>
    <s v="I will be performing in TWO productions to kick off the 2016 season. NEED HELP TO FUND THESE GREAT SHOWS!"/>
    <n v="1000"/>
    <n v="1326"/>
    <x v="0"/>
    <x v="0"/>
    <s v="USD"/>
    <n v="1459641073"/>
    <n v="1454460673"/>
    <b v="0"/>
    <n v="11"/>
    <b v="1"/>
    <s v="theater/musical"/>
    <n v="1.3260000000000001"/>
    <n v="8.2956259426847662E-3"/>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2.6548672566371681E-2"/>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5.8060770272885618E-3"/>
    <x v="1"/>
    <x v="40"/>
  </r>
  <r>
    <n v="3754"/>
    <s v="Little Shop of Horrors"/>
    <s v="CitÃ© des Arts needs your help in funding their fall production of the hit musical comedy &quot;Little Shop of Horrors.&quot;"/>
    <n v="2500"/>
    <n v="3000"/>
    <x v="0"/>
    <x v="0"/>
    <s v="USD"/>
    <n v="1406350740"/>
    <n v="1403125737"/>
    <b v="0"/>
    <n v="27"/>
    <b v="1"/>
    <s v="theater/musical"/>
    <n v="1.2"/>
    <n v="8.9999999999999993E-3"/>
    <x v="1"/>
    <x v="40"/>
  </r>
  <r>
    <n v="3755"/>
    <s v="Retro Rhapsody"/>
    <s v="We have formed an innovative company that aims to create musical comedic performances suitable for a range of venues."/>
    <n v="550"/>
    <n v="713"/>
    <x v="0"/>
    <x v="1"/>
    <s v="GBP"/>
    <n v="1460753307"/>
    <n v="1458161307"/>
    <b v="0"/>
    <n v="28"/>
    <b v="1"/>
    <s v="theater/musical"/>
    <n v="1.2963636363636364"/>
    <n v="3.9270687237026647E-2"/>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3.7362637362637363E-3"/>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1.3164823591363875E-2"/>
    <x v="1"/>
    <x v="40"/>
  </r>
  <r>
    <n v="3758"/>
    <s v="Luigi's Ladies"/>
    <s v="LUIGI'S LADIES: an original one-woman musical comedy"/>
    <n v="1500"/>
    <n v="1535"/>
    <x v="0"/>
    <x v="0"/>
    <s v="USD"/>
    <n v="1400475600"/>
    <n v="1397819938"/>
    <b v="0"/>
    <n v="26"/>
    <b v="1"/>
    <s v="theater/musical"/>
    <n v="1.0233333333333334"/>
    <n v="1.6938110749185668E-2"/>
    <x v="1"/>
    <x v="40"/>
  </r>
  <r>
    <n v="3759"/>
    <s v="Pared Down Productions"/>
    <s v="A production company specializing in small-scale musicals"/>
    <n v="4000"/>
    <n v="4409.7700000000004"/>
    <x v="0"/>
    <x v="0"/>
    <s v="USD"/>
    <n v="1440556553"/>
    <n v="1435372553"/>
    <b v="0"/>
    <n v="88"/>
    <b v="1"/>
    <s v="theater/musical"/>
    <n v="1.1024425000000002"/>
    <n v="1.9955689298988381E-2"/>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1.8017054825303865E-2"/>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6.0000000000000001E-3"/>
    <x v="1"/>
    <x v="40"/>
  </r>
  <r>
    <n v="3762"/>
    <s v="iolite the musical"/>
    <s v="We are trying to raise money to perform a musical we have written, called &quot;Iolite&quot;, at the Edinburgh Fringe in 2015."/>
    <n v="1250"/>
    <n v="1328"/>
    <x v="0"/>
    <x v="1"/>
    <s v="GBP"/>
    <n v="1438543889"/>
    <n v="1436383889"/>
    <b v="0"/>
    <n v="28"/>
    <b v="1"/>
    <s v="theater/musical"/>
    <n v="1.0624"/>
    <n v="2.1084337349397589E-2"/>
    <x v="1"/>
    <x v="40"/>
  </r>
  <r>
    <n v="3763"/>
    <s v="[title of show] â€” The Chicago Storefront Premiere"/>
    <s v="A musical about two guys writing a musical about...two guys writing a musical."/>
    <n v="5000"/>
    <n v="5000"/>
    <x v="0"/>
    <x v="0"/>
    <s v="USD"/>
    <n v="1427907626"/>
    <n v="1425319226"/>
    <b v="0"/>
    <n v="77"/>
    <b v="1"/>
    <s v="theater/musical"/>
    <n v="1"/>
    <n v="1.54E-2"/>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1.7999999999999999E-2"/>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1.3472676907579955E-2"/>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9.3521584489445215E-3"/>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2.398286937901499E-2"/>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1.3469233252285707E-2"/>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1.3636363636363636E-2"/>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0.01"/>
    <x v="1"/>
    <x v="40"/>
  </r>
  <r>
    <n v="3771"/>
    <s v="COME OUT SWINGIN'!"/>
    <s v="I would like to make a demo recording of six songs from COME OUT SWINGIN'!"/>
    <n v="1000"/>
    <n v="1460"/>
    <x v="0"/>
    <x v="0"/>
    <s v="USD"/>
    <n v="1463529600"/>
    <n v="1462307652"/>
    <b v="0"/>
    <n v="38"/>
    <b v="1"/>
    <s v="theater/musical"/>
    <n v="1.46"/>
    <n v="2.6027397260273973E-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5.9891107078039931E-3"/>
    <x v="1"/>
    <x v="40"/>
  </r>
  <r>
    <n v="3773"/>
    <s v="Dundee: A Hip-Hopera"/>
    <s v="A dramatic hip-hopera, inspired from monologues written by the performers."/>
    <n v="5000"/>
    <n v="5410"/>
    <x v="0"/>
    <x v="0"/>
    <s v="USD"/>
    <n v="1479175680"/>
    <n v="1476317247"/>
    <b v="0"/>
    <n v="57"/>
    <b v="1"/>
    <s v="theater/musical"/>
    <n v="1.0820000000000001"/>
    <n v="1.0536044362292052E-2"/>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0.01"/>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6.9825436408977558E-3"/>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1.1010893756588966E-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2.0600558659217876E-2"/>
    <x v="1"/>
    <x v="40"/>
  </r>
  <r>
    <n v="3778"/>
    <s v="Give a Puppet a Hand"/>
    <s v="Sponsor an AVENUE Q puppet for The Barn Players April 2015 production."/>
    <n v="2400"/>
    <n v="2521"/>
    <x v="0"/>
    <x v="0"/>
    <s v="USD"/>
    <n v="1423942780"/>
    <n v="1418758780"/>
    <b v="0"/>
    <n v="36"/>
    <b v="1"/>
    <s v="theater/musical"/>
    <n v="1.0504166666666668"/>
    <n v="1.4280047600158666E-2"/>
    <x v="1"/>
    <x v="40"/>
  </r>
  <r>
    <n v="3779"/>
    <s v="&quot;The Last Adam&quot; A New Musical, NYC reading"/>
    <s v="A fresh, re-telling of the Jesus story for a new generation."/>
    <n v="15000"/>
    <n v="15597"/>
    <x v="0"/>
    <x v="0"/>
    <s v="USD"/>
    <n v="1459010340"/>
    <n v="1456421940"/>
    <b v="0"/>
    <n v="115"/>
    <b v="1"/>
    <s v="theater/musical"/>
    <n v="1.0398000000000001"/>
    <n v="7.3732127973328201E-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0.01"/>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1.0536980749746707E-2"/>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1.3267813267813268E-2"/>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1.5513897866839044E-2"/>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8.6956521739130436E-3"/>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9.9502487562189053E-3"/>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1.0663863021928507E-2"/>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2.8490028490028491E-2"/>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2E-3"/>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3.4482758620689655E-2"/>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x v="40"/>
  </r>
  <r>
    <n v="3791"/>
    <s v="Spin! at The Cumming Playhouse"/>
    <s v="Spin! is an original musical comedy-drama presented by Blue Palm Productions."/>
    <n v="1500"/>
    <n v="0"/>
    <x v="2"/>
    <x v="0"/>
    <s v="USD"/>
    <n v="1404664592"/>
    <n v="1399480592"/>
    <b v="0"/>
    <n v="0"/>
    <b v="0"/>
    <s v="theater/musical"/>
    <n v="0"/>
    <e v="#DIV/0!"/>
    <x v="1"/>
    <x v="40"/>
  </r>
  <r>
    <n v="3792"/>
    <s v="BorikÃ©n: The Show"/>
    <s v="A cultural and historic journey through Puerto Rico's music and dance!"/>
    <n v="12500"/>
    <n v="35"/>
    <x v="2"/>
    <x v="0"/>
    <s v="USD"/>
    <n v="1436957022"/>
    <n v="1434365022"/>
    <b v="0"/>
    <n v="2"/>
    <b v="0"/>
    <s v="theater/musical"/>
    <n v="2.8E-3"/>
    <n v="5.7142857142857141E-2"/>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5.7471264367816091E-3"/>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0.02"/>
    <x v="1"/>
    <x v="40"/>
  </r>
  <r>
    <n v="3795"/>
    <s v="Duodeca"/>
    <s v="Poppin Productions are currently entering the development stage of their very first production -  &quot;Duodeca&quot;."/>
    <n v="600"/>
    <n v="10"/>
    <x v="2"/>
    <x v="1"/>
    <s v="GBP"/>
    <n v="1440801000"/>
    <n v="1437042490"/>
    <b v="0"/>
    <n v="2"/>
    <b v="0"/>
    <s v="theater/musical"/>
    <n v="1.6666666666666666E-2"/>
    <n v="0.2"/>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6.8773234200743497E-3"/>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4.8780487804878049E-3"/>
    <x v="1"/>
    <x v="40"/>
  </r>
  <r>
    <n v="3799"/>
    <s v="A Story Once Told"/>
    <s v="An original musical on it's way to the stage in Minneapolis, MN. Feel free to ask any questions."/>
    <n v="10000"/>
    <n v="402"/>
    <x v="2"/>
    <x v="0"/>
    <s v="USD"/>
    <n v="1457734843"/>
    <n v="1455142843"/>
    <b v="0"/>
    <n v="4"/>
    <b v="0"/>
    <s v="theater/musical"/>
    <n v="4.02E-2"/>
    <n v="9.9502487562189053E-3"/>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1.8161180476730987E-2"/>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2.1126760563380281E-2"/>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x v="40"/>
  </r>
  <r>
    <n v="3803"/>
    <s v="Benjamin Button the Musical Concept Album"/>
    <s v="A fully orchestrated concept album of Benjamin Button the Musical!"/>
    <n v="12000"/>
    <n v="2358"/>
    <x v="2"/>
    <x v="0"/>
    <s v="USD"/>
    <n v="1457133568"/>
    <n v="1454541568"/>
    <b v="0"/>
    <n v="40"/>
    <b v="0"/>
    <s v="theater/musical"/>
    <n v="0.19650000000000001"/>
    <n v="1.6963528413910092E-2"/>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0.66666666666666663"/>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0.2"/>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1.9780219780219779E-2"/>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2.4E-2"/>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1.8765432098765432E-2"/>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1.4238773274917854E-2"/>
    <x v="1"/>
    <x v="6"/>
  </r>
  <r>
    <n v="3811"/>
    <s v="The Merchant of Venice"/>
    <s v="The University of Exeter Shakespeare Society is touring its acclaimed show The Merchant of Venice to Stratford-upon-Avon!"/>
    <n v="250"/>
    <n v="825"/>
    <x v="0"/>
    <x v="1"/>
    <s v="GBP"/>
    <n v="1464692400"/>
    <n v="1461769373"/>
    <b v="0"/>
    <n v="19"/>
    <b v="1"/>
    <s v="theater/plays"/>
    <n v="3.3"/>
    <n v="2.3030303030303029E-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5.0205385668644457E-3"/>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1.2735909131646848E-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1.6175071360608945E-2"/>
    <x v="1"/>
    <x v="6"/>
  </r>
  <r>
    <n v="3815"/>
    <s v="The Canterbury Shakespeare Festival - first season"/>
    <s v="Come and help us make the Canterbury Shakespeare Festival a reality"/>
    <n v="1000"/>
    <n v="1000.01"/>
    <x v="0"/>
    <x v="1"/>
    <s v="GBP"/>
    <n v="1440111600"/>
    <n v="1437545657"/>
    <b v="0"/>
    <n v="20"/>
    <b v="1"/>
    <s v="theater/plays"/>
    <n v="1.0000100000000001"/>
    <n v="1.9999800001999982E-2"/>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2.0686917481563486E-2"/>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9.324009324009324E-3"/>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1.7543859649122806E-2"/>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2.4436090225563908E-2"/>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4.6511627906976744E-2"/>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1.257174091281771E-2"/>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1.3815669878203964E-2"/>
    <x v="1"/>
    <x v="6"/>
  </r>
  <r>
    <n v="3823"/>
    <s v="FEED"/>
    <s v="Feed, a new play by Garrett Markgraf (based on the novel by M.T. Anderson), Directed by Anna Marck at Oakland University."/>
    <n v="2500"/>
    <n v="2650"/>
    <x v="0"/>
    <x v="0"/>
    <s v="USD"/>
    <n v="1437364740"/>
    <n v="1434405044"/>
    <b v="0"/>
    <n v="41"/>
    <b v="1"/>
    <s v="theater/plays"/>
    <n v="1.06"/>
    <n v="1.5471698113207547E-2"/>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2.5925925925925925E-2"/>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9.2961487383798145E-3"/>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3.6363636363636362E-2"/>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1.4192139737991267E-2"/>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5.5999999999999999E-3"/>
    <x v="1"/>
    <x v="6"/>
  </r>
  <r>
    <n v="3829"/>
    <s v="Returning Home."/>
    <s v="A play that illustrates the symptoms of PTSD, shows its effect on families, and demonstrates some of the difficulties of treating it."/>
    <n v="500"/>
    <n v="501"/>
    <x v="0"/>
    <x v="0"/>
    <s v="USD"/>
    <n v="1472676371"/>
    <n v="1470948371"/>
    <b v="0"/>
    <n v="8"/>
    <b v="1"/>
    <s v="theater/plays"/>
    <n v="1.002"/>
    <n v="1.5968063872255488E-2"/>
    <x v="1"/>
    <x v="6"/>
  </r>
  <r>
    <n v="3830"/>
    <s v="Run Away"/>
    <s v="The Aeon Theatre company is producing another original play by Parker Hale at the Manhattan Reportory Theatre"/>
    <n v="100"/>
    <n v="225"/>
    <x v="0"/>
    <x v="0"/>
    <s v="USD"/>
    <n v="1464371211"/>
    <n v="1463161611"/>
    <b v="0"/>
    <n v="3"/>
    <b v="1"/>
    <s v="theater/plays"/>
    <n v="2.25"/>
    <n v="1.3333333333333334E-2"/>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1.6977608420893776E-2"/>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7.1656050955414014E-3"/>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1.4285714285714285E-2"/>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1.742586365025986E-2"/>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2.5000000000000001E-2"/>
    <x v="1"/>
    <x v="6"/>
  </r>
  <r>
    <n v="3836"/>
    <s v="Home (The Place Where My Stuff Resides)"/>
    <s v="&quot;The surveyor said the foundation was shaky&quot;. A woman finds what it means to rebuild her marriage."/>
    <n v="800"/>
    <n v="900"/>
    <x v="0"/>
    <x v="0"/>
    <s v="USD"/>
    <n v="1470197340"/>
    <n v="1467497652"/>
    <b v="0"/>
    <n v="14"/>
    <b v="1"/>
    <s v="theater/plays"/>
    <n v="1.125"/>
    <n v="1.5555555555555555E-2"/>
    <x v="1"/>
    <x v="6"/>
  </r>
  <r>
    <n v="3837"/>
    <s v="Farcical Elements Presents Boeing-Boeing"/>
    <s v="A high-flying French farce with the thrust of a well-tuned jet engine"/>
    <n v="2000"/>
    <n v="2042"/>
    <x v="0"/>
    <x v="1"/>
    <s v="GBP"/>
    <n v="1435947758"/>
    <n v="1432837358"/>
    <b v="0"/>
    <n v="17"/>
    <b v="1"/>
    <s v="theater/plays"/>
    <n v="1.0209999999999999"/>
    <n v="8.3251714005876595E-3"/>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9.9182734269618353E-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1.580246913580247E-2"/>
    <x v="1"/>
    <x v="6"/>
  </r>
  <r>
    <n v="3840"/>
    <s v="Tonight I'll be April"/>
    <s v="A gritty play looking at a modern day relationship, highlighting issues of mental health and abuse suffered by men."/>
    <n v="1"/>
    <n v="65"/>
    <x v="0"/>
    <x v="1"/>
    <s v="GBP"/>
    <n v="1459180229"/>
    <n v="1457023829"/>
    <b v="0"/>
    <n v="3"/>
    <b v="1"/>
    <s v="theater/plays"/>
    <n v="65"/>
    <n v="4.6153846153846156E-2"/>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3.8990825688073397E-2"/>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2.0966271649954422E-2"/>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1.7840375586854459E-2"/>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1.2297097884899164E-2"/>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1.4251781472684086E-2"/>
    <x v="1"/>
    <x v="6"/>
  </r>
  <r>
    <n v="3846"/>
    <s v="My Insane Shakespeare"/>
    <s v="My Insane Shakespeare. An original play by Arthur Elbakyan premiering October 13th at United Solo, New York City."/>
    <n v="7000"/>
    <n v="189"/>
    <x v="2"/>
    <x v="0"/>
    <s v="USD"/>
    <n v="1412405940"/>
    <n v="1409721542"/>
    <b v="1"/>
    <n v="8"/>
    <b v="0"/>
    <s v="theater/plays"/>
    <n v="2.7E-2"/>
    <n v="4.2328042328042326E-2"/>
    <x v="1"/>
    <x v="6"/>
  </r>
  <r>
    <n v="3847"/>
    <s v="Madame X"/>
    <s v="The production of the original play &quot;Madame X&quot; by Amanda Davison. Inspired by the painting by John Singer Sargent."/>
    <n v="10500"/>
    <n v="1697"/>
    <x v="2"/>
    <x v="0"/>
    <s v="USD"/>
    <n v="1437283391"/>
    <n v="1433395391"/>
    <b v="1"/>
    <n v="9"/>
    <b v="0"/>
    <s v="theater/plays"/>
    <n v="0.16161904761904761"/>
    <n v="5.3034767236299352E-3"/>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2.0197275716298733E-2"/>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1.3251301467108376E-2"/>
    <x v="1"/>
    <x v="6"/>
  </r>
  <r>
    <n v="3850"/>
    <s v="The Vagina Monologues 2015"/>
    <s v="V-Day is a global activist movement to end violence against women and girls."/>
    <n v="1000"/>
    <n v="38"/>
    <x v="2"/>
    <x v="0"/>
    <s v="USD"/>
    <n v="1420081143"/>
    <n v="1417489143"/>
    <b v="1"/>
    <n v="4"/>
    <b v="0"/>
    <s v="theater/plays"/>
    <n v="3.7999999999999999E-2"/>
    <n v="0.10526315789473684"/>
    <x v="1"/>
    <x v="6"/>
  </r>
  <r>
    <n v="3851"/>
    <s v="Waving Goodbye"/>
    <s v="A play about the horrible choices we have to make every day. Should we take a risk, or take the road most travelled?"/>
    <n v="2500"/>
    <n v="852"/>
    <x v="2"/>
    <x v="1"/>
    <s v="GBP"/>
    <n v="1437129179"/>
    <n v="1434537179"/>
    <b v="1"/>
    <n v="24"/>
    <b v="0"/>
    <s v="theater/plays"/>
    <n v="0.34079999999999999"/>
    <n v="2.8169014084507043E-2"/>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0.1"/>
    <x v="1"/>
    <x v="6"/>
  </r>
  <r>
    <n v="3853"/>
    <s v="The Original Laughter Therapist"/>
    <s v="A dose of One-woman &quot;Dramedy&quot; to cure those daily blues is just what the doctor ordered!"/>
    <n v="100000"/>
    <n v="26"/>
    <x v="2"/>
    <x v="0"/>
    <s v="USD"/>
    <n v="1409602178"/>
    <n v="1406578178"/>
    <b v="0"/>
    <n v="2"/>
    <b v="0"/>
    <s v="theater/plays"/>
    <n v="2.5999999999999998E-4"/>
    <n v="7.6923076923076927E-2"/>
    <x v="1"/>
    <x v="6"/>
  </r>
  <r>
    <n v="3854"/>
    <s v="The Case Of Soghomon Tehlirian"/>
    <s v="A play dedicated to the 100th anniversary of the Armenian Genocide."/>
    <n v="11000"/>
    <n v="1788"/>
    <x v="2"/>
    <x v="0"/>
    <s v="USD"/>
    <n v="1431206058"/>
    <n v="1428614058"/>
    <b v="0"/>
    <n v="20"/>
    <b v="0"/>
    <s v="theater/plays"/>
    <n v="0.16254545454545455"/>
    <n v="1.1185682326621925E-2"/>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0.04"/>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1.5384615384615385E-2"/>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0.1"/>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1.2264150943396227E-2"/>
    <x v="1"/>
    <x v="6"/>
  </r>
  <r>
    <n v="3861"/>
    <s v="READY OR NOT HERE I COME"/>
    <s v="THE COMING OF THE LORD!"/>
    <n v="2000"/>
    <n v="100"/>
    <x v="2"/>
    <x v="0"/>
    <s v="USD"/>
    <n v="1415828820"/>
    <n v="1412258977"/>
    <b v="0"/>
    <n v="1"/>
    <b v="0"/>
    <s v="theater/plays"/>
    <n v="0.05"/>
    <n v="0.01"/>
    <x v="1"/>
    <x v="6"/>
  </r>
  <r>
    <n v="3862"/>
    <s v="The Container Play"/>
    <s v="The hit immersive theatre experience of England comes to Corpus Christi!"/>
    <n v="7500"/>
    <n v="1"/>
    <x v="2"/>
    <x v="0"/>
    <s v="USD"/>
    <n v="1473699540"/>
    <n v="1472451356"/>
    <b v="0"/>
    <n v="1"/>
    <b v="0"/>
    <s v="theater/plays"/>
    <n v="1.3333333333333334E-4"/>
    <n v="1"/>
    <x v="1"/>
    <x v="6"/>
  </r>
  <r>
    <n v="3863"/>
    <s v="Umma Yemaya"/>
    <s v="Umma Yemaya is  a play that examines the challenges of unconventional love. The Lady  and the Artist create their own world for love."/>
    <n v="6000"/>
    <n v="0"/>
    <x v="2"/>
    <x v="0"/>
    <s v="USD"/>
    <n v="1446739905"/>
    <n v="1441552305"/>
    <b v="0"/>
    <n v="0"/>
    <b v="0"/>
    <s v="theater/plays"/>
    <n v="0"/>
    <e v="#DI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0.05"/>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2.1538461538461538E-2"/>
    <x v="1"/>
    <x v="6"/>
  </r>
  <r>
    <n v="3866"/>
    <s v="a feminine ending, brought to you by the East End Theatre Co"/>
    <s v="A funny, moving, witty piece about a girl, her oboe, and her dreams."/>
    <n v="2000"/>
    <n v="11"/>
    <x v="2"/>
    <x v="0"/>
    <s v="USD"/>
    <n v="1458703740"/>
    <n v="1454453021"/>
    <b v="0"/>
    <n v="2"/>
    <b v="0"/>
    <s v="theater/plays"/>
    <n v="5.4999999999999997E-3"/>
    <n v="0.18181818181818182"/>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1.9920318725099601E-2"/>
    <x v="1"/>
    <x v="6"/>
  </r>
  <r>
    <n v="3868"/>
    <s v="1000 words (Canceled)"/>
    <s v="New collection of music by Scott Evan Davis!"/>
    <n v="5000"/>
    <n v="10"/>
    <x v="1"/>
    <x v="1"/>
    <s v="GBP"/>
    <n v="1410191405"/>
    <n v="1408031405"/>
    <b v="0"/>
    <n v="1"/>
    <b v="0"/>
    <s v="theater/musical"/>
    <n v="2E-3"/>
    <n v="0.1"/>
    <x v="1"/>
    <x v="40"/>
  </r>
  <r>
    <n v="3869"/>
    <s v="The Masturbation Musical (Canceled)"/>
    <s v="A Musical about 3 women who pursue their Pleasure and end up finding themselves."/>
    <n v="13111"/>
    <n v="452"/>
    <x v="1"/>
    <x v="0"/>
    <s v="USD"/>
    <n v="1426302660"/>
    <n v="1423761792"/>
    <b v="0"/>
    <n v="15"/>
    <b v="0"/>
    <s v="theater/musical"/>
    <n v="3.44748684310884E-2"/>
    <n v="3.3185840707964605E-2"/>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6.6666666666666671E-3"/>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7.4999999999999997E-2"/>
    <x v="1"/>
    <x v="40"/>
  </r>
  <r>
    <n v="3872"/>
    <s v="Shining Star Players (Canceled)"/>
    <s v="We are a brand new theatrical teen production company, and we need enough money to put on our first musical production."/>
    <n v="15000"/>
    <n v="0"/>
    <x v="1"/>
    <x v="0"/>
    <s v="USD"/>
    <n v="1439522996"/>
    <n v="1435202996"/>
    <b v="0"/>
    <n v="0"/>
    <b v="0"/>
    <s v="theater/musical"/>
    <n v="0"/>
    <e v="#DI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2.2340942204953862E-2"/>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1.1281224818694601E-2"/>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0.1"/>
    <x v="1"/>
    <x v="40"/>
  </r>
  <r>
    <n v="3879"/>
    <s v="Theatre 'Portable' Royal (Canceled)"/>
    <s v="Theatre â€˜Portableâ€™ Royal is a portable, fully working, 40 seater theatre which will tour the UK and beyond!"/>
    <n v="15000"/>
    <n v="0"/>
    <x v="1"/>
    <x v="1"/>
    <s v="GBP"/>
    <n v="1422218396"/>
    <n v="1419626396"/>
    <b v="0"/>
    <n v="0"/>
    <b v="0"/>
    <s v="theater/musical"/>
    <n v="0"/>
    <e v="#DI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1.7346938775510204E-2"/>
    <x v="1"/>
    <x v="40"/>
  </r>
  <r>
    <n v="3881"/>
    <s v="My Real Mother's Name is... (Canceled)"/>
    <s v="A musical journey coming to the Blue Venue at the 2017 Orlando Fringe Festival!"/>
    <n v="500"/>
    <n v="25"/>
    <x v="1"/>
    <x v="0"/>
    <s v="USD"/>
    <n v="1487550399"/>
    <n v="1484958399"/>
    <b v="0"/>
    <n v="1"/>
    <b v="0"/>
    <s v="theater/musical"/>
    <n v="0.05"/>
    <n v="0.04"/>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x v="40"/>
  </r>
  <r>
    <n v="3886"/>
    <s v="a (Canceled)"/>
    <n v="1"/>
    <n v="10000"/>
    <n v="0"/>
    <x v="1"/>
    <x v="2"/>
    <s v="AUD"/>
    <n v="1418275702"/>
    <n v="1415683702"/>
    <b v="0"/>
    <n v="0"/>
    <b v="0"/>
    <s v="theater/musical"/>
    <n v="0"/>
    <e v="#DI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5.7142857142857141E-2"/>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2.5830258302583026E-2"/>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7.6271186440677971E-2"/>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695721077654518E-3"/>
    <x v="1"/>
    <x v="6"/>
  </r>
  <r>
    <n v="3891"/>
    <s v="Out of the Box: A Mime Story"/>
    <s v="A comedy about a mime who dreams of becoming a stand up comedian."/>
    <n v="800"/>
    <n v="260"/>
    <x v="2"/>
    <x v="0"/>
    <s v="USD"/>
    <n v="1427086740"/>
    <n v="1424488244"/>
    <b v="0"/>
    <n v="7"/>
    <b v="0"/>
    <s v="theater/plays"/>
    <n v="0.32500000000000001"/>
    <n v="2.6923076923076925E-2"/>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7.7958236658932714E-3"/>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2.1153846153846155E-2"/>
    <x v="1"/>
    <x v="6"/>
  </r>
  <r>
    <n v="3895"/>
    <s v="Vestige"/>
    <s v="A Transgender makeup artist calls into question the loyalty of her best friend in a 1980's circus while dealing with her dying mother."/>
    <n v="1000"/>
    <n v="50"/>
    <x v="2"/>
    <x v="0"/>
    <s v="USD"/>
    <n v="1425103218"/>
    <n v="1422424818"/>
    <b v="0"/>
    <n v="1"/>
    <b v="0"/>
    <s v="theater/plays"/>
    <n v="0.05"/>
    <n v="0.02"/>
    <x v="1"/>
    <x v="6"/>
  </r>
  <r>
    <n v="3896"/>
    <s v="Yorick and Company"/>
    <s v="Yorick and Co. is a comedy about a struggling theatre company whose mysterious benefactor starts haunting the show!"/>
    <n v="1600"/>
    <n v="170"/>
    <x v="2"/>
    <x v="0"/>
    <s v="USD"/>
    <n v="1402979778"/>
    <n v="1401770178"/>
    <b v="0"/>
    <n v="4"/>
    <b v="0"/>
    <s v="theater/plays"/>
    <n v="0.10625"/>
    <n v="2.3529411764705882E-2"/>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2.2727272727272728E-2"/>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1.9656019656019656E-2"/>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1.6E-2"/>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3.7037037037037035E-2"/>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0.04"/>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2.1160409556313993E-2"/>
    <x v="1"/>
    <x v="6"/>
  </r>
  <r>
    <n v="3903"/>
    <s v="Know Thy Law"/>
    <s v="Based on the novel â€œKnow Thy Lawâ€, this powerful play gives the insight and understanding of the power of knowing the law of the land."/>
    <n v="1500"/>
    <n v="0"/>
    <x v="2"/>
    <x v="0"/>
    <s v="USD"/>
    <n v="1439581080"/>
    <n v="1435709765"/>
    <b v="0"/>
    <n v="0"/>
    <b v="0"/>
    <s v="theater/plays"/>
    <n v="0"/>
    <e v="#DIV/0!"/>
    <x v="1"/>
    <x v="6"/>
  </r>
  <r>
    <n v="3904"/>
    <s v="Black America from Prophets to Pimps"/>
    <s v="A play that will cover 4000 years of black history."/>
    <n v="10000"/>
    <n v="3"/>
    <x v="2"/>
    <x v="0"/>
    <s v="USD"/>
    <n v="1429074240"/>
    <n v="1427866200"/>
    <b v="0"/>
    <n v="2"/>
    <b v="0"/>
    <s v="theater/plays"/>
    <n v="2.9999999999999997E-4"/>
    <n v="0.66666666666666663"/>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4.046242774566474E-2"/>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1.5841584158415842E-2"/>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2.6143790849673203E-2"/>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6.1538461538461542E-2"/>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2.9629629629629631E-2"/>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1.6216216216216217E-2"/>
    <x v="1"/>
    <x v="6"/>
  </r>
  <r>
    <n v="3911"/>
    <s v="Ministers of Grace"/>
    <s v="â€˜Ministers of Graceâ€™ imagines what the movie Ghostbusters would be like if written by William Shakespeare."/>
    <n v="8000"/>
    <n v="2993"/>
    <x v="2"/>
    <x v="0"/>
    <s v="USD"/>
    <n v="1417033777"/>
    <n v="1414438177"/>
    <b v="0"/>
    <n v="36"/>
    <b v="0"/>
    <s v="theater/plays"/>
    <n v="0.37412499999999999"/>
    <n v="1.2028065486134313E-2"/>
    <x v="1"/>
    <x v="6"/>
  </r>
  <r>
    <n v="3912"/>
    <s v="JoLee Productions"/>
    <s v="Producing &amp; directing Jake's Women by Neil Simon opening July 9 and running through July 26 for Sonoma Arts Live"/>
    <n v="15000"/>
    <n v="1"/>
    <x v="2"/>
    <x v="0"/>
    <s v="USD"/>
    <n v="1429936500"/>
    <n v="1424759330"/>
    <b v="0"/>
    <n v="1"/>
    <b v="0"/>
    <s v="theater/plays"/>
    <n v="6.666666666666667E-5"/>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7.0000000000000001E-3"/>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2.9702970297029702E-2"/>
    <x v="1"/>
    <x v="6"/>
  </r>
  <r>
    <n v="3915"/>
    <s v="Hardcross"/>
    <s v="Following the enormous success of Hardcross, we are looking for new ways to bring this wonderful play to a wider audience."/>
    <n v="1500"/>
    <n v="5"/>
    <x v="2"/>
    <x v="1"/>
    <s v="GBP"/>
    <n v="1464824309"/>
    <n v="1462232309"/>
    <b v="0"/>
    <n v="1"/>
    <b v="0"/>
    <s v="theater/plays"/>
    <n v="3.3333333333333335E-3"/>
    <n v="0.2"/>
    <x v="1"/>
    <x v="6"/>
  </r>
  <r>
    <n v="3916"/>
    <s v="Final exam"/>
    <s v="We're a small group of University students who need a little help making our final exam production the best product possible."/>
    <n v="2000"/>
    <n v="0"/>
    <x v="2"/>
    <x v="8"/>
    <s v="DKK"/>
    <n v="1464952752"/>
    <n v="1462360752"/>
    <b v="0"/>
    <n v="0"/>
    <b v="0"/>
    <s v="theater/plays"/>
    <n v="0"/>
    <e v="#DI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0.1"/>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2.5000000000000001E-2"/>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3.3333333333333333E-2"/>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2.2222222222222223E-2"/>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9.8360655737704916E-2"/>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1.2283236994219654E-2"/>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1.7467248908296942E-2"/>
    <x v="1"/>
    <x v="6"/>
  </r>
  <r>
    <n v="3925"/>
    <s v="Help Save High School Theater"/>
    <s v="Help Save High School Theater Program_x000a_Your donations will be used to purchase props, build sets, and costumes."/>
    <n v="150"/>
    <n v="15"/>
    <x v="2"/>
    <x v="0"/>
    <s v="USD"/>
    <n v="1406753639"/>
    <n v="1404161639"/>
    <b v="0"/>
    <n v="3"/>
    <b v="0"/>
    <s v="theater/plays"/>
    <n v="0.1"/>
    <n v="0.2"/>
    <x v="1"/>
    <x v="6"/>
  </r>
  <r>
    <n v="3926"/>
    <s v="Caryl Churchill's 'Top Girls' - NSW HSC Text"/>
    <s v="Producing syllabus-relevant theatre targeted to HSC students on the NSW Central Coast"/>
    <n v="5000"/>
    <n v="15"/>
    <x v="2"/>
    <x v="2"/>
    <s v="AUD"/>
    <n v="1419645748"/>
    <n v="1417053748"/>
    <b v="0"/>
    <n v="1"/>
    <b v="0"/>
    <s v="theater/plays"/>
    <n v="3.0000000000000001E-3"/>
    <n v="6.6666666666666666E-2"/>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0.08"/>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1.0752688172043012E-2"/>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0905077262693158E-2"/>
    <x v="1"/>
    <x v="6"/>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x v="6"/>
  </r>
  <r>
    <n v="3931"/>
    <s v="Still I Weep"/>
    <s v="An original stage play designed to bring to light the long-term effects on adult survivors of childhood sexual abuse. We do survive!"/>
    <n v="8000"/>
    <n v="0"/>
    <x v="2"/>
    <x v="0"/>
    <s v="USD"/>
    <n v="1441510707"/>
    <n v="1439350707"/>
    <b v="0"/>
    <n v="0"/>
    <b v="0"/>
    <s v="theater/plays"/>
    <n v="0"/>
    <e v="#DI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1.0889292196007259E-2"/>
    <x v="1"/>
    <x v="6"/>
  </r>
  <r>
    <n v="3934"/>
    <s v="&quot;A Measure of Normalcy&quot;"/>
    <s v="Lost youth and lost souls struggle to find meaning amid dingy basements, vanishing malls, and a bleak Midwestern summer."/>
    <n v="5000"/>
    <n v="550"/>
    <x v="2"/>
    <x v="0"/>
    <s v="USD"/>
    <n v="1443704400"/>
    <n v="1439827639"/>
    <b v="0"/>
    <n v="12"/>
    <b v="0"/>
    <s v="theater/plays"/>
    <n v="0.11"/>
    <n v="2.181818181818182E-2"/>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1.7490494296577948E-2"/>
    <x v="1"/>
    <x v="6"/>
  </r>
  <r>
    <n v="3936"/>
    <s v="End Breast Cancer"/>
    <s v="This stage play is a true story about one woman's fight against breast cancer while still having to deal with the adversities of life."/>
    <n v="20000"/>
    <n v="0"/>
    <x v="2"/>
    <x v="0"/>
    <s v="USD"/>
    <n v="1480576720"/>
    <n v="1477981120"/>
    <b v="0"/>
    <n v="0"/>
    <b v="0"/>
    <s v="theater/plays"/>
    <n v="0"/>
    <e v="#DI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4.0241448692152921E-3"/>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1.2594458438287154E-2"/>
    <x v="1"/>
    <x v="6"/>
  </r>
  <r>
    <n v="3939"/>
    <s v="'Potter.' Funding 2015"/>
    <s v="'Potter.' is a parody of the popular Harry Potter series allowing aspiring actors a chance to work in a professional production."/>
    <n v="5000"/>
    <n v="5"/>
    <x v="2"/>
    <x v="2"/>
    <s v="AUD"/>
    <n v="1412656200"/>
    <n v="1412328979"/>
    <b v="0"/>
    <n v="1"/>
    <b v="0"/>
    <s v="theater/plays"/>
    <n v="1E-3"/>
    <n v="0.2"/>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0.18181818181818182"/>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0.04"/>
    <x v="1"/>
    <x v="6"/>
  </r>
  <r>
    <n v="3942"/>
    <s v="Epic Proportions"/>
    <s v="In the 30's, two brothers, Benny and Phil, who go to the Arizona desert to be extras in a huge Biblical epic. Riotous comedy!"/>
    <n v="1200"/>
    <n v="0"/>
    <x v="2"/>
    <x v="0"/>
    <s v="USD"/>
    <n v="1434490914"/>
    <n v="1429306914"/>
    <b v="0"/>
    <n v="0"/>
    <b v="0"/>
    <s v="theater/plays"/>
    <n v="0"/>
    <e v="#DI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7.2951739618406283E-3"/>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0.2"/>
    <x v="1"/>
    <x v="6"/>
  </r>
  <r>
    <n v="3946"/>
    <s v="DR. Mecurio's Mythical Marvels &amp; Beastiry"/>
    <s v="Dr. Mecurio's is an original work of fantasy designed and written for the stage."/>
    <n v="6000"/>
    <n v="195"/>
    <x v="2"/>
    <x v="0"/>
    <s v="USD"/>
    <n v="1425110400"/>
    <n v="1422388822"/>
    <b v="0"/>
    <n v="5"/>
    <b v="0"/>
    <s v="theater/plays"/>
    <n v="3.2500000000000001E-2"/>
    <n v="2.564102564102564E-2"/>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1.9801980198019802E-2"/>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2.0291693088142042E-2"/>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0.04"/>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0.04"/>
    <x v="1"/>
    <x v="6"/>
  </r>
  <r>
    <n v="3953"/>
    <s v="A Time Pirate's Love"/>
    <s v="Actors and actresses are needed to help me create a stage play. A stage play needs to be adapted from the book I wrote."/>
    <n v="17600"/>
    <n v="0"/>
    <x v="2"/>
    <x v="0"/>
    <s v="USD"/>
    <n v="1469834940"/>
    <n v="1467162586"/>
    <b v="0"/>
    <n v="0"/>
    <b v="0"/>
    <s v="theater/plays"/>
    <n v="0"/>
    <e v="#DIV/0!"/>
    <x v="1"/>
    <x v="6"/>
  </r>
  <r>
    <n v="3954"/>
    <s v="City of Joy"/>
    <s v="Despite hunger and conditions of a Calcutta slum, the people there know that life is precious. They have named it â€˜City of Joy.â€™"/>
    <n v="25000"/>
    <n v="0"/>
    <x v="2"/>
    <x v="5"/>
    <s v="CAD"/>
    <n v="1405352264"/>
    <n v="1400168264"/>
    <b v="0"/>
    <n v="0"/>
    <b v="0"/>
    <s v="theater/plays"/>
    <n v="0"/>
    <e v="#DI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1.8823529411764704E-2"/>
    <x v="1"/>
    <x v="6"/>
  </r>
  <r>
    <n v="3956"/>
    <s v="The Woman in Me"/>
    <s v="This saucy stage play chronicles the highs and lows of my life involving gangs, drugs and prison. The story is a transforming ministry."/>
    <n v="5500"/>
    <n v="0"/>
    <x v="2"/>
    <x v="0"/>
    <s v="USD"/>
    <n v="1461543600"/>
    <n v="1459203727"/>
    <b v="0"/>
    <n v="0"/>
    <b v="0"/>
    <s v="theater/plays"/>
    <n v="0"/>
    <e v="#DI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0.14285714285714285"/>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2.4960998439937598E-2"/>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4.1095890410958902E-2"/>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8.8888888888888892E-2"/>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9.5238095238095233E-2"/>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6.6666666666666666E-2"/>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x v="6"/>
  </r>
  <r>
    <n v="3964"/>
    <s v="MAMA'Z BA-B: The StagePlay"/>
    <s v="&quot;MAMA'Z BA-B&quot; is the story of Marcus Williams who struggles to find a place for himself as a young black male."/>
    <n v="2000"/>
    <n v="126"/>
    <x v="2"/>
    <x v="0"/>
    <s v="USD"/>
    <n v="1429460386"/>
    <n v="1424279986"/>
    <b v="0"/>
    <n v="3"/>
    <b v="0"/>
    <s v="theater/plays"/>
    <n v="6.3E-2"/>
    <n v="2.3809523809523808E-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1.4035087719298246E-2"/>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4.4444444444444446E-2"/>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2.4390243902439025E-2"/>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2.0872865275142316E-2"/>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2.843601895734597E-2"/>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0.18181818181818182"/>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4.4117647058823532E-2"/>
    <x v="1"/>
    <x v="6"/>
  </r>
  <r>
    <n v="3972"/>
    <s v="Valkyrie Theatre Company"/>
    <s v="We're a horror based theatre company in Oklahoma City beginning our first season of shows."/>
    <n v="1000"/>
    <n v="211"/>
    <x v="2"/>
    <x v="0"/>
    <s v="USD"/>
    <n v="1423186634"/>
    <n v="1418002634"/>
    <b v="0"/>
    <n v="8"/>
    <b v="0"/>
    <s v="theater/plays"/>
    <n v="0.21099999999999999"/>
    <n v="3.7914691943127965E-2"/>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9.475032010243278E-3"/>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3.4375000000000003E-2"/>
    <x v="1"/>
    <x v="6"/>
  </r>
  <r>
    <n v="3975"/>
    <s v="Moon Over Mangroves"/>
    <s v="Four homeless Key West men are to be given a boat, but fates twist until only the moon and mangroves witness their earthly demise."/>
    <n v="678"/>
    <n v="0"/>
    <x v="2"/>
    <x v="0"/>
    <s v="USD"/>
    <n v="1468442898"/>
    <n v="1465850898"/>
    <b v="0"/>
    <n v="0"/>
    <b v="0"/>
    <s v="theater/plays"/>
    <n v="0"/>
    <e v="#DI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1.6129032258064516E-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4.5977011494252873E-3"/>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3.7383177570093455E-2"/>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5.4545454545454543E-2"/>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1.5555555555555555E-2"/>
    <x v="1"/>
    <x v="6"/>
  </r>
  <r>
    <n v="3981"/>
    <s v="BEIRUT, LADY OF LEBANON"/>
    <s v="A Theatrical Production Celebrating the Lebanese Culture and the Human Spirit in Time of War."/>
    <n v="30000"/>
    <n v="1225"/>
    <x v="2"/>
    <x v="0"/>
    <s v="USD"/>
    <n v="1468729149"/>
    <n v="1463545149"/>
    <b v="0"/>
    <n v="7"/>
    <b v="0"/>
    <s v="theater/plays"/>
    <n v="4.0833333333333333E-2"/>
    <n v="5.7142857142857143E-3"/>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2.9411764705882353E-2"/>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1.1864843951508899E-2"/>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0.10526315789473684"/>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2.9641185647425898E-2"/>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2.663934426229508E-2"/>
    <x v="1"/>
    <x v="6"/>
  </r>
  <r>
    <n v="3987"/>
    <s v="Write Now 5"/>
    <s v="Write Now 5 is a new writing festival in south east London promoting new work from emerging playwrights."/>
    <n v="400"/>
    <n v="151"/>
    <x v="2"/>
    <x v="1"/>
    <s v="GBP"/>
    <n v="1400278290"/>
    <n v="1399414290"/>
    <b v="0"/>
    <n v="13"/>
    <b v="0"/>
    <s v="theater/plays"/>
    <n v="0.3775"/>
    <n v="8.6092715231788075E-2"/>
    <x v="1"/>
    <x v="6"/>
  </r>
  <r>
    <n v="3988"/>
    <s v="Folk-Tales: What Stories Do Your Folks Tell?"/>
    <s v="An evening of of stories based both in myth and truth."/>
    <n v="1500"/>
    <n v="32"/>
    <x v="2"/>
    <x v="0"/>
    <s v="USD"/>
    <n v="1440813413"/>
    <n v="1439517413"/>
    <b v="0"/>
    <n v="4"/>
    <b v="0"/>
    <s v="theater/plays"/>
    <n v="2.1333333333333333E-2"/>
    <n v="0.125"/>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4.3478260869565216E-2"/>
    <x v="1"/>
    <x v="6"/>
  </r>
  <r>
    <n v="3991"/>
    <s v="NTACTheatre - North Texas Actor's Collaborative Theatre"/>
    <s v="North Texas first actor-driven theatre company needs your help"/>
    <n v="500"/>
    <n v="100"/>
    <x v="2"/>
    <x v="0"/>
    <s v="USD"/>
    <n v="1433086082"/>
    <n v="1430494082"/>
    <b v="0"/>
    <n v="1"/>
    <b v="0"/>
    <s v="theater/plays"/>
    <n v="0.2"/>
    <n v="0.01"/>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1.6635859519408502E-2"/>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0.33333333333333331"/>
    <x v="1"/>
    <x v="6"/>
  </r>
  <r>
    <n v="3994"/>
    <s v="Poles Apart - A Play in 2 Acts"/>
    <s v="Is Henson willing to dare risk a theatrical speaking tour of his North Pole adventures...and more?"/>
    <n v="2000"/>
    <n v="5"/>
    <x v="2"/>
    <x v="0"/>
    <s v="USD"/>
    <n v="1405761690"/>
    <n v="1403169690"/>
    <b v="0"/>
    <n v="1"/>
    <b v="0"/>
    <s v="theater/plays"/>
    <n v="2.5000000000000001E-3"/>
    <n v="0.2"/>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5.7142857142857141E-2"/>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3.4205231388329982E-2"/>
    <x v="1"/>
    <x v="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x v="6"/>
  </r>
  <r>
    <n v="3998"/>
    <s v="Forsaken Angels-A New Play"/>
    <s v="Forsaken Angels, a powerful new play by William Leary, author of DCMTA's Best Of 2014 Play Masquerade."/>
    <n v="1250"/>
    <n v="715"/>
    <x v="2"/>
    <x v="0"/>
    <s v="USD"/>
    <n v="1427580426"/>
    <n v="1424992026"/>
    <b v="0"/>
    <n v="12"/>
    <b v="0"/>
    <s v="theater/plays"/>
    <n v="0.57199999999999995"/>
    <n v="1.6783216783216783E-2"/>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1.2110726643598616E-2"/>
    <x v="1"/>
    <x v="6"/>
  </r>
  <r>
    <n v="4000"/>
    <s v="The Escorts"/>
    <s v="An Enticing Trip into the World of Assisted Dying"/>
    <n v="8000"/>
    <n v="10"/>
    <x v="2"/>
    <x v="0"/>
    <s v="USD"/>
    <n v="1462631358"/>
    <n v="1457450958"/>
    <b v="0"/>
    <n v="1"/>
    <b v="0"/>
    <s v="theater/plays"/>
    <n v="1.25E-3"/>
    <n v="0.1"/>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0905077262693158E-2"/>
    <x v="1"/>
    <x v="6"/>
  </r>
  <r>
    <n v="4002"/>
    <s v="Terry Pratchett's Wyrd Sisters"/>
    <s v="Bring Wyrd Sisters, a comedy of Shakespearean proportions, to small-town Texas. Loosely parodies the â€œScottish Play.â€"/>
    <n v="1250"/>
    <n v="23"/>
    <x v="2"/>
    <x v="0"/>
    <s v="USD"/>
    <n v="1411779761"/>
    <n v="1409187761"/>
    <b v="0"/>
    <n v="4"/>
    <b v="0"/>
    <s v="theater/plays"/>
    <n v="1.84E-2"/>
    <n v="0.17391304347826086"/>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9.9502487562189053E-3"/>
    <x v="1"/>
    <x v="6"/>
  </r>
  <r>
    <n v="4004"/>
    <s v="South Florida Tours"/>
    <s v="Help Launch The Queen Into South Florida!"/>
    <n v="500"/>
    <n v="1"/>
    <x v="2"/>
    <x v="0"/>
    <s v="USD"/>
    <n v="1412740457"/>
    <n v="1410148457"/>
    <b v="0"/>
    <n v="1"/>
    <b v="0"/>
    <s v="theater/plays"/>
    <n v="2E-3"/>
    <n v="1"/>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0.05"/>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0.5"/>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0.2"/>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6.6666666666666666E-2"/>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0.04"/>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2.1814006888633754E-2"/>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0.21052631578947367"/>
    <x v="1"/>
    <x v="6"/>
  </r>
  <r>
    <n v="4012"/>
    <s v="The Butterfly Catcher"/>
    <s v="LEELA IS A 14 YEAR OLD GIRL. JONAH IS A 56 YEAR OLD MAN. IT'S BEEN GOING ON FOR 3 YEARS. HERE COMES THE NIGHT OF VIOLENT RECKONING."/>
    <n v="575"/>
    <n v="0"/>
    <x v="2"/>
    <x v="1"/>
    <s v="GBP"/>
    <n v="1430571849"/>
    <n v="1427979849"/>
    <b v="0"/>
    <n v="0"/>
    <b v="0"/>
    <s v="theater/plays"/>
    <n v="0"/>
    <e v="#DI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7.6923076923076927E-2"/>
    <x v="1"/>
    <x v="6"/>
  </r>
  <r>
    <n v="4014"/>
    <s v="Ministry theater"/>
    <s v="I am trying to put together a ministry theater company for junior / high schoolers that which puts on free shows in the SoCal area."/>
    <n v="9000"/>
    <n v="0"/>
    <x v="2"/>
    <x v="0"/>
    <s v="USD"/>
    <n v="1457157269"/>
    <n v="1455861269"/>
    <b v="0"/>
    <n v="0"/>
    <b v="0"/>
    <s v="theater/plays"/>
    <n v="0"/>
    <e v="#DI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0.1"/>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1.9047619047619049E-2"/>
    <x v="1"/>
    <x v="6"/>
  </r>
  <r>
    <n v="4018"/>
    <s v="Time Please Fringe"/>
    <s v="Funding for a production of Time Please at the Brighton Fringe 2017... and beyond."/>
    <n v="1500"/>
    <n v="130"/>
    <x v="2"/>
    <x v="1"/>
    <s v="GBP"/>
    <n v="1475877108"/>
    <n v="1473285108"/>
    <b v="0"/>
    <n v="4"/>
    <b v="0"/>
    <s v="theater/plays"/>
    <n v="8.666666666666667E-2"/>
    <n v="3.0769230769230771E-2"/>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0.13793103448275862"/>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0.03"/>
    <x v="1"/>
    <x v="6"/>
  </r>
  <r>
    <n v="4021"/>
    <s v="Angels in Houston"/>
    <s v="Help a group of actors end bigotry in Houston, TX by supporting a  full production of Angels in America."/>
    <n v="15000"/>
    <n v="125"/>
    <x v="2"/>
    <x v="0"/>
    <s v="USD"/>
    <n v="1414360358"/>
    <n v="1409176358"/>
    <b v="0"/>
    <n v="2"/>
    <b v="0"/>
    <s v="theater/plays"/>
    <n v="8.3333333333333332E-3"/>
    <n v="1.6E-2"/>
    <x v="1"/>
    <x v="6"/>
  </r>
  <r>
    <n v="4022"/>
    <s v="The Merchant of Venice as Shakespeare Heard It"/>
    <s v="Help us produce a video of the first Original Pronunciation Merchant of Venice."/>
    <n v="18000"/>
    <n v="12521"/>
    <x v="2"/>
    <x v="0"/>
    <s v="USD"/>
    <n v="1422759240"/>
    <n v="1418824867"/>
    <b v="0"/>
    <n v="197"/>
    <b v="0"/>
    <s v="theater/plays"/>
    <n v="0.69561111111111107"/>
    <n v="1.5733567606421212E-2"/>
    <x v="1"/>
    <x v="6"/>
  </r>
  <r>
    <n v="4023"/>
    <s v="Forgive &amp; Forget"/>
    <s v="An original gospel stage play that explores the pain and hurt caused by those who struggle to forgive others!"/>
    <n v="7000"/>
    <n v="0"/>
    <x v="2"/>
    <x v="0"/>
    <s v="USD"/>
    <n v="1458860363"/>
    <n v="1454975963"/>
    <b v="0"/>
    <n v="0"/>
    <b v="0"/>
    <s v="theater/plays"/>
    <n v="0"/>
    <e v="#DI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0.1"/>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1.6E-2"/>
    <x v="1"/>
    <x v="6"/>
  </r>
  <r>
    <n v="4026"/>
    <s v="Speak to my Soul: A Montage of Voices"/>
    <s v="This is a play that voices that stories of the black experience in America using spoken word, song and dance."/>
    <n v="4000"/>
    <n v="0"/>
    <x v="2"/>
    <x v="0"/>
    <s v="USD"/>
    <n v="1449247439"/>
    <n v="1444059839"/>
    <b v="0"/>
    <n v="0"/>
    <b v="0"/>
    <s v="theater/plays"/>
    <n v="0"/>
    <e v="#DI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255813953488372E-2"/>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1.9607843137254902E-2"/>
    <x v="1"/>
    <x v="6"/>
  </r>
  <r>
    <n v="4029"/>
    <s v="Next 2 the Stage"/>
    <s v="A theater complex that educates as we entertain.  We will provide shows that inspire and theater classes that motivate."/>
    <n v="20000"/>
    <n v="0"/>
    <x v="2"/>
    <x v="0"/>
    <s v="USD"/>
    <n v="1450053370"/>
    <n v="1447461370"/>
    <b v="0"/>
    <n v="0"/>
    <b v="0"/>
    <s v="theater/plays"/>
    <n v="0"/>
    <e v="#DI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1.4999999999999999E-2"/>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1.6949152542372881E-2"/>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1.5304486005350058E-2"/>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0.01"/>
    <x v="1"/>
    <x v="6"/>
  </r>
  <r>
    <n v="4035"/>
    <s v="The Lost Boy"/>
    <s v="&quot;Stories are where you go to look for the truth of your own life.&quot; (Frank Delaney)"/>
    <n v="10000"/>
    <n v="3685"/>
    <x v="2"/>
    <x v="0"/>
    <s v="USD"/>
    <n v="1413925887"/>
    <n v="1411333887"/>
    <b v="0"/>
    <n v="25"/>
    <b v="0"/>
    <s v="theater/plays"/>
    <n v="0.36849999999999999"/>
    <n v="6.7842605156037995E-3"/>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6.0219624512929506E-3"/>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2.5000000000000001E-2"/>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1.3289036544850499E-2"/>
    <x v="1"/>
    <x v="6"/>
  </r>
  <r>
    <n v="4039"/>
    <s v="Defiant Entertainment presents: The Park Bench"/>
    <s v="Help stage an original One Act Play that brings awareness to Alzheimer's in its debut performance."/>
    <n v="500"/>
    <n v="300"/>
    <x v="2"/>
    <x v="0"/>
    <s v="USD"/>
    <n v="1448949540"/>
    <n v="1446048367"/>
    <b v="0"/>
    <n v="5"/>
    <b v="0"/>
    <s v="theater/plays"/>
    <n v="0.6"/>
    <n v="1.6666666666666666E-2"/>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8.0000000000000004E-4"/>
    <x v="1"/>
    <x v="6"/>
  </r>
  <r>
    <n v="4041"/>
    <s v="In the Land of Gold"/>
    <s v="A bold, colouful, vibrant play centred around the last remaining monarchy of Africa."/>
    <n v="5000"/>
    <n v="21"/>
    <x v="2"/>
    <x v="1"/>
    <s v="GBP"/>
    <n v="1473160954"/>
    <n v="1467976954"/>
    <b v="0"/>
    <n v="2"/>
    <b v="0"/>
    <s v="theater/plays"/>
    <n v="4.1999999999999997E-3"/>
    <n v="9.5238095238095233E-2"/>
    <x v="1"/>
    <x v="6"/>
  </r>
  <r>
    <n v="4042"/>
    <s v="Messages"/>
    <s v="Acting group and production for inner city youth, about inner city youth. The problems and stuation that they see everyday."/>
    <n v="10000"/>
    <n v="21"/>
    <x v="2"/>
    <x v="0"/>
    <s v="USD"/>
    <n v="1421781360"/>
    <n v="1419213664"/>
    <b v="0"/>
    <n v="3"/>
    <b v="0"/>
    <s v="theater/plays"/>
    <n v="2.0999999999999999E-3"/>
    <n v="0.14285714285714285"/>
    <x v="1"/>
    <x v="6"/>
  </r>
  <r>
    <n v="4043"/>
    <s v="Not making potato salad here!"/>
    <s v="This could be my last play, need to bring my son out to see it before it's over.  Need to fly him here from BC"/>
    <n v="300"/>
    <n v="0"/>
    <x v="2"/>
    <x v="5"/>
    <s v="CAD"/>
    <n v="1416524325"/>
    <n v="1415228325"/>
    <b v="0"/>
    <n v="0"/>
    <b v="0"/>
    <s v="theater/plays"/>
    <n v="0"/>
    <e v="#DI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1.7777777777777778E-2"/>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2.6086956521739129E-2"/>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3.6363636363636362E-2"/>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0323225591469511E-2"/>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6.25E-2"/>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x v="6"/>
  </r>
  <r>
    <n v="4051"/>
    <s v="Phantom of the Kun Opera"/>
    <s v="It is a heart-breaking life story of Wu family who tries to preserve the gem of Chinese Kun Opera through generations."/>
    <n v="500"/>
    <n v="0"/>
    <x v="2"/>
    <x v="0"/>
    <s v="USD"/>
    <n v="1399618380"/>
    <n v="1399058797"/>
    <b v="0"/>
    <n v="0"/>
    <b v="0"/>
    <s v="theater/plays"/>
    <n v="0"/>
    <e v="#DI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1.1545293072824156E-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1.8181818181818181E-2"/>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2.383654937570942E-2"/>
    <x v="1"/>
    <x v="6"/>
  </r>
  <r>
    <n v="4056"/>
    <s v="American Pride"/>
    <s v="American Pride is a play centered on the Poetry of one Iraq War veteran, and follows her journey through war and back home."/>
    <n v="1500"/>
    <n v="795"/>
    <x v="2"/>
    <x v="0"/>
    <s v="USD"/>
    <n v="1467575940"/>
    <n v="1465856639"/>
    <b v="0"/>
    <n v="9"/>
    <b v="0"/>
    <s v="theater/plays"/>
    <n v="0.53"/>
    <n v="1.1320754716981131E-2"/>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7.7419354838709677E-3"/>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4.2105263157894736E-2"/>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2.8000000000000001E-2"/>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1.7543859649122806E-2"/>
    <x v="1"/>
    <x v="6"/>
  </r>
  <r>
    <n v="4061"/>
    <s v="PRODUCE the Stage Play SKYLAR'S SYNDROME by Gavin Kayner"/>
    <s v="SKYLAR'S SYNDROME is a tremendous psychodrama by master playwright Gavin Kayner!"/>
    <n v="525"/>
    <n v="0"/>
    <x v="2"/>
    <x v="0"/>
    <s v="USD"/>
    <n v="1461205423"/>
    <n v="1456025023"/>
    <b v="0"/>
    <n v="0"/>
    <b v="0"/>
    <s v="theater/plays"/>
    <n v="0"/>
    <e v="#DI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6.1224489795918364E-3"/>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6.6666666666666666E-2"/>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1.5584415584415584E-2"/>
    <x v="1"/>
    <x v="6"/>
  </r>
  <r>
    <n v="4065"/>
    <s v="A Midsummer's Night's Dream"/>
    <s v="A classical/ fantasy version of midsummers done by professionally trained actors in Tulsa!"/>
    <n v="4000"/>
    <n v="27"/>
    <x v="2"/>
    <x v="0"/>
    <s v="USD"/>
    <n v="1407883811"/>
    <n v="1405291811"/>
    <b v="0"/>
    <n v="4"/>
    <b v="0"/>
    <s v="theater/plays"/>
    <n v="6.7499999999999999E-3"/>
    <n v="0.14814814814814814"/>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0.04"/>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5.5829228243021349E-3"/>
    <x v="1"/>
    <x v="6"/>
  </r>
  <r>
    <n v="4068"/>
    <s v="Produce BELLE DAME SANS MERCI a stage play"/>
    <s v="Be a PRODUCER of the Original stage play BELLE DAME SANS MERCI by Michael Fenlason! :-) :-( !"/>
    <n v="3495"/>
    <n v="34.950000000000003"/>
    <x v="2"/>
    <x v="0"/>
    <s v="USD"/>
    <n v="1484348700"/>
    <n v="1481756855"/>
    <b v="0"/>
    <n v="1"/>
    <b v="0"/>
    <s v="theater/plays"/>
    <n v="0.01"/>
    <n v="2.8612303290414875E-2"/>
    <x v="1"/>
    <x v="6"/>
  </r>
  <r>
    <n v="4069"/>
    <s v="The Pendulum Swings"/>
    <s v="'The Pendulum Swings' is a three-act dark comedy that sees Frank and Michael await their execution on Death Row."/>
    <n v="1250"/>
    <n v="430"/>
    <x v="2"/>
    <x v="1"/>
    <s v="GBP"/>
    <n v="1425124800"/>
    <n v="1421596356"/>
    <b v="0"/>
    <n v="13"/>
    <b v="0"/>
    <s v="theater/plays"/>
    <n v="0.34399999999999997"/>
    <n v="3.0232558139534883E-2"/>
    <x v="1"/>
    <x v="6"/>
  </r>
  <r>
    <n v="4070"/>
    <s v="Southern Utah University: V-Day 2015"/>
    <s v="V-Day Southern Utah University 2015 and Second Studio Players presents: The Vagina Monologues"/>
    <n v="1000"/>
    <n v="165"/>
    <x v="2"/>
    <x v="0"/>
    <s v="USD"/>
    <n v="1425178800"/>
    <n v="1422374420"/>
    <b v="0"/>
    <n v="6"/>
    <b v="0"/>
    <s v="theater/plays"/>
    <n v="0.16500000000000001"/>
    <n v="3.6363636363636362E-2"/>
    <x v="1"/>
    <x v="6"/>
  </r>
  <r>
    <n v="4071"/>
    <s v="ATEMPORAL"/>
    <s v="ExÃ¡men final de alumnos del Centro de CapacitaciÃ³n de la ANDA. Son extractos de obras: El JardÃ­n de los CerezoS, Madre Coraje y Casa"/>
    <n v="20000"/>
    <n v="0"/>
    <x v="2"/>
    <x v="14"/>
    <s v="MXN"/>
    <n v="1482779931"/>
    <n v="1480187931"/>
    <b v="0"/>
    <n v="0"/>
    <b v="0"/>
    <s v="theater/plays"/>
    <n v="0"/>
    <e v="#DI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0.5"/>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5.4054054054054057E-2"/>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2.8571428571428571E-2"/>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2.2569444444444444E-2"/>
    <x v="1"/>
    <x v="6"/>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4.4943820224719105E-3"/>
    <x v="1"/>
    <x v="6"/>
  </r>
  <r>
    <n v="4078"/>
    <s v="Theatre Memoire"/>
    <s v="Theatre Memoire are a High Wycombe based theatre company. Performing plays about multi-culturalism and interconectedness."/>
    <n v="250"/>
    <n v="0"/>
    <x v="2"/>
    <x v="1"/>
    <s v="GBP"/>
    <n v="1485543242"/>
    <n v="1482951242"/>
    <b v="0"/>
    <n v="0"/>
    <b v="0"/>
    <s v="theater/plays"/>
    <n v="0"/>
    <e v="#DI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0.2"/>
    <x v="1"/>
    <x v="6"/>
  </r>
  <r>
    <n v="4080"/>
    <s v="Uncommonnotions"/>
    <s v="&quot;Uncommonnotion&quot;. is a collections of short humors stories, I want to develop into plays, interest has been shown in this idea."/>
    <n v="3000"/>
    <n v="0"/>
    <x v="2"/>
    <x v="0"/>
    <s v="USD"/>
    <n v="1465930440"/>
    <n v="1463849116"/>
    <b v="0"/>
    <n v="0"/>
    <b v="0"/>
    <s v="theater/plays"/>
    <n v="0"/>
    <e v="#DI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3.4285714285714287E-2"/>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0.66666666666666663"/>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7.9051383399209481E-3"/>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0.1"/>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0.1"/>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0.10638297872340426"/>
    <x v="1"/>
    <x v="6"/>
  </r>
  <r>
    <n v="4087"/>
    <s v="Stage Production &quot;The Nail Shop&quot;"/>
    <s v="Comedy Stage Play"/>
    <n v="9600"/>
    <n v="0"/>
    <x v="2"/>
    <x v="0"/>
    <s v="USD"/>
    <n v="1468777786"/>
    <n v="1466185786"/>
    <b v="0"/>
    <n v="0"/>
    <b v="0"/>
    <s v="theater/plays"/>
    <n v="0"/>
    <e v="#DI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1.3888888888888888E-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3333333333333333E-2"/>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9.375E-2"/>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3.9215686274509803E-2"/>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0.05"/>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6.6666666666666666E-2"/>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1.0958904109589041E-2"/>
    <x v="1"/>
    <x v="6"/>
  </r>
  <r>
    <n v="4095"/>
    <s v="LOPE ENAMORADO"/>
    <s v="Proyecto teatral dirigido por MartÃ­n Acosta que habla y reflexiona sobre el amor y su naturaleza."/>
    <n v="30000"/>
    <n v="800"/>
    <x v="2"/>
    <x v="14"/>
    <s v="MXN"/>
    <n v="1482108350"/>
    <n v="1479516350"/>
    <b v="0"/>
    <n v="1"/>
    <b v="0"/>
    <s v="theater/plays"/>
    <n v="2.6666666666666668E-2"/>
    <n v="1.25E-3"/>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1.2500000000000001E-2"/>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x v="6"/>
  </r>
  <r>
    <n v="4098"/>
    <s v="Life is simple"/>
    <s v="Community Youth play, written by and performed by the youth about finding joy in the simple things in life"/>
    <n v="75000"/>
    <n v="0"/>
    <x v="2"/>
    <x v="0"/>
    <s v="USD"/>
    <n v="1465060797"/>
    <n v="1462468797"/>
    <b v="0"/>
    <n v="0"/>
    <b v="0"/>
    <s v="theater/plays"/>
    <n v="0"/>
    <e v="#DI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0.02"/>
    <x v="1"/>
    <x v="6"/>
  </r>
  <r>
    <n v="4100"/>
    <s v="America is at the Mall: A Play in Three Acts"/>
    <s v="How does war change a family?  A peek into one family's kitchen as their soldier fights in Iraq."/>
    <n v="270"/>
    <n v="0"/>
    <x v="2"/>
    <x v="0"/>
    <s v="USD"/>
    <n v="1414205990"/>
    <n v="1413341990"/>
    <b v="0"/>
    <n v="0"/>
    <b v="0"/>
    <s v="theater/plays"/>
    <n v="0"/>
    <e v="#DI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x v="6"/>
  </r>
  <r>
    <n v="4102"/>
    <s v="4th Wall Theatre Project"/>
    <s v="Local Community theater to get up and running in the Idaho Falls area. Something new, something different!"/>
    <n v="500"/>
    <n v="137"/>
    <x v="2"/>
    <x v="0"/>
    <s v="USD"/>
    <n v="1463343673"/>
    <n v="1460751673"/>
    <b v="0"/>
    <n v="6"/>
    <b v="0"/>
    <s v="theater/plays"/>
    <n v="0.27400000000000002"/>
    <n v="4.3795620437956206E-2"/>
    <x v="1"/>
    <x v="6"/>
  </r>
  <r>
    <n v="4103"/>
    <s v="Weather Men"/>
    <s v="Weather Men is a play, written by Nathan Black.  A comedy/drama that explores the question of 'why people stay together?'"/>
    <n v="1000"/>
    <n v="100"/>
    <x v="2"/>
    <x v="0"/>
    <s v="USD"/>
    <n v="1440613920"/>
    <n v="1435953566"/>
    <b v="0"/>
    <n v="6"/>
    <b v="0"/>
    <s v="theater/plays"/>
    <n v="0.1"/>
    <n v="0.06"/>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2.1840873634945399E-2"/>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2.6086956521739132E-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9.3484419263456086E-3"/>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9.7560975609756101E-2"/>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1.6949152542372881E-2"/>
    <x v="1"/>
    <x v="6"/>
  </r>
  <r>
    <n v="4109"/>
    <s v="Jack the Lad"/>
    <s v="Jack the Lad - a new play that explores how far the boundaries of friendship will stretch when morality and loyalties clash."/>
    <n v="500"/>
    <n v="0"/>
    <x v="2"/>
    <x v="1"/>
    <s v="GBP"/>
    <n v="1448805404"/>
    <n v="1446209804"/>
    <b v="0"/>
    <n v="0"/>
    <b v="0"/>
    <s v="theater/plays"/>
    <n v="0"/>
    <e v="#DI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6.9767441860465115E-2"/>
    <x v="1"/>
    <x v="6"/>
  </r>
  <r>
    <n v="4111"/>
    <s v="REBORN IN LOVE"/>
    <s v="REBORN IN LOVE is the sequel to REBORN FROM ABOVE: A Tale of Eternal Love.  This is part two, of a One-Act play series."/>
    <n v="3000"/>
    <n v="94"/>
    <x v="2"/>
    <x v="0"/>
    <s v="USD"/>
    <n v="1424747740"/>
    <n v="1422155740"/>
    <b v="0"/>
    <n v="6"/>
    <b v="0"/>
    <s v="theater/plays"/>
    <n v="3.1333333333333331E-2"/>
    <n v="6.3829787234042548E-2"/>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1.5645147425427663E-2"/>
    <x v="0"/>
    <s v="television"/>
    <d v="2015-07-23T03:00:00"/>
    <x v="0"/>
  </r>
  <r>
    <n v="1"/>
    <s v="FannibalFest Fan Convention"/>
    <s v="A Hannibal TV Show Fan Convention and Art Collective"/>
    <n v="10275"/>
    <n v="14653"/>
    <x v="0"/>
    <x v="0"/>
    <s v="USD"/>
    <n v="1488464683"/>
    <n v="1485872683"/>
    <b v="0"/>
    <n v="79"/>
    <b v="1"/>
    <s v="film &amp; video/television"/>
    <n v="1.4260827250608272"/>
    <n v="5.3913874291953868E-3"/>
    <x v="0"/>
    <s v="television"/>
    <d v="2017-03-02T14:24:43"/>
    <x v="1"/>
  </r>
  <r>
    <n v="2"/>
    <s v="Charlie teaser completion"/>
    <s v="Completion fund for post-production for teaser of British crime/drama tv series about a girl who sells morals for money"/>
    <n v="500"/>
    <n v="525"/>
    <x v="0"/>
    <x v="1"/>
    <s v="GBP"/>
    <n v="1455555083"/>
    <n v="1454691083"/>
    <b v="0"/>
    <n v="35"/>
    <b v="1"/>
    <s v="film &amp; video/television"/>
    <n v="1.05"/>
    <n v="6.6666666666666666E-2"/>
    <x v="0"/>
    <s v="television"/>
    <d v="2016-02-15T16:51:23"/>
    <x v="2"/>
  </r>
  <r>
    <n v="3"/>
    <s v="Unsure/Positive: A Dramedy Series About Life with HIV"/>
    <s v="We already produced the *very* beginning of this story. Help us to see it through?"/>
    <n v="10000"/>
    <n v="10390"/>
    <x v="0"/>
    <x v="0"/>
    <s v="USD"/>
    <n v="1407414107"/>
    <n v="1404822107"/>
    <b v="0"/>
    <n v="150"/>
    <b v="1"/>
    <s v="film &amp; video/television"/>
    <n v="1.0389999999999999"/>
    <n v="1.4436958614051972E-2"/>
    <x v="0"/>
    <s v="television"/>
    <d v="2014-08-07T12:21:47"/>
    <x v="3"/>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5.2479586549555885E-3"/>
    <x v="0"/>
    <s v="television"/>
    <d v="2015-12-19T20:01:19"/>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1.070615034168565E-2"/>
    <x v="0"/>
    <s v="television"/>
    <d v="2016-07-29T05:35:00"/>
    <x v="5"/>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6.8083108346050003E-3"/>
    <x v="0"/>
    <s v="television"/>
    <d v="2014-06-14T01:44:10"/>
    <x v="6"/>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6.2568605927552142E-3"/>
    <x v="0"/>
    <s v="television"/>
    <d v="2016-07-05T01:07:47"/>
    <x v="7"/>
  </r>
  <r>
    <n v="8"/>
    <s v="Sizzling in the Kitchen Flynn Style"/>
    <s v="Help us raise the funds to film our pilot episode!"/>
    <n v="3500"/>
    <n v="3501.52"/>
    <x v="0"/>
    <x v="0"/>
    <s v="USD"/>
    <n v="1460754000"/>
    <n v="1460155212"/>
    <b v="0"/>
    <n v="12"/>
    <b v="1"/>
    <s v="film &amp; video/television"/>
    <n v="1.0004342857142856"/>
    <n v="3.4270830953414518E-3"/>
    <x v="0"/>
    <s v="television"/>
    <d v="2016-04-15T21:00:00"/>
    <x v="8"/>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746535659296179E-2"/>
    <x v="0"/>
    <s v="television"/>
    <d v="2016-04-17T02:29:04"/>
    <x v="9"/>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6.3018242122719736E-3"/>
    <x v="0"/>
    <s v="television"/>
    <d v="2014-06-25T01:37:59"/>
    <x v="1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1.2448132780082987E-2"/>
    <x v="0"/>
    <s v="television"/>
    <d v="2016-08-22T03:00:00"/>
    <x v="11"/>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1.6677421956925061E-2"/>
    <x v="0"/>
    <s v="television"/>
    <d v="2014-07-16T03:00:00"/>
    <x v="12"/>
  </r>
  <r>
    <n v="13"/>
    <s v="Can't Go Home"/>
    <s v="A travel series hosted by touring musicians that profiles a different American city in each episode."/>
    <n v="3500"/>
    <n v="5599"/>
    <x v="0"/>
    <x v="0"/>
    <s v="USD"/>
    <n v="1466713620"/>
    <n v="1463588109"/>
    <b v="0"/>
    <n v="51"/>
    <b v="1"/>
    <s v="film &amp; video/television"/>
    <n v="1.5997142857142856"/>
    <n v="9.1087694231112692E-3"/>
    <x v="0"/>
    <s v="television"/>
    <d v="2016-06-23T20:27:00"/>
    <x v="13"/>
  </r>
  <r>
    <n v="14"/>
    <s v="3010 | Sci-fi Series"/>
    <s v="A highly charged post apocalyptic sci fi series that pulls no punches!"/>
    <n v="6000"/>
    <n v="6056"/>
    <x v="0"/>
    <x v="2"/>
    <s v="AUD"/>
    <n v="1405259940"/>
    <n v="1403051888"/>
    <b v="0"/>
    <n v="41"/>
    <b v="1"/>
    <s v="film &amp; video/television"/>
    <n v="1.0093333333333334"/>
    <n v="6.7701453104359313E-3"/>
    <x v="0"/>
    <s v="television"/>
    <d v="2014-07-13T13:59:00"/>
    <x v="14"/>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4.596622889305816E-2"/>
    <x v="0"/>
    <s v="television"/>
    <d v="2015-09-27T20:14:00"/>
    <x v="15"/>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5.8192700972649431E-3"/>
    <x v="0"/>
    <s v="television"/>
    <d v="2014-06-16T05:30:00"/>
    <x v="16"/>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2.3841059602649008E-2"/>
    <x v="0"/>
    <s v="television"/>
    <d v="2014-11-04T18:33:42"/>
    <x v="17"/>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1.0722236696196709E-2"/>
    <x v="0"/>
    <s v="television"/>
    <d v="2014-09-17T13:00:56"/>
    <x v="18"/>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1.7813765182186234E-2"/>
    <x v="0"/>
    <s v="television"/>
    <d v="2015-07-20T19:35:34"/>
    <x v="19"/>
  </r>
  <r>
    <n v="20"/>
    <s v="Finding Kylie Hard Read Fund"/>
    <s v="Help us reach our goal &amp; pay the drama dept that is performing the hard read, which is set for October 2015."/>
    <n v="2000"/>
    <n v="2004"/>
    <x v="0"/>
    <x v="0"/>
    <s v="USD"/>
    <n v="1442167912"/>
    <n v="1436983912"/>
    <b v="0"/>
    <n v="25"/>
    <b v="1"/>
    <s v="film &amp; video/television"/>
    <n v="1.002"/>
    <n v="1.2475049900199601E-2"/>
    <x v="0"/>
    <s v="television"/>
    <d v="2015-09-13T18:11:52"/>
    <x v="2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5.0024764735017331E-3"/>
    <x v="0"/>
    <s v="television"/>
    <d v="2014-09-26T15:03:09"/>
    <x v="21"/>
  </r>
  <r>
    <n v="22"/>
    <s v="CREATURES OF HABIT!"/>
    <s v="Meet Gary, and Troy: Two unlikely friends that investigate &quot;strange phenomenon&quot;."/>
    <n v="350"/>
    <n v="410"/>
    <x v="0"/>
    <x v="0"/>
    <s v="USD"/>
    <n v="1420099140"/>
    <n v="1418766740"/>
    <b v="0"/>
    <n v="8"/>
    <b v="1"/>
    <s v="film &amp; video/television"/>
    <n v="1.1714285714285715"/>
    <n v="1.9512195121951219E-2"/>
    <x v="0"/>
    <s v="television"/>
    <d v="2015-01-01T07:59:00"/>
    <x v="22"/>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9.7046413502109713E-3"/>
    <x v="0"/>
    <s v="television"/>
    <d v="2015-04-30T15:20:00"/>
    <x v="23"/>
  </r>
  <r>
    <n v="24"/>
    <s v="Bring STL Up Late to TV"/>
    <s v="STL Up Late is a weekly late night comedy talk show for St. Louis television."/>
    <n v="35000"/>
    <n v="38082.69"/>
    <x v="0"/>
    <x v="0"/>
    <s v="USD"/>
    <n v="1442345940"/>
    <n v="1439494863"/>
    <b v="0"/>
    <n v="574"/>
    <b v="1"/>
    <s v="film &amp; video/television"/>
    <n v="1.0880768571428572"/>
    <n v="1.5072464681460264E-2"/>
    <x v="0"/>
    <s v="television"/>
    <d v="2015-09-15T19:39:00"/>
    <x v="24"/>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1.7500000000000002E-2"/>
    <x v="0"/>
    <s v="television"/>
    <d v="2016-01-09T00:36:01"/>
    <x v="25"/>
  </r>
  <r>
    <n v="26"/>
    <s v="You, Me &amp; Sicily:  Part I Editing"/>
    <s v="Highlighting Sicily's points of light: its extraordinary people. Editing phase is now underway!!!"/>
    <n v="1250"/>
    <n v="1940"/>
    <x v="0"/>
    <x v="0"/>
    <s v="USD"/>
    <n v="1408278144"/>
    <n v="1404822144"/>
    <b v="0"/>
    <n v="19"/>
    <b v="1"/>
    <s v="film &amp; video/television"/>
    <n v="1.552"/>
    <n v="9.7938144329896906E-3"/>
    <x v="0"/>
    <s v="television"/>
    <d v="2014-08-17T12:22:24"/>
    <x v="26"/>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6.7129111658089059E-3"/>
    <x v="0"/>
    <s v="television"/>
    <d v="2014-11-16T04:57:13"/>
    <x v="27"/>
  </r>
  <r>
    <n v="28"/>
    <s v="John Earle Dog Training Concept Development Reel"/>
    <s v="John and Brian are on a quest to change people's lives and rehabilitate dogs."/>
    <n v="12000"/>
    <n v="12042"/>
    <x v="0"/>
    <x v="0"/>
    <s v="USD"/>
    <n v="1450307284"/>
    <n v="1447715284"/>
    <b v="0"/>
    <n v="71"/>
    <b v="1"/>
    <s v="film &amp; video/television"/>
    <n v="1.0035000000000001"/>
    <n v="5.8960305597076899E-3"/>
    <x v="0"/>
    <s v="television"/>
    <d v="2015-12-16T23:08:04"/>
    <x v="28"/>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1621621621625E-2"/>
    <x v="0"/>
    <s v="television"/>
    <d v="2014-07-22T16:09:28"/>
    <x v="29"/>
  </r>
  <r>
    <n v="30"/>
    <s v="Introverts Web Series"/>
    <s v="Comedy series about three introverted roommates coping with single life, secret resentments, and loudmouthed extroverts."/>
    <n v="4000"/>
    <n v="4051.99"/>
    <x v="0"/>
    <x v="0"/>
    <s v="USD"/>
    <n v="1408604515"/>
    <n v="1406012515"/>
    <b v="0"/>
    <n v="53"/>
    <b v="1"/>
    <s v="film &amp; video/television"/>
    <n v="1.0129975"/>
    <n v="1.3079992793664348E-2"/>
    <x v="0"/>
    <s v="television"/>
    <d v="2014-08-21T07:01:55"/>
    <x v="30"/>
  </r>
  <r>
    <n v="31"/>
    <s v="The Alan Katz Show"/>
    <s v="After a two-year hiatus, The Alan Katz Show is coming back! But it can't unless we can get a 16gb flash drive valued at $12.71!"/>
    <n v="13"/>
    <n v="13"/>
    <x v="0"/>
    <x v="0"/>
    <s v="USD"/>
    <n v="1453748434"/>
    <n v="1452193234"/>
    <b v="0"/>
    <n v="1"/>
    <b v="1"/>
    <s v="film &amp; video/television"/>
    <n v="1"/>
    <n v="7.6923076923076927E-2"/>
    <x v="0"/>
    <s v="television"/>
    <d v="2016-01-25T19:00:34"/>
    <x v="31"/>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1206171107994391E-3"/>
    <x v="0"/>
    <s v="television"/>
    <d v="2016-05-13T03:59:00"/>
    <x v="32"/>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1.1940298507462687E-2"/>
    <x v="0"/>
    <s v="television"/>
    <d v="2015-11-08T16:51:41"/>
    <x v="33"/>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2.0047169811320754E-2"/>
    <x v="0"/>
    <s v="television"/>
    <d v="2014-08-05T07:43:21"/>
    <x v="34"/>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1.6816816816816817E-2"/>
    <x v="0"/>
    <s v="television"/>
    <d v="2015-04-28T00:00:00"/>
    <x v="35"/>
  </r>
  <r>
    <n v="36"/>
    <s v="THE LISTENING BOX"/>
    <s v="A modern day priest makes an unusual discovery, setting off a chain of events."/>
    <n v="6000"/>
    <n v="8529"/>
    <x v="0"/>
    <x v="0"/>
    <s v="USD"/>
    <n v="1428128525"/>
    <n v="1425540125"/>
    <b v="0"/>
    <n v="44"/>
    <b v="1"/>
    <s v="film &amp; video/television"/>
    <n v="1.4215"/>
    <n v="5.1588697385391022E-3"/>
    <x v="0"/>
    <s v="television"/>
    <d v="2015-04-04T06:22:05"/>
    <x v="36"/>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6.2690487399955398E-3"/>
    <x v="0"/>
    <s v="television"/>
    <d v="2015-02-27T16:37:59"/>
    <x v="37"/>
  </r>
  <r>
    <n v="38"/>
    <s v="Brewz Brothers TV"/>
    <s v="A television show about three brothers from Chicago on a mission to discover and highlight the best breweries in America."/>
    <n v="2500"/>
    <n v="2751"/>
    <x v="0"/>
    <x v="0"/>
    <s v="USD"/>
    <n v="1368235344"/>
    <n v="1365643344"/>
    <b v="0"/>
    <n v="66"/>
    <b v="1"/>
    <s v="film &amp; video/television"/>
    <n v="1.1004"/>
    <n v="2.3991275899672846E-2"/>
    <x v="0"/>
    <s v="television"/>
    <d v="2013-05-11T01:22:24"/>
    <x v="38"/>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6.6269659489998469E-3"/>
    <x v="0"/>
    <s v="television"/>
    <d v="2014-05-25T22:59:00"/>
    <x v="39"/>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7.8934385791810564E-3"/>
    <x v="0"/>
    <s v="television"/>
    <d v="2014-06-19T04:00:00"/>
    <x v="4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9.4999999999999998E-3"/>
    <x v="0"/>
    <s v="television"/>
    <d v="2014-10-05T13:39:14"/>
    <x v="41"/>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8.5095669687814696E-3"/>
    <x v="0"/>
    <s v="television"/>
    <d v="2014-12-28T15:20:26"/>
    <x v="42"/>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8.5207023909803659E-3"/>
    <x v="0"/>
    <s v="television"/>
    <d v="2014-07-13T00:00:00"/>
    <x v="43"/>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7.4999999999999997E-3"/>
    <x v="0"/>
    <s v="television"/>
    <d v="2014-10-07T02:22:17"/>
    <x v="44"/>
  </r>
  <r>
    <n v="45"/>
    <s v="The Art of the Lift"/>
    <s v="The Art of the Lift is a crime drama that follows an expert crew of pick-pockets and their attempt at breaking in a new recruit."/>
    <n v="5000"/>
    <n v="6000"/>
    <x v="0"/>
    <x v="0"/>
    <s v="USD"/>
    <n v="1461769107"/>
    <n v="1459177107"/>
    <b v="0"/>
    <n v="61"/>
    <b v="1"/>
    <s v="film &amp; video/television"/>
    <n v="1.2"/>
    <n v="1.0166666666666666E-2"/>
    <x v="0"/>
    <s v="television"/>
    <d v="2016-04-27T14:58:27"/>
    <x v="45"/>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5.1428571428571426E-3"/>
    <x v="0"/>
    <s v="television"/>
    <d v="2015-12-15T23:09:34"/>
    <x v="46"/>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1.3009822415924022E-2"/>
    <x v="0"/>
    <s v="television"/>
    <d v="2014-12-19T20:40:07"/>
    <x v="47"/>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1.7600741083835109E-2"/>
    <x v="0"/>
    <s v="television"/>
    <d v="2015-03-01T12:00:00"/>
    <x v="48"/>
  </r>
  <r>
    <n v="49"/>
    <s v="Driving Jersey - Season Five"/>
    <s v="Driving Jersey is real people telling real stories."/>
    <n v="12000"/>
    <n v="12000"/>
    <x v="0"/>
    <x v="0"/>
    <s v="USD"/>
    <n v="1445660045"/>
    <n v="1443068045"/>
    <b v="0"/>
    <n v="87"/>
    <b v="1"/>
    <s v="film &amp; video/television"/>
    <n v="1"/>
    <n v="7.2500000000000004E-3"/>
    <x v="0"/>
    <s v="television"/>
    <d v="2015-10-24T04:14:05"/>
    <x v="49"/>
  </r>
  <r>
    <n v="50"/>
    <s v="The Love Lounge"/>
    <s v="A brand new dating show which helps one lucky lady find her Mr Right with difficult decisions to make along the way."/>
    <n v="600"/>
    <n v="600"/>
    <x v="0"/>
    <x v="1"/>
    <s v="GBP"/>
    <n v="1422637200"/>
    <n v="1419271458"/>
    <b v="0"/>
    <n v="22"/>
    <b v="1"/>
    <s v="film &amp; video/television"/>
    <n v="1"/>
    <n v="3.6666666666666667E-2"/>
    <x v="0"/>
    <s v="television"/>
    <d v="2015-01-30T17:00:00"/>
    <x v="5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8.450504189745774E-3"/>
    <x v="0"/>
    <s v="television"/>
    <d v="2015-08-10T22:17:17"/>
    <x v="51"/>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4.4746579468204111E-3"/>
    <x v="0"/>
    <s v="television"/>
    <d v="2014-07-17T16:50:46"/>
    <x v="52"/>
  </r>
  <r>
    <n v="53"/>
    <s v="Rolling out Vegan Mashup's Season 2"/>
    <s v="Delicious TV's Vegan Mashup launching season two on public television"/>
    <n v="3000"/>
    <n v="3289"/>
    <x v="0"/>
    <x v="0"/>
    <s v="USD"/>
    <n v="1396648800"/>
    <n v="1395407445"/>
    <b v="0"/>
    <n v="117"/>
    <b v="1"/>
    <s v="film &amp; video/television"/>
    <n v="1.0963333333333334"/>
    <n v="3.5573122529644272E-2"/>
    <x v="0"/>
    <s v="television"/>
    <d v="2014-04-04T22:00:00"/>
    <x v="53"/>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5.1485148514851488E-3"/>
    <x v="0"/>
    <s v="television"/>
    <d v="2015-12-25T17:07:01"/>
    <x v="54"/>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7.7547339945897202E-3"/>
    <x v="0"/>
    <s v="television"/>
    <d v="2016-05-27T23:15:16"/>
    <x v="55"/>
  </r>
  <r>
    <n v="56"/>
    <s v="Voxwomen Cycling Show"/>
    <s v="We want to see more women's cycling on TV - and we need your help to make it happen!"/>
    <n v="8000"/>
    <n v="8581"/>
    <x v="0"/>
    <x v="1"/>
    <s v="GBP"/>
    <n v="1433779200"/>
    <n v="1432559424"/>
    <b v="0"/>
    <n v="174"/>
    <b v="1"/>
    <s v="film &amp; video/television"/>
    <n v="1.0726249999999999"/>
    <n v="2.0277356951404264E-2"/>
    <x v="0"/>
    <s v="television"/>
    <d v="2015-06-08T16:00:00"/>
    <x v="56"/>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4.5142296368989206E-3"/>
    <x v="0"/>
    <s v="television"/>
    <d v="2015-04-25T19:59:22"/>
    <x v="57"/>
  </r>
  <r>
    <n v="58"/>
    <s v="Gloaming"/>
    <s v="Alex thought he knew how the world worked. You live, you die and it's over. He was very, very wrong."/>
    <n v="10000"/>
    <n v="10291"/>
    <x v="0"/>
    <x v="0"/>
    <s v="USD"/>
    <n v="1416423172"/>
    <n v="1413827572"/>
    <b v="0"/>
    <n v="75"/>
    <b v="1"/>
    <s v="film &amp; video/television"/>
    <n v="1.0290999999999999"/>
    <n v="7.287921484792537E-3"/>
    <x v="0"/>
    <s v="television"/>
    <d v="2014-11-19T18:52:52"/>
    <x v="58"/>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1.6479285538078636E-3"/>
    <x v="0"/>
    <s v="television"/>
    <d v="2015-09-14T21:00:00"/>
    <x v="59"/>
  </r>
  <r>
    <n v="60"/>
    <s v="Ever Since - Short Film"/>
    <s v="Set in a beautiful but desolate world, we see how loneliness can lead to friendship in unconventional ways."/>
    <n v="4500"/>
    <n v="4648.33"/>
    <x v="0"/>
    <x v="1"/>
    <s v="GBP"/>
    <n v="1395532800"/>
    <n v="1393882717"/>
    <b v="0"/>
    <n v="108"/>
    <b v="1"/>
    <s v="film &amp; video/shorts"/>
    <n v="1.0329622222222221"/>
    <n v="2.3234150759520088E-2"/>
    <x v="0"/>
    <s v="shorts"/>
    <d v="2014-03-23T00:00:00"/>
    <x v="6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1018206338503033E-3"/>
    <x v="0"/>
    <s v="shorts"/>
    <d v="2013-06-06T19:32:37"/>
    <x v="6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1.034037052994399E-2"/>
    <x v="0"/>
    <s v="shorts"/>
    <d v="2013-03-03T19:11:18"/>
    <x v="62"/>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2.8189237877526571E-2"/>
    <x v="0"/>
    <s v="shorts"/>
    <d v="2013-12-28T04:59:00"/>
    <x v="63"/>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1.1538461538461539E-2"/>
    <x v="0"/>
    <s v="shorts"/>
    <d v="2013-07-08T00:26:21"/>
    <x v="64"/>
  </r>
  <r>
    <n v="65"/>
    <s v="Hello World - Post Production Funds"/>
    <s v="Help finish the short film Hello World. The story of an android in the broken home of a father &amp; son."/>
    <n v="7000"/>
    <n v="7527"/>
    <x v="0"/>
    <x v="5"/>
    <s v="CAD"/>
    <n v="1407736740"/>
    <n v="1405453354"/>
    <b v="0"/>
    <n v="57"/>
    <b v="1"/>
    <s v="film &amp; video/shorts"/>
    <n v="1.0752857142857142"/>
    <n v="7.5727381426863296E-3"/>
    <x v="0"/>
    <s v="shorts"/>
    <d v="2014-08-11T05:59:00"/>
    <x v="65"/>
  </r>
  <r>
    <n v="66"/>
    <s v="A Stagnant Fever: Short Film"/>
    <s v="A dark comedy set in the '60s about clinical depression and one night stands."/>
    <n v="2000"/>
    <n v="2372"/>
    <x v="0"/>
    <x v="0"/>
    <s v="USD"/>
    <n v="1468873420"/>
    <n v="1466281420"/>
    <b v="0"/>
    <n v="26"/>
    <b v="1"/>
    <s v="film &amp; video/shorts"/>
    <n v="1.1859999999999999"/>
    <n v="1.0961214165261383E-2"/>
    <x v="0"/>
    <s v="shorts"/>
    <d v="2016-07-18T20:23:40"/>
    <x v="66"/>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8.6021505376344086E-3"/>
    <x v="0"/>
    <s v="shorts"/>
    <d v="2012-07-15T14:00:04"/>
    <x v="67"/>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4.7182175622542594E-2"/>
    <x v="0"/>
    <s v="shorts"/>
    <d v="2014-02-23T13:39:51"/>
    <x v="68"/>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1.6044376220792252E-2"/>
    <x v="0"/>
    <s v="shorts"/>
    <d v="2011-10-02T06:59:00"/>
    <x v="69"/>
  </r>
  <r>
    <n v="70"/>
    <s v="Scraps"/>
    <s v="Maggie barely survives a deranged baptism by her mother only to be born again to a string of foster parents. Things can always be worse"/>
    <n v="500"/>
    <n v="636"/>
    <x v="0"/>
    <x v="0"/>
    <s v="USD"/>
    <n v="1315171845"/>
    <n v="1309987845"/>
    <b v="0"/>
    <n v="17"/>
    <b v="1"/>
    <s v="film &amp; video/shorts"/>
    <n v="1.272"/>
    <n v="2.6729559748427674E-2"/>
    <x v="0"/>
    <s v="shorts"/>
    <d v="2011-09-04T21:30:45"/>
    <x v="70"/>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1.4343343792021516E-2"/>
    <x v="0"/>
    <s v="shorts"/>
    <d v="2012-05-28T06:30:57"/>
    <x v="7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1.7190775681341718E-2"/>
    <x v="0"/>
    <s v="shorts"/>
    <d v="2012-11-15T00:00:00"/>
    <x v="72"/>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0.02"/>
    <x v="0"/>
    <s v="shorts"/>
    <d v="2011-05-03T03:59:00"/>
    <x v="73"/>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5.1358339531753623E-2"/>
    <x v="0"/>
    <s v="shorts"/>
    <d v="2016-01-21T11:41:35"/>
    <x v="74"/>
  </r>
  <r>
    <n v="75"/>
    <s v="&quot;DAD&quot; - A USC Short Film"/>
    <s v="A teenager named Charlie discovers something new about himself while coping with the loss of his father."/>
    <n v="3500"/>
    <n v="4040"/>
    <x v="0"/>
    <x v="0"/>
    <s v="USD"/>
    <n v="1366693272"/>
    <n v="1364101272"/>
    <b v="0"/>
    <n v="47"/>
    <b v="1"/>
    <s v="film &amp; video/shorts"/>
    <n v="1.1542857142857144"/>
    <n v="1.1633663366336634E-2"/>
    <x v="0"/>
    <s v="shorts"/>
    <d v="2013-04-23T05:01:12"/>
    <x v="75"/>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2608695652173912E-2"/>
    <x v="0"/>
    <s v="shorts"/>
    <d v="2011-12-27T17:35:58"/>
    <x v="76"/>
  </r>
  <r>
    <n v="77"/>
    <s v="Jonah and the Crab"/>
    <s v="A short film about a boy searching for companionship in a hermit crab he finds on the beach."/>
    <n v="400"/>
    <n v="1570"/>
    <x v="0"/>
    <x v="0"/>
    <s v="USD"/>
    <n v="1337569140"/>
    <n v="1332991717"/>
    <b v="0"/>
    <n v="26"/>
    <b v="1"/>
    <s v="film &amp; video/shorts"/>
    <n v="3.9249999999999998"/>
    <n v="1.6560509554140127E-2"/>
    <x v="0"/>
    <s v="shorts"/>
    <d v="2012-05-21T02:59:00"/>
    <x v="77"/>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2.5906735751295335E-2"/>
    <x v="0"/>
    <s v="shorts"/>
    <d v="2016-09-01T17:32:01"/>
    <x v="78"/>
  </r>
  <r>
    <n v="79"/>
    <s v="Japanese/International Short Film &quot;Mtn.&quot;"/>
    <s v="A short film about life, achieving your dreams, and overcoming hardship. We all have our mountain to climb."/>
    <n v="1300"/>
    <n v="1651"/>
    <x v="0"/>
    <x v="1"/>
    <s v="GBP"/>
    <n v="1398451093"/>
    <n v="1395859093"/>
    <b v="0"/>
    <n v="41"/>
    <b v="1"/>
    <s v="film &amp; video/shorts"/>
    <n v="1.27"/>
    <n v="2.4833434282253181E-2"/>
    <x v="0"/>
    <s v="shorts"/>
    <d v="2014-04-25T18:38:13"/>
    <x v="79"/>
  </r>
  <r>
    <n v="80"/>
    <s v="Swingers Anonymous"/>
    <s v="What would you do if you ended up at a swingers party with two dead bodies and $20,000 in drug money?"/>
    <n v="12000"/>
    <n v="12870"/>
    <x v="0"/>
    <x v="0"/>
    <s v="USD"/>
    <n v="1386640856"/>
    <n v="1383616856"/>
    <b v="0"/>
    <n v="47"/>
    <b v="1"/>
    <s v="film &amp; video/shorts"/>
    <n v="1.0725"/>
    <n v="3.6519036519036519E-3"/>
    <x v="0"/>
    <s v="shorts"/>
    <d v="2013-12-10T02:00:56"/>
    <x v="8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1.8855218855218854E-2"/>
    <x v="0"/>
    <s v="shorts"/>
    <d v="2012-07-14T03:02:00"/>
    <x v="8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2.4996875390576177E-2"/>
    <x v="0"/>
    <s v="shorts"/>
    <d v="2011-10-09T19:41:01"/>
    <x v="82"/>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6.3414634146341464E-2"/>
    <x v="0"/>
    <s v="shorts"/>
    <d v="2015-02-22T11:30:00"/>
    <x v="83"/>
  </r>
  <r>
    <n v="84"/>
    <s v="Redemption - Short Film"/>
    <s v="&quot;A sociopath crosses paths with the person he must confront about his wife's murder, it might be himself&quot;"/>
    <n v="500"/>
    <n v="500"/>
    <x v="0"/>
    <x v="0"/>
    <s v="USD"/>
    <n v="1305483086"/>
    <n v="1302891086"/>
    <b v="0"/>
    <n v="7"/>
    <b v="1"/>
    <s v="film &amp; video/shorts"/>
    <n v="1"/>
    <n v="1.4E-2"/>
    <x v="0"/>
    <s v="shorts"/>
    <d v="2011-05-15T18:11:26"/>
    <x v="84"/>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1.3944223107569721E-2"/>
    <x v="0"/>
    <s v="shorts"/>
    <d v="2011-09-23T03:00:37"/>
    <x v="85"/>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2.6612398246712585E-3"/>
    <x v="0"/>
    <s v="shorts"/>
    <d v="2015-12-27T14:20:45"/>
    <x v="86"/>
  </r>
  <r>
    <n v="87"/>
    <s v="Village Films Summer Project Fund (TK 2)"/>
    <s v="A father without work uses his daughter to con sympathy from strangers... sound familiar?  Help us make this film!"/>
    <n v="2500"/>
    <n v="2615"/>
    <x v="0"/>
    <x v="0"/>
    <s v="USD"/>
    <n v="1275529260"/>
    <n v="1274705803"/>
    <b v="0"/>
    <n v="25"/>
    <b v="1"/>
    <s v="film &amp; video/shorts"/>
    <n v="1.046"/>
    <n v="9.5602294455066923E-3"/>
    <x v="0"/>
    <s v="shorts"/>
    <d v="2010-06-03T01:41:00"/>
    <x v="87"/>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1.6666666666666666E-2"/>
    <x v="0"/>
    <s v="shorts"/>
    <d v="2014-06-22T15:48:51"/>
    <x v="8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8.1112398609501733E-3"/>
    <x v="0"/>
    <s v="shorts"/>
    <d v="2013-06-02T18:03:12"/>
    <x v="89"/>
  </r>
  <r>
    <n v="90"/>
    <s v="Help Get the Short Film Interior Design into Film Festivals!"/>
    <s v="We're looking for funding to help submit a short film to film festivals."/>
    <n v="500"/>
    <n v="502"/>
    <x v="0"/>
    <x v="0"/>
    <s v="USD"/>
    <n v="1310454499"/>
    <n v="1307862499"/>
    <b v="0"/>
    <n v="16"/>
    <b v="1"/>
    <s v="film &amp; video/shorts"/>
    <n v="1.004"/>
    <n v="3.1872509960159362E-2"/>
    <x v="0"/>
    <s v="shorts"/>
    <d v="2011-07-12T07:08:19"/>
    <x v="90"/>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1.2777777777777779E-2"/>
    <x v="0"/>
    <s v="shorts"/>
    <d v="2011-05-17T09:39:24"/>
    <x v="91"/>
  </r>
  <r>
    <n v="92"/>
    <s v="Euphoria"/>
    <s v="Euphoria is an adventure film that follows adrenaline filled athletes on their hunt for the sublime while balancing family and careers."/>
    <n v="5000"/>
    <n v="5260"/>
    <x v="0"/>
    <x v="5"/>
    <s v="CAD"/>
    <n v="1485936000"/>
    <n v="1481949983"/>
    <b v="0"/>
    <n v="43"/>
    <b v="1"/>
    <s v="film &amp; video/shorts"/>
    <n v="1.052"/>
    <n v="8.1749049429657803E-3"/>
    <x v="0"/>
    <s v="shorts"/>
    <d v="2017-02-01T08:00:00"/>
    <x v="92"/>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1.3562386980108499E-2"/>
    <x v="0"/>
    <s v="shorts"/>
    <d v="2012-07-03T21:00:00"/>
    <x v="9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4.6153846153846156E-2"/>
    <x v="0"/>
    <s v="shorts"/>
    <d v="2014-04-07T17:13:42"/>
    <x v="94"/>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4.5652173913043478E-2"/>
    <x v="0"/>
    <s v="shorts"/>
    <d v="2012-02-26T00:07:21"/>
    <x v="95"/>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1.9767441860465116E-2"/>
    <x v="0"/>
    <s v="shorts"/>
    <d v="2010-08-01T03:00:00"/>
    <x v="96"/>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1.8823529411764704E-2"/>
    <x v="0"/>
    <s v="shorts"/>
    <d v="2011-07-12T03:14:42"/>
    <x v="97"/>
  </r>
  <r>
    <n v="98"/>
    <s v="CUT OUT"/>
    <s v="&quot;Cut Out&quot; tells the story of a young woman who befriends a neighborhood teen and finds herself involved with gang violence."/>
    <n v="3200"/>
    <n v="3400"/>
    <x v="0"/>
    <x v="0"/>
    <s v="USD"/>
    <n v="1354923000"/>
    <n v="1351796674"/>
    <b v="0"/>
    <n v="60"/>
    <b v="1"/>
    <s v="film &amp; video/shorts"/>
    <n v="1.0625"/>
    <n v="1.7647058823529412E-2"/>
    <x v="0"/>
    <s v="shorts"/>
    <d v="2012-12-07T23:30:00"/>
    <x v="98"/>
  </r>
  <r>
    <n v="99"/>
    <s v="BEAT: An Original Short Film"/>
    <s v="A feminist tale of two girls finally giving a &quot;Nice Guy&quot; what he truly deserves. Also, dancing!"/>
    <n v="1500"/>
    <n v="1590.29"/>
    <x v="0"/>
    <x v="0"/>
    <s v="USD"/>
    <n v="1390426799"/>
    <n v="1387834799"/>
    <b v="0"/>
    <n v="39"/>
    <b v="1"/>
    <s v="film &amp; video/shorts"/>
    <n v="1.0601933333333333"/>
    <n v="2.4523828987165864E-2"/>
    <x v="0"/>
    <s v="shorts"/>
    <d v="2014-01-22T21:39:59"/>
    <x v="99"/>
  </r>
  <r>
    <n v="100"/>
    <s v="Two Sisters"/>
    <s v="Two sisters share a fragile relationship. When their mother dies and they inherit the family house, old problems rise to the surface."/>
    <n v="5000"/>
    <n v="5000"/>
    <x v="0"/>
    <x v="0"/>
    <s v="USD"/>
    <n v="1352055886"/>
    <n v="1350324286"/>
    <b v="0"/>
    <n v="26"/>
    <b v="1"/>
    <s v="film &amp; video/shorts"/>
    <n v="1"/>
    <n v="5.1999999999999998E-3"/>
    <x v="0"/>
    <s v="shorts"/>
    <d v="2012-11-04T19:04:46"/>
    <x v="100"/>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0.01"/>
    <x v="0"/>
    <s v="shorts"/>
    <d v="2013-01-24T18:38:30"/>
    <x v="101"/>
  </r>
  <r>
    <n v="102"/>
    <s v="Dear God No!"/>
    <s v="A gang of outlaw bikers pull a home invasion on a disgraced Anthropologist hiding a secret locked in his cabin basement."/>
    <n v="6000"/>
    <n v="7665"/>
    <x v="0"/>
    <x v="0"/>
    <s v="USD"/>
    <n v="1293073733"/>
    <n v="1290481733"/>
    <b v="0"/>
    <n v="65"/>
    <b v="1"/>
    <s v="film &amp; video/shorts"/>
    <n v="1.2775000000000001"/>
    <n v="8.4801043705153289E-3"/>
    <x v="0"/>
    <s v="shorts"/>
    <d v="2010-12-23T03:08:53"/>
    <x v="102"/>
  </r>
  <r>
    <n v="103"/>
    <s v="I'M TWENTY SOMETHING"/>
    <s v="Three friends in their twenties are trying to do the impossible - have fun on a casual Friday night."/>
    <n v="1300"/>
    <n v="1367"/>
    <x v="0"/>
    <x v="1"/>
    <s v="GBP"/>
    <n v="1394220030"/>
    <n v="1392232830"/>
    <b v="0"/>
    <n v="49"/>
    <b v="1"/>
    <s v="film &amp; video/shorts"/>
    <n v="1.0515384615384615"/>
    <n v="3.5844915874177027E-2"/>
    <x v="0"/>
    <s v="shorts"/>
    <d v="2014-03-07T19:20:30"/>
    <x v="103"/>
  </r>
  <r>
    <n v="104"/>
    <s v="Good 'Ol Trumpet"/>
    <s v="UCF short film about an old man, his love for music, and his misplaced trumpet.  "/>
    <n v="500"/>
    <n v="600"/>
    <x v="0"/>
    <x v="0"/>
    <s v="USD"/>
    <n v="1301792400"/>
    <n v="1299775266"/>
    <b v="0"/>
    <n v="10"/>
    <b v="1"/>
    <s v="film &amp; video/shorts"/>
    <n v="1.2"/>
    <n v="1.6666666666666666E-2"/>
    <x v="0"/>
    <s v="shorts"/>
    <d v="2011-04-03T01:00:00"/>
    <x v="104"/>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2.5391451544646636E-2"/>
    <x v="0"/>
    <s v="shorts"/>
    <d v="2016-05-14T00:00:00"/>
    <x v="105"/>
  </r>
  <r>
    <n v="106"/>
    <s v="LOST WEEKEND"/>
    <s v="A Boy. A Girl. A Car. A Serial Killer."/>
    <n v="5000"/>
    <n v="5025"/>
    <x v="0"/>
    <x v="0"/>
    <s v="USD"/>
    <n v="1333391901"/>
    <n v="1332182301"/>
    <b v="0"/>
    <n v="27"/>
    <b v="1"/>
    <s v="film &amp; video/shorts"/>
    <n v="1.0049999999999999"/>
    <n v="5.3731343283582086E-3"/>
    <x v="0"/>
    <s v="shorts"/>
    <d v="2012-04-02T18:38:21"/>
    <x v="106"/>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8.9785296031229672E-3"/>
    <x v="0"/>
    <s v="shorts"/>
    <d v="2011-04-24T23:34:47"/>
    <x v="107"/>
  </r>
  <r>
    <n v="108"/>
    <s v="GLASS: A Love Story"/>
    <s v="When a man can't find love, his Google GLASS does the searching for him. A short film shot with Google Glass."/>
    <n v="1500"/>
    <n v="3700"/>
    <x v="0"/>
    <x v="0"/>
    <s v="USD"/>
    <n v="1370011370"/>
    <n v="1364827370"/>
    <b v="0"/>
    <n v="47"/>
    <b v="1"/>
    <s v="film &amp; video/shorts"/>
    <n v="2.4666666666666668"/>
    <n v="1.2702702702702703E-2"/>
    <x v="0"/>
    <s v="shorts"/>
    <d v="2013-05-31T14:42:50"/>
    <x v="108"/>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2.1412300683371299E-2"/>
    <x v="0"/>
    <s v="shorts"/>
    <d v="2011-02-26T00:37:10"/>
    <x v="109"/>
  </r>
  <r>
    <n v="110"/>
    <s v="Earlids"/>
    <s v="Lee, an awkward teenager with sound-blocking earlids, must confront his self-isolation after a girl moves in next door."/>
    <n v="1300"/>
    <n v="1700"/>
    <x v="0"/>
    <x v="0"/>
    <s v="USD"/>
    <n v="1384408740"/>
    <n v="1381445253"/>
    <b v="0"/>
    <n v="26"/>
    <b v="1"/>
    <s v="film &amp; video/shorts"/>
    <n v="1.3076923076923077"/>
    <n v="1.5294117647058824E-2"/>
    <x v="0"/>
    <s v="shorts"/>
    <d v="2013-11-14T05:59:00"/>
    <x v="110"/>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9.7966728280961188E-3"/>
    <x v="0"/>
    <s v="shorts"/>
    <d v="2015-05-31T07:59:47"/>
    <x v="11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1.5576923076923077E-2"/>
    <x v="0"/>
    <s v="shorts"/>
    <d v="2014-04-13T02:00:00"/>
    <x v="112"/>
  </r>
  <r>
    <n v="113"/>
    <s v="&quot;The First Day&quot; by Julia Othmer- Music Video"/>
    <s v="A living memorial for all those dealing with trauma, grief and loss."/>
    <n v="5000"/>
    <n v="7050"/>
    <x v="0"/>
    <x v="0"/>
    <s v="USD"/>
    <n v="1312642800"/>
    <n v="1311963128"/>
    <b v="0"/>
    <n v="78"/>
    <b v="1"/>
    <s v="film &amp; video/shorts"/>
    <n v="1.41"/>
    <n v="1.1063829787234043E-2"/>
    <x v="0"/>
    <s v="shorts"/>
    <d v="2011-08-06T15:00:00"/>
    <x v="113"/>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1.1290322580645161E-2"/>
    <x v="0"/>
    <s v="shorts"/>
    <d v="2012-01-13T06:34:48"/>
    <x v="114"/>
  </r>
  <r>
    <n v="115"/>
    <s v="The World's Greatest Lover"/>
    <s v="Never judge a book (or a lover) by their cover."/>
    <n v="450"/>
    <n v="632"/>
    <x v="0"/>
    <x v="0"/>
    <s v="USD"/>
    <n v="1328377444"/>
    <n v="1326217444"/>
    <b v="0"/>
    <n v="22"/>
    <b v="1"/>
    <s v="film &amp; video/shorts"/>
    <n v="1.4044444444444444"/>
    <n v="3.4810126582278479E-2"/>
    <x v="0"/>
    <s v="shorts"/>
    <d v="2012-02-04T17:44:04"/>
    <x v="115"/>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1.4328808446455505E-2"/>
    <x v="0"/>
    <s v="shorts"/>
    <d v="2011-04-08T10:55:55"/>
    <x v="11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5.9705189044318941E-3"/>
    <x v="0"/>
    <s v="shorts"/>
    <d v="2010-06-09T19:00:00"/>
    <x v="117"/>
  </r>
  <r>
    <n v="118"/>
    <s v="DENOUNCED - A Short Film"/>
    <s v="When a ruthless hit-man is 'denounced' from the mafia, his old enemies declare war."/>
    <n v="5000"/>
    <n v="5651.58"/>
    <x v="0"/>
    <x v="0"/>
    <s v="USD"/>
    <n v="1311902236"/>
    <n v="1309310236"/>
    <b v="0"/>
    <n v="39"/>
    <b v="1"/>
    <s v="film &amp; video/shorts"/>
    <n v="1.1303159999999999"/>
    <n v="6.9007251069612393E-3"/>
    <x v="0"/>
    <s v="shorts"/>
    <d v="2011-07-29T01:17:16"/>
    <x v="118"/>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1.0888437656337365E-2"/>
    <x v="0"/>
    <s v="shorts"/>
    <d v="2011-08-13T23:00:00"/>
    <x v="119"/>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0.1"/>
    <x v="0"/>
    <s v="science fiction"/>
    <d v="2016-10-03T01:11:47"/>
    <x v="120"/>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0"/>
    <s v="science fiction"/>
    <d v="2015-04-18T10:16:00"/>
    <x v="121"/>
  </r>
  <r>
    <n v="122"/>
    <s v="The Time Jumper (Canceled)"/>
    <s v="My ambition for this knows no bounds.  Seeing Sephoria in a live-action is a dream of mine."/>
    <n v="100000000"/>
    <n v="0"/>
    <x v="1"/>
    <x v="0"/>
    <s v="USD"/>
    <n v="1476094907"/>
    <n v="1470910907"/>
    <b v="0"/>
    <n v="0"/>
    <b v="0"/>
    <s v="film &amp; video/science fiction"/>
    <n v="0"/>
    <e v="#DIV/0!"/>
    <x v="0"/>
    <s v="science fiction"/>
    <d v="2016-10-10T10:21:47"/>
    <x v="12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3.9735099337748346E-2"/>
    <x v="0"/>
    <s v="science fiction"/>
    <d v="2014-10-28T22:00:00"/>
    <x v="123"/>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e v="#DIV/0!"/>
    <x v="0"/>
    <s v="science fiction"/>
    <d v="2015-05-15T22:17:22"/>
    <x v="124"/>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8.5714285714285715E-2"/>
    <x v="0"/>
    <s v="science fiction"/>
    <d v="2017-02-03T23:51:20"/>
    <x v="125"/>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9.372746935832732E-3"/>
    <x v="0"/>
    <s v="science fiction"/>
    <d v="2015-06-11T02:00:00"/>
    <x v="126"/>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2.1052631578947368E-2"/>
    <x v="0"/>
    <s v="science fiction"/>
    <d v="2015-04-03T13:59:01"/>
    <x v="127"/>
  </r>
  <r>
    <n v="128"/>
    <s v="Ralphi3 (Canceled)"/>
    <s v="A Science Fiction film filled with entertainment and Excitement"/>
    <n v="100000"/>
    <n v="1867"/>
    <x v="1"/>
    <x v="0"/>
    <s v="USD"/>
    <n v="1476941293"/>
    <n v="1473917293"/>
    <b v="0"/>
    <n v="6"/>
    <b v="0"/>
    <s v="film &amp; video/science fiction"/>
    <n v="1.8669999999999999E-2"/>
    <n v="3.2137118371719335E-3"/>
    <x v="0"/>
    <s v="science fiction"/>
    <d v="2016-10-20T05:28:13"/>
    <x v="128"/>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e v="#DIV/0!"/>
    <x v="0"/>
    <s v="science fiction"/>
    <d v="2014-10-30T22:29:43"/>
    <x v="129"/>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e v="#DIV/0!"/>
    <x v="0"/>
    <s v="science fiction"/>
    <d v="2014-06-16T20:16:00"/>
    <x v="130"/>
  </r>
  <r>
    <n v="131"/>
    <s v="I (Canceled)"/>
    <s v="I"/>
    <n v="1200"/>
    <n v="0"/>
    <x v="1"/>
    <x v="0"/>
    <s v="USD"/>
    <n v="1467763200"/>
    <n v="1466453161"/>
    <b v="0"/>
    <n v="0"/>
    <b v="0"/>
    <s v="film &amp; video/science fiction"/>
    <n v="0"/>
    <e v="#DIV/0!"/>
    <x v="0"/>
    <s v="science fiction"/>
    <d v="2016-07-06T00:00:00"/>
    <x v="131"/>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1.0581319399085565E-2"/>
    <x v="0"/>
    <s v="science fiction"/>
    <d v="2014-11-07T20:30:07"/>
    <x v="132"/>
  </r>
  <r>
    <n v="133"/>
    <s v="Demon Women from outer space (Canceled)"/>
    <s v="Invasion from outer space sights, to weird to imagine destruction too monstrous to escape"/>
    <n v="71764"/>
    <n v="0"/>
    <x v="1"/>
    <x v="0"/>
    <s v="USD"/>
    <n v="1464715860"/>
    <n v="1462130584"/>
    <b v="0"/>
    <n v="0"/>
    <b v="0"/>
    <s v="film &amp; video/science fiction"/>
    <n v="0"/>
    <e v="#DIV/0!"/>
    <x v="0"/>
    <s v="science fiction"/>
    <d v="2016-05-31T17:31:00"/>
    <x v="133"/>
  </r>
  <r>
    <n v="134"/>
    <s v="MARLEY'S GHOST (AMBASSADORS OF STEAM) (Canceled)"/>
    <s v="steampunk  remake of &quot;a Christmas carol&quot;"/>
    <n v="5000"/>
    <n v="0"/>
    <x v="1"/>
    <x v="0"/>
    <s v="USD"/>
    <n v="1441386000"/>
    <n v="1438811418"/>
    <b v="0"/>
    <n v="0"/>
    <b v="0"/>
    <s v="film &amp; video/science fiction"/>
    <n v="0"/>
    <e v="#DIV/0!"/>
    <x v="0"/>
    <s v="science fiction"/>
    <d v="2015-09-04T17:00:00"/>
    <x v="1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1.2406947890818859E-2"/>
    <x v="0"/>
    <s v="science fiction"/>
    <d v="2014-07-01T19:00:00"/>
    <x v="135"/>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e v="#DIV/0!"/>
    <x v="0"/>
    <s v="science fiction"/>
    <d v="2015-05-16T10:16:00"/>
    <x v="136"/>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e v="#DIV/0!"/>
    <x v="0"/>
    <s v="science fiction"/>
    <d v="2015-10-12T13:46:33"/>
    <x v="137"/>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1.2308998302207131E-2"/>
    <x v="0"/>
    <s v="science fiction"/>
    <d v="2015-08-01T04:59:00"/>
    <x v="138"/>
  </r>
  <r>
    <n v="139"/>
    <s v="Roman Dead (Canceled)"/>
    <s v="When  Rome is infected with a zombie plague, Lucius Agrippa and a small group fights for survival"/>
    <n v="500"/>
    <n v="500"/>
    <x v="1"/>
    <x v="0"/>
    <s v="USD"/>
    <n v="1436738772"/>
    <n v="1435874772"/>
    <b v="0"/>
    <n v="1"/>
    <b v="0"/>
    <s v="film &amp; video/science fiction"/>
    <n v="1"/>
    <n v="2E-3"/>
    <x v="0"/>
    <s v="science fiction"/>
    <d v="2015-07-12T22:06:12"/>
    <x v="139"/>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e v="#DIV/0!"/>
    <x v="0"/>
    <s v="science fiction"/>
    <d v="2015-03-20T03:45:32"/>
    <x v="140"/>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2.1655065738592421E-2"/>
    <x v="0"/>
    <s v="science fiction"/>
    <d v="2015-05-31T03:40:23"/>
    <x v="141"/>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0.1"/>
    <x v="0"/>
    <s v="science fiction"/>
    <d v="2014-11-16T22:26:18"/>
    <x v="14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e v="#DIV/0!"/>
    <x v="0"/>
    <s v="science fiction"/>
    <d v="2016-09-03T05:55:00"/>
    <x v="143"/>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1.7874396135265702E-2"/>
    <x v="0"/>
    <s v="science fiction"/>
    <d v="2015-04-13T17:17:52"/>
    <x v="144"/>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2.6627218934911243E-2"/>
    <x v="0"/>
    <s v="science fiction"/>
    <d v="2015-08-11T13:00:52"/>
    <x v="145"/>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2.6086956521739129E-2"/>
    <x v="0"/>
    <s v="science fiction"/>
    <d v="2017-01-18T00:23:18"/>
    <x v="146"/>
  </r>
  <r>
    <n v="147"/>
    <s v="Consumed (Static Air) (Canceled)"/>
    <s v="Film makers catch live footage beyond their wildest dreams."/>
    <n v="7000"/>
    <n v="0"/>
    <x v="1"/>
    <x v="1"/>
    <s v="GBP"/>
    <n v="1420741080"/>
    <n v="1417026340"/>
    <b v="0"/>
    <n v="0"/>
    <b v="0"/>
    <s v="film &amp; video/science fiction"/>
    <n v="0"/>
    <e v="#DIV/0!"/>
    <x v="0"/>
    <s v="science fiction"/>
    <d v="2015-01-08T18:18:00"/>
    <x v="147"/>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0.05"/>
    <x v="0"/>
    <s v="science fiction"/>
    <d v="2016-02-27T06:45:36"/>
    <x v="148"/>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6.5217391304347824E-2"/>
    <x v="0"/>
    <s v="science fiction"/>
    <d v="2014-12-25T08:00:00"/>
    <x v="149"/>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2.2250265674814028E-3"/>
    <x v="0"/>
    <s v="science fiction"/>
    <d v="2015-05-26T03:53:02"/>
    <x v="150"/>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3.5714285714285712E-2"/>
    <x v="0"/>
    <s v="science fiction"/>
    <d v="2015-06-18T13:13:11"/>
    <x v="151"/>
  </r>
  <r>
    <n v="152"/>
    <s v="The Great Dark (Canceled)"/>
    <s v="The Great Dark is a journey through the unimaginable...and un foreseeable..."/>
    <n v="380000"/>
    <n v="30"/>
    <x v="1"/>
    <x v="0"/>
    <s v="USD"/>
    <n v="1411437100"/>
    <n v="1408845100"/>
    <b v="0"/>
    <n v="2"/>
    <b v="0"/>
    <s v="film &amp; video/science fiction"/>
    <n v="7.8947368421052633E-5"/>
    <n v="6.6666666666666666E-2"/>
    <x v="0"/>
    <s v="science fiction"/>
    <d v="2014-09-23T01:51:40"/>
    <x v="15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2.7855153203342618E-2"/>
    <x v="0"/>
    <s v="science fiction"/>
    <d v="2014-12-02T15:04:04"/>
    <x v="15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7.4999999999999997E-2"/>
    <x v="0"/>
    <s v="science fiction"/>
    <d v="2015-06-03T13:08:15"/>
    <x v="154"/>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4.9382716049382713E-2"/>
    <x v="0"/>
    <s v="science fiction"/>
    <d v="2015-07-23T13:25:35"/>
    <x v="155"/>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8.4033613445378148E-3"/>
    <x v="0"/>
    <s v="science fiction"/>
    <d v="2014-08-03T02:59:56"/>
    <x v="156"/>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0.25"/>
    <x v="0"/>
    <s v="science fiction"/>
    <d v="2016-02-26T21:52:52"/>
    <x v="157"/>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e v="#DIV/0!"/>
    <x v="0"/>
    <s v="science fiction"/>
    <d v="2014-10-22T01:50:28"/>
    <x v="15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0.1"/>
    <x v="0"/>
    <s v="science fiction"/>
    <d v="2016-07-03T10:25:45"/>
    <x v="159"/>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e v="#DIV/0!"/>
    <x v="0"/>
    <s v="drama"/>
    <d v="2015-08-15T21:54:51"/>
    <x v="160"/>
  </r>
  <r>
    <n v="161"/>
    <s v="Midway: The Turning Point"/>
    <s v="Step 1 (script editing) to produce a dramatic film about the air/sea battle of WWII that turned the tide of victory for the US."/>
    <n v="50000"/>
    <n v="5"/>
    <x v="2"/>
    <x v="0"/>
    <s v="USD"/>
    <n v="1404318595"/>
    <n v="1401726595"/>
    <b v="0"/>
    <n v="1"/>
    <b v="0"/>
    <s v="film &amp; video/drama"/>
    <n v="1E-4"/>
    <n v="0.2"/>
    <x v="0"/>
    <s v="drama"/>
    <d v="2014-07-02T16:29:55"/>
    <x v="161"/>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2.2988505747126436E-2"/>
    <x v="0"/>
    <s v="drama"/>
    <d v="2014-08-16T23:42:00"/>
    <x v="162"/>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e v="#DIV/0!"/>
    <x v="0"/>
    <s v="drama"/>
    <d v="2015-10-01T00:00:00"/>
    <x v="16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1.0937499999999999E-2"/>
    <x v="0"/>
    <s v="drama"/>
    <d v="2014-09-19T18:18:21"/>
    <x v="164"/>
  </r>
  <r>
    <n v="165"/>
    <s v="NET"/>
    <s v="A teacher. A boy. The beach and a heatwave that drove them all insane."/>
    <n v="17000"/>
    <n v="0"/>
    <x v="2"/>
    <x v="1"/>
    <s v="GBP"/>
    <n v="1452613724"/>
    <n v="1450021724"/>
    <b v="0"/>
    <n v="0"/>
    <b v="0"/>
    <s v="film &amp; video/drama"/>
    <n v="0"/>
    <e v="#DIV/0!"/>
    <x v="0"/>
    <s v="drama"/>
    <d v="2016-01-12T15:48:44"/>
    <x v="165"/>
  </r>
  <r>
    <n v="166"/>
    <s v="Pressure"/>
    <s v="A young teen makes a bad decision after joining gang and the film expresses his choices that led him to that point."/>
    <n v="5000"/>
    <n v="3000"/>
    <x v="2"/>
    <x v="0"/>
    <s v="USD"/>
    <n v="1484531362"/>
    <n v="1481939362"/>
    <b v="0"/>
    <n v="1"/>
    <b v="0"/>
    <s v="film &amp; video/drama"/>
    <n v="0.6"/>
    <n v="3.3333333333333332E-4"/>
    <x v="0"/>
    <s v="drama"/>
    <d v="2017-01-16T01:49:22"/>
    <x v="166"/>
  </r>
  <r>
    <n v="167"/>
    <s v="Past"/>
    <s v="A young man experiences a tragedy and has the opportunity to go back and learn from his mistakes and find out his true self."/>
    <n v="110000"/>
    <n v="11"/>
    <x v="2"/>
    <x v="0"/>
    <s v="USD"/>
    <n v="1438726535"/>
    <n v="1433542535"/>
    <b v="0"/>
    <n v="2"/>
    <b v="0"/>
    <s v="film &amp; video/drama"/>
    <n v="1E-4"/>
    <n v="0.18181818181818182"/>
    <x v="0"/>
    <s v="drama"/>
    <d v="2015-08-04T22:15:35"/>
    <x v="167"/>
  </r>
  <r>
    <n v="168"/>
    <s v="Moving On"/>
    <s v="A homeless Gulf War 2 vet, and Congressional Medal of Honor recipient fights for his sanity on the mean streets of Albuquerque."/>
    <n v="8000"/>
    <n v="325"/>
    <x v="2"/>
    <x v="0"/>
    <s v="USD"/>
    <n v="1426791770"/>
    <n v="1424203370"/>
    <b v="0"/>
    <n v="3"/>
    <b v="0"/>
    <s v="film &amp; video/drama"/>
    <n v="4.0625000000000001E-2"/>
    <n v="9.2307692307692316E-3"/>
    <x v="0"/>
    <s v="drama"/>
    <d v="2015-03-19T19:02:50"/>
    <x v="168"/>
  </r>
  <r>
    <n v="169"/>
    <s v="Family"/>
    <s v="Family is a short film about a father and son and two brothers who were separated by the Korean war and finally reunite after 60 years."/>
    <n v="2500"/>
    <n v="560"/>
    <x v="2"/>
    <x v="1"/>
    <s v="GBP"/>
    <n v="1413634059"/>
    <n v="1411042059"/>
    <b v="0"/>
    <n v="10"/>
    <b v="0"/>
    <s v="film &amp; video/drama"/>
    <n v="0.224"/>
    <n v="1.7857142857142856E-2"/>
    <x v="0"/>
    <s v="drama"/>
    <d v="2014-10-18T12:07:39"/>
    <x v="169"/>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3.0769230769230771E-2"/>
    <x v="0"/>
    <s v="drama"/>
    <d v="2015-08-30T05:28:00"/>
    <x v="170"/>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1"/>
    <x v="0"/>
    <s v="drama"/>
    <d v="2016-08-12T04:20:14"/>
    <x v="171"/>
  </r>
  <r>
    <n v="172"/>
    <s v="The Blind Dolphin Story"/>
    <s v="A short film on the rarest mammal and the second most endangered freshwater river dolphin, in Pakistan."/>
    <n v="95000"/>
    <n v="0"/>
    <x v="2"/>
    <x v="0"/>
    <s v="USD"/>
    <n v="1426753723"/>
    <n v="1423733323"/>
    <b v="0"/>
    <n v="0"/>
    <b v="0"/>
    <s v="film &amp; video/drama"/>
    <n v="0"/>
    <e v="#DIV/0!"/>
    <x v="0"/>
    <s v="drama"/>
    <d v="2015-03-19T08:28:43"/>
    <x v="172"/>
  </r>
  <r>
    <n v="173"/>
    <s v="7 Sins"/>
    <s v="This is a film inspired by Quentin Tarantino, I want to make a film thats entertaining yet gritty. 7 Sins is in pre-production."/>
    <n v="1110"/>
    <n v="0"/>
    <x v="2"/>
    <x v="1"/>
    <s v="GBP"/>
    <n v="1425131108"/>
    <n v="1422539108"/>
    <b v="0"/>
    <n v="0"/>
    <b v="0"/>
    <s v="film &amp; video/drama"/>
    <n v="0"/>
    <e v="#DIV/0!"/>
    <x v="0"/>
    <s v="drama"/>
    <d v="2015-02-28T13:45:08"/>
    <x v="173"/>
  </r>
  <r>
    <n v="174"/>
    <s v="I Am Forgotten"/>
    <s v="An international short film project. It is about loneliness, wich is caused by the current compulsion to check your Facebook every day."/>
    <n v="6000"/>
    <n v="0"/>
    <x v="2"/>
    <x v="9"/>
    <s v="EUR"/>
    <n v="1431108776"/>
    <n v="1425924776"/>
    <b v="0"/>
    <n v="0"/>
    <b v="0"/>
    <s v="film &amp; video/drama"/>
    <n v="0"/>
    <e v="#DIV/0!"/>
    <x v="0"/>
    <s v="drama"/>
    <d v="2015-05-08T18:12:56"/>
    <x v="174"/>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2.0046260601387818E-2"/>
    <x v="0"/>
    <s v="drama"/>
    <d v="2014-08-29T18:40:11"/>
    <x v="175"/>
  </r>
  <r>
    <n v="176"/>
    <s v="Silent Monster"/>
    <s v="I'm seeking funding to finish my short film, Silent Monster, to bring awareness to teenage bullying as well as teenage violence."/>
    <n v="1500"/>
    <n v="0"/>
    <x v="2"/>
    <x v="0"/>
    <s v="USD"/>
    <n v="1438803999"/>
    <n v="1436211999"/>
    <b v="0"/>
    <n v="0"/>
    <b v="0"/>
    <s v="film &amp; video/drama"/>
    <n v="0"/>
    <e v="#DIV/0!"/>
    <x v="0"/>
    <s v="drama"/>
    <d v="2015-08-05T19:46:39"/>
    <x v="176"/>
  </r>
  <r>
    <n v="177"/>
    <s v="The Good Samaritan"/>
    <s v="I'm making a modern day version of the bible story &quot; The Good Samaritan&quot;"/>
    <n v="450"/>
    <n v="180"/>
    <x v="2"/>
    <x v="0"/>
    <s v="USD"/>
    <n v="1427155726"/>
    <n v="1425690526"/>
    <b v="0"/>
    <n v="7"/>
    <b v="0"/>
    <s v="film &amp; video/drama"/>
    <n v="0.4"/>
    <n v="3.888888888888889E-2"/>
    <x v="0"/>
    <s v="drama"/>
    <d v="2015-03-24T00:08:46"/>
    <x v="177"/>
  </r>
  <r>
    <n v="178"/>
    <s v="El viaje de LucÃ­a"/>
    <s v="El viaje de LucÃ­a es un largometraje de ficciÃ³n con temÃ¡tica sobre el cÃ¡ncer infantil."/>
    <n v="500000"/>
    <n v="0"/>
    <x v="2"/>
    <x v="3"/>
    <s v="EUR"/>
    <n v="1448582145"/>
    <n v="1445986545"/>
    <b v="0"/>
    <n v="0"/>
    <b v="0"/>
    <s v="film &amp; video/drama"/>
    <n v="0"/>
    <e v="#DIV/0!"/>
    <x v="0"/>
    <s v="drama"/>
    <d v="2015-11-26T23:55:45"/>
    <x v="178"/>
  </r>
  <r>
    <n v="179"/>
    <s v="Sustain: A Film About Survival"/>
    <s v="A feature-length film about how three people survive in a diseased world."/>
    <n v="1000"/>
    <n v="200"/>
    <x v="2"/>
    <x v="0"/>
    <s v="USD"/>
    <n v="1457056555"/>
    <n v="1454464555"/>
    <b v="0"/>
    <n v="2"/>
    <b v="0"/>
    <s v="film &amp; video/drama"/>
    <n v="0.2"/>
    <n v="0.01"/>
    <x v="0"/>
    <s v="drama"/>
    <d v="2016-03-04T01:55:55"/>
    <x v="179"/>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3.2418952618453865E-2"/>
    <x v="0"/>
    <s v="drama"/>
    <d v="2015-04-13T19:00:00"/>
    <x v="180"/>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5.5401662049861496E-3"/>
    <x v="0"/>
    <s v="drama"/>
    <d v="2015-06-22T17:48:15"/>
    <x v="181"/>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e v="#DIV/0!"/>
    <x v="0"/>
    <s v="drama"/>
    <d v="2017-01-07T00:17:12"/>
    <x v="182"/>
  </r>
  <r>
    <n v="183"/>
    <s v="Three Little Words"/>
    <s v="Don't kill me until I meet my Dad"/>
    <n v="12500"/>
    <n v="4482"/>
    <x v="2"/>
    <x v="1"/>
    <s v="GBP"/>
    <n v="1417033610"/>
    <n v="1414438010"/>
    <b v="0"/>
    <n v="12"/>
    <b v="0"/>
    <s v="film &amp; video/drama"/>
    <n v="0.35855999999999999"/>
    <n v="2.6773761713520749E-3"/>
    <x v="0"/>
    <s v="drama"/>
    <d v="2014-11-26T20:26:50"/>
    <x v="18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3.9215686274509803E-2"/>
    <x v="0"/>
    <s v="drama"/>
    <d v="2014-09-01T03:59:00"/>
    <x v="184"/>
  </r>
  <r>
    <n v="185"/>
    <s v="BLANK Short Movie"/>
    <s v="Love has no boundaries!"/>
    <n v="40000"/>
    <n v="2200"/>
    <x v="2"/>
    <x v="10"/>
    <s v="NOK"/>
    <n v="1471557139"/>
    <n v="1468965139"/>
    <b v="0"/>
    <n v="10"/>
    <b v="0"/>
    <s v="film &amp; video/drama"/>
    <n v="5.5E-2"/>
    <n v="4.5454545454545452E-3"/>
    <x v="0"/>
    <s v="drama"/>
    <d v="2016-08-18T21:52:19"/>
    <x v="185"/>
  </r>
  <r>
    <n v="186"/>
    <s v="Feature Film: The Wolfes"/>
    <s v="My film is about a boy who discovers the truth about his fathers dissapearance through the dark secrets of his mothers past."/>
    <n v="5000"/>
    <n v="0"/>
    <x v="2"/>
    <x v="0"/>
    <s v="USD"/>
    <n v="1488571200"/>
    <n v="1485977434"/>
    <b v="0"/>
    <n v="0"/>
    <b v="0"/>
    <s v="film &amp; video/drama"/>
    <n v="0"/>
    <e v="#DIV/0!"/>
    <x v="0"/>
    <s v="drama"/>
    <d v="2017-03-03T20:00:00"/>
    <x v="186"/>
  </r>
  <r>
    <n v="187"/>
    <s v="The Imbalanced Heart of a Symmetric Mind (film)"/>
    <s v="A young man suffering from a severe case of OCD embarks on a road trip to find peace of mind."/>
    <n v="5000"/>
    <n v="800"/>
    <x v="2"/>
    <x v="0"/>
    <s v="USD"/>
    <n v="1437461940"/>
    <n v="1435383457"/>
    <b v="0"/>
    <n v="5"/>
    <b v="0"/>
    <s v="film &amp; video/drama"/>
    <n v="0.16"/>
    <n v="6.2500000000000003E-3"/>
    <x v="0"/>
    <s v="drama"/>
    <d v="2015-07-21T06:59:00"/>
    <x v="187"/>
  </r>
  <r>
    <n v="188"/>
    <s v="Mariano (A Screenplay)"/>
    <s v="Mariano Messini, an aspiring musician, indebted to the mafia must put his life on the line to escape their grasp and pursue his dream."/>
    <n v="1500"/>
    <n v="0"/>
    <x v="2"/>
    <x v="0"/>
    <s v="USD"/>
    <n v="1409891015"/>
    <n v="1407299015"/>
    <b v="0"/>
    <n v="0"/>
    <b v="0"/>
    <s v="film &amp; video/drama"/>
    <n v="0"/>
    <e v="#DIV/0!"/>
    <x v="0"/>
    <s v="drama"/>
    <d v="2014-09-05T04:23:35"/>
    <x v="188"/>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1.4492753623188406E-2"/>
    <x v="0"/>
    <s v="drama"/>
    <d v="2016-09-03T16:34:37"/>
    <x v="189"/>
  </r>
  <r>
    <n v="190"/>
    <s v="REGIONRAT, the movie"/>
    <s v="Because hope can be a 4 letter word"/>
    <n v="12000"/>
    <n v="50"/>
    <x v="2"/>
    <x v="0"/>
    <s v="USD"/>
    <n v="1466091446"/>
    <n v="1465227446"/>
    <b v="0"/>
    <n v="1"/>
    <b v="0"/>
    <s v="film &amp; video/drama"/>
    <n v="4.1666666666666666E-3"/>
    <n v="0.02"/>
    <x v="0"/>
    <s v="drama"/>
    <d v="2016-06-16T15:37:26"/>
    <x v="190"/>
  </r>
  <r>
    <n v="191"/>
    <s v="Trillion: Feature Film"/>
    <s v="A young boy passionate about Astronomy and Chemistry tracks down an astroid that scientists said would never hit earth."/>
    <n v="5000"/>
    <n v="250"/>
    <x v="2"/>
    <x v="2"/>
    <s v="AUD"/>
    <n v="1443782138"/>
    <n v="1440326138"/>
    <b v="0"/>
    <n v="3"/>
    <b v="0"/>
    <s v="film &amp; video/drama"/>
    <n v="0.05"/>
    <n v="1.2E-2"/>
    <x v="0"/>
    <s v="drama"/>
    <d v="2015-10-02T10:35:38"/>
    <x v="191"/>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0.17647058823529413"/>
    <x v="0"/>
    <s v="drama"/>
    <d v="2014-10-17T19:00:32"/>
    <x v="192"/>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e v="#DIV/0!"/>
    <x v="0"/>
    <s v="drama"/>
    <d v="2014-11-28T23:26:06"/>
    <x v="19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
    <x v="0"/>
    <s v="drama"/>
    <d v="2016-03-06T23:55:31"/>
    <x v="194"/>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e v="#DIV/0!"/>
    <x v="0"/>
    <s v="drama"/>
    <d v="2015-07-10T16:05:32"/>
    <x v="195"/>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1.2969283276450512E-2"/>
    <x v="0"/>
    <s v="drama"/>
    <d v="2015-10-10T21:00:00"/>
    <x v="196"/>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3.0534351145038167E-2"/>
    <x v="0"/>
    <s v="drama"/>
    <d v="2017-02-17T21:00:00"/>
    <x v="197"/>
  </r>
  <r>
    <n v="198"/>
    <s v="Nine Lives"/>
    <s v="Nine Lives is a story of one woman's survival of EIGHT near deaths and her love for one man as an influence to fight for the NINTH."/>
    <n v="25000"/>
    <n v="279"/>
    <x v="2"/>
    <x v="0"/>
    <s v="USD"/>
    <n v="1412500322"/>
    <n v="1409908322"/>
    <b v="0"/>
    <n v="6"/>
    <b v="0"/>
    <s v="film &amp; video/drama"/>
    <n v="1.116E-2"/>
    <n v="2.1505376344086023E-2"/>
    <x v="0"/>
    <s v="drama"/>
    <d v="2014-10-05T09:12:02"/>
    <x v="198"/>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e v="#DIV/0!"/>
    <x v="0"/>
    <s v="drama"/>
    <d v="2016-09-01T02:58:22"/>
    <x v="199"/>
  </r>
  <r>
    <n v="200"/>
    <s v="The Crossing Shore"/>
    <s v="A film dedicated to an AAF Pilot's struggle to survive behind enemy lines during WWII."/>
    <n v="6000"/>
    <n v="1571.55"/>
    <x v="2"/>
    <x v="0"/>
    <s v="USD"/>
    <n v="1410746403"/>
    <n v="1408154403"/>
    <b v="0"/>
    <n v="18"/>
    <b v="0"/>
    <s v="film &amp; video/drama"/>
    <n v="0.26192500000000002"/>
    <n v="1.1453660398969171E-2"/>
    <x v="0"/>
    <s v="drama"/>
    <d v="2014-09-15T02:00:03"/>
    <x v="200"/>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1.8421052631578946E-2"/>
    <x v="0"/>
    <s v="drama"/>
    <d v="2015-02-08T19:38:49"/>
    <x v="201"/>
  </r>
  <r>
    <n v="202"/>
    <s v="Modern Gangsters"/>
    <s v="new web series created by jonney terry"/>
    <n v="6000"/>
    <n v="0"/>
    <x v="2"/>
    <x v="0"/>
    <s v="USD"/>
    <n v="1444337940"/>
    <n v="1441750564"/>
    <b v="0"/>
    <n v="0"/>
    <b v="0"/>
    <s v="film &amp; video/drama"/>
    <n v="0"/>
    <e v="#DIV/0!"/>
    <x v="0"/>
    <s v="drama"/>
    <d v="2015-10-08T20:59:00"/>
    <x v="202"/>
  </r>
  <r>
    <n v="203"/>
    <s v="TheM"/>
    <s v="We are aiming to make a Web Series based on Youth Culture and the misrepresentation of socially stereotyped people."/>
    <n v="2500"/>
    <n v="746"/>
    <x v="2"/>
    <x v="1"/>
    <s v="GBP"/>
    <n v="1422562864"/>
    <n v="1417378864"/>
    <b v="0"/>
    <n v="8"/>
    <b v="0"/>
    <s v="film &amp; video/drama"/>
    <n v="0.2984"/>
    <n v="1.0723860589812333E-2"/>
    <x v="0"/>
    <s v="drama"/>
    <d v="2015-01-29T20:21:04"/>
    <x v="20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8.4973548450694974E-3"/>
    <x v="0"/>
    <s v="drama"/>
    <d v="2016-08-04T14:00:03"/>
    <x v="204"/>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1.3076923076923076E-2"/>
    <x v="0"/>
    <s v="drama"/>
    <d v="2015-10-06T15:10:22"/>
    <x v="205"/>
  </r>
  <r>
    <n v="206"/>
    <s v="Blood Bond Movie Development"/>
    <s v="A love story featuring adoption,struggle,dysfunction,grace, healing, and restoration."/>
    <n v="12700"/>
    <n v="0"/>
    <x v="2"/>
    <x v="0"/>
    <s v="USD"/>
    <n v="1470441983"/>
    <n v="1468627583"/>
    <b v="0"/>
    <n v="0"/>
    <b v="0"/>
    <s v="film &amp; video/drama"/>
    <n v="0"/>
    <e v="#DIV/0!"/>
    <x v="0"/>
    <s v="drama"/>
    <d v="2016-08-06T00:06:23"/>
    <x v="206"/>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6.1032863849765258E-3"/>
    <x v="0"/>
    <s v="drama"/>
    <d v="2015-01-04T04:43:58"/>
    <x v="207"/>
  </r>
  <r>
    <n v="208"/>
    <s v="OLIVIA"/>
    <s v="A young woman's journey from Africa to Australia where she finds heaven on earth, love and tragedy. Within her tragedy she saves lives."/>
    <n v="50000"/>
    <n v="0"/>
    <x v="2"/>
    <x v="2"/>
    <s v="AUD"/>
    <n v="1418719967"/>
    <n v="1416127967"/>
    <b v="0"/>
    <n v="0"/>
    <b v="0"/>
    <s v="film &amp; video/drama"/>
    <n v="0"/>
    <e v="#DIV/0!"/>
    <x v="0"/>
    <s v="drama"/>
    <d v="2014-12-16T08:52:47"/>
    <x v="208"/>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e v="#DIV/0!"/>
    <x v="0"/>
    <s v="drama"/>
    <d v="2015-07-10T22:08:55"/>
    <x v="209"/>
  </r>
  <r>
    <n v="210"/>
    <s v="Like Son, Like Father"/>
    <s v="A tender short film about a young man who needs advice from  someone he had no intention of ever meeting, his biological father."/>
    <n v="12000"/>
    <n v="3030"/>
    <x v="2"/>
    <x v="0"/>
    <s v="USD"/>
    <n v="1443675600"/>
    <n v="1441157592"/>
    <b v="0"/>
    <n v="33"/>
    <b v="0"/>
    <s v="film &amp; video/drama"/>
    <n v="0.2525"/>
    <n v="1.089108910891089E-2"/>
    <x v="0"/>
    <s v="drama"/>
    <d v="2015-10-01T05:00:00"/>
    <x v="210"/>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5.3811659192825115E-3"/>
    <x v="0"/>
    <s v="drama"/>
    <d v="2015-09-19T03:50:17"/>
    <x v="211"/>
  </r>
  <r>
    <n v="212"/>
    <s v="The Ecstasy of Vengeance - Feature Length Film"/>
    <s v="This film is a fictional crime drama following the events of a heist that ended in bloodshed."/>
    <n v="6300"/>
    <n v="1"/>
    <x v="2"/>
    <x v="0"/>
    <s v="USD"/>
    <n v="1460837320"/>
    <n v="1455656920"/>
    <b v="0"/>
    <n v="1"/>
    <b v="0"/>
    <s v="film &amp; video/drama"/>
    <n v="1.5873015873015873E-4"/>
    <n v="1"/>
    <x v="0"/>
    <s v="drama"/>
    <d v="2016-04-16T20:08:40"/>
    <x v="212"/>
  </r>
  <r>
    <n v="213"/>
    <s v="Hart Blvd. A feature film by Andrew Greve"/>
    <s v="A family dramedy about a grandfather  and grandson who are both on their path to redemption."/>
    <n v="50000"/>
    <n v="20"/>
    <x v="2"/>
    <x v="0"/>
    <s v="USD"/>
    <n v="1439734001"/>
    <n v="1437142547"/>
    <b v="0"/>
    <n v="1"/>
    <b v="0"/>
    <s v="film &amp; video/drama"/>
    <n v="4.0000000000000002E-4"/>
    <n v="0.05"/>
    <x v="0"/>
    <s v="drama"/>
    <d v="2015-08-16T14:06:41"/>
    <x v="21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1"/>
    <x v="0"/>
    <s v="drama"/>
    <d v="2015-03-06T15:22:29"/>
    <x v="214"/>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0.1"/>
    <x v="0"/>
    <s v="drama"/>
    <d v="2016-02-17T23:59:00"/>
    <x v="215"/>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3.0162424656776741E-3"/>
    <x v="0"/>
    <s v="drama"/>
    <d v="2015-04-22T22:00:37"/>
    <x v="216"/>
  </r>
  <r>
    <n v="217"/>
    <s v="Bitch"/>
    <s v="A roadmovie by paw"/>
    <n v="100000"/>
    <n v="11943"/>
    <x v="2"/>
    <x v="11"/>
    <s v="SEK"/>
    <n v="1419780149"/>
    <n v="1417101749"/>
    <b v="0"/>
    <n v="38"/>
    <b v="0"/>
    <s v="film &amp; video/drama"/>
    <n v="0.11942999999999999"/>
    <n v="3.1817801222473415E-3"/>
    <x v="0"/>
    <s v="drama"/>
    <d v="2014-12-28T15:22:29"/>
    <x v="217"/>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0.01"/>
    <x v="0"/>
    <s v="drama"/>
    <d v="2015-05-15T15:04:49"/>
    <x v="218"/>
  </r>
  <r>
    <n v="219"/>
    <s v="True Colors"/>
    <s v="An hour-long pilot about a group of suburban LGBT teens coming of age in the early 90's."/>
    <n v="50000"/>
    <n v="8815"/>
    <x v="2"/>
    <x v="0"/>
    <s v="USD"/>
    <n v="1459493940"/>
    <n v="1456732225"/>
    <b v="0"/>
    <n v="76"/>
    <b v="0"/>
    <s v="film &amp; video/drama"/>
    <n v="0.17630000000000001"/>
    <n v="8.621667612024958E-3"/>
    <x v="0"/>
    <s v="drama"/>
    <d v="2016-04-01T06:59:00"/>
    <x v="219"/>
  </r>
  <r>
    <n v="220"/>
    <s v="LA VIE"/>
    <s v="A Freelancer abandons everything to chase after his dream of being &quot;great&quot; escape to Bangkok and return to his home-world."/>
    <n v="50000"/>
    <n v="360"/>
    <x v="2"/>
    <x v="0"/>
    <s v="USD"/>
    <n v="1440101160"/>
    <n v="1436542030"/>
    <b v="0"/>
    <n v="3"/>
    <b v="0"/>
    <s v="film &amp; video/drama"/>
    <n v="7.1999999999999998E-3"/>
    <n v="8.3333333333333332E-3"/>
    <x v="0"/>
    <s v="drama"/>
    <d v="2015-08-20T20:06:00"/>
    <x v="220"/>
  </r>
  <r>
    <n v="221"/>
    <s v="Archetypes"/>
    <s v="Film about Schizophrenia with Surreal Twists!"/>
    <n v="50000"/>
    <n v="0"/>
    <x v="2"/>
    <x v="0"/>
    <s v="USD"/>
    <n v="1427569564"/>
    <n v="1422389164"/>
    <b v="0"/>
    <n v="0"/>
    <b v="0"/>
    <s v="film &amp; video/drama"/>
    <n v="0"/>
    <e v="#DIV/0!"/>
    <x v="0"/>
    <s v="drama"/>
    <d v="2015-03-28T19:06:04"/>
    <x v="221"/>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1.5384615384615385E-2"/>
    <x v="0"/>
    <s v="drama"/>
    <d v="2015-03-27T02:39:00"/>
    <x v="222"/>
  </r>
  <r>
    <n v="223"/>
    <s v="The Pass"/>
    <s v="An old man, a U.S Marine Corps veteran remembers his combat experience in the battle of Toktong Pass 1950, during the Korean War."/>
    <n v="1500000"/>
    <n v="0"/>
    <x v="2"/>
    <x v="0"/>
    <s v="USD"/>
    <n v="1463879100"/>
    <n v="1461287350"/>
    <b v="0"/>
    <n v="0"/>
    <b v="0"/>
    <s v="film &amp; video/drama"/>
    <n v="0"/>
    <e v="#DIV/0!"/>
    <x v="0"/>
    <s v="drama"/>
    <d v="2016-05-22T01:05:00"/>
    <x v="22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e v="#DIV/0!"/>
    <x v="0"/>
    <s v="drama"/>
    <d v="2015-07-10T05:38:46"/>
    <x v="224"/>
  </r>
  <r>
    <n v="225"/>
    <s v="Backpage Shawty"/>
    <s v="I'm creating a &quot;Lifetime&quot; type drama film about a girl who uses backpage for money, but trying to turn her life around."/>
    <n v="200"/>
    <n v="0"/>
    <x v="2"/>
    <x v="0"/>
    <s v="USD"/>
    <n v="1460153054"/>
    <n v="1457564654"/>
    <b v="0"/>
    <n v="0"/>
    <b v="0"/>
    <s v="film &amp; video/drama"/>
    <n v="0"/>
    <e v="#DIV/0!"/>
    <x v="0"/>
    <s v="drama"/>
    <d v="2016-04-08T22:04:14"/>
    <x v="225"/>
  </r>
  <r>
    <n v="226"/>
    <s v="MAGGIE Film"/>
    <s v="A TRUE STORY OF DOMESTIC VILOLENCE THAT SEEKS TO OFFER THE VIEWER OUTLEST OF SUPPORT."/>
    <n v="29000"/>
    <n v="250"/>
    <x v="2"/>
    <x v="1"/>
    <s v="GBP"/>
    <n v="1433064540"/>
    <n v="1428854344"/>
    <b v="0"/>
    <n v="2"/>
    <b v="0"/>
    <s v="film &amp; video/drama"/>
    <n v="8.6206896551724137E-3"/>
    <n v="8.0000000000000002E-3"/>
    <x v="0"/>
    <s v="drama"/>
    <d v="2015-05-31T09:29:00"/>
    <x v="226"/>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e v="#DIV/0!"/>
    <x v="0"/>
    <s v="drama"/>
    <d v="2015-07-09T21:27:21"/>
    <x v="227"/>
  </r>
  <r>
    <n v="228"/>
    <s v="Facets of a Geek life"/>
    <s v="I am making a film from one one of my books called facets of a Geek life."/>
    <n v="8000"/>
    <n v="0"/>
    <x v="2"/>
    <x v="1"/>
    <s v="GBP"/>
    <n v="1433176105"/>
    <n v="1427992105"/>
    <b v="0"/>
    <n v="0"/>
    <b v="0"/>
    <s v="film &amp; video/drama"/>
    <n v="0"/>
    <e v="#DIV/0!"/>
    <x v="0"/>
    <s v="drama"/>
    <d v="2015-06-01T16:28:25"/>
    <x v="228"/>
  </r>
  <r>
    <n v="229"/>
    <s v="The Perfect Plan"/>
    <s v="I teenage girl that wants to go around the system. She does all she can to cheat and finds herself in a bad position when she messesup"/>
    <n v="3000"/>
    <n v="0"/>
    <x v="2"/>
    <x v="12"/>
    <s v="EUR"/>
    <n v="1455402297"/>
    <n v="1452810297"/>
    <b v="0"/>
    <n v="0"/>
    <b v="0"/>
    <s v="film &amp; video/drama"/>
    <n v="0"/>
    <e v="#DIV/0!"/>
    <x v="0"/>
    <s v="drama"/>
    <d v="2016-02-13T22:24:57"/>
    <x v="229"/>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3.3333333333333333E-2"/>
    <x v="0"/>
    <s v="drama"/>
    <d v="2015-06-04T18:39:11"/>
    <x v="230"/>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e v="#DIV/0!"/>
    <x v="0"/>
    <s v="drama"/>
    <d v="2016-01-02T23:00:51"/>
    <x v="231"/>
  </r>
  <r>
    <n v="232"/>
    <s v="#noblurredlines"/>
    <s v="A high-impact, high-quality resource to address, for young people and youth-related professionals, the issue of sexual consent."/>
    <n v="4000"/>
    <n v="110"/>
    <x v="2"/>
    <x v="1"/>
    <s v="GBP"/>
    <n v="1425066546"/>
    <n v="1422474546"/>
    <b v="0"/>
    <n v="7"/>
    <b v="0"/>
    <s v="film &amp; video/drama"/>
    <n v="2.75E-2"/>
    <n v="6.363636363636363E-2"/>
    <x v="0"/>
    <s v="drama"/>
    <d v="2015-02-27T19:49:06"/>
    <x v="232"/>
  </r>
  <r>
    <n v="233"/>
    <s v="Area 4 - The Film"/>
    <s v="â€œArea 4â€ revolves around Frank Hammond, a counselor at a high school, who discovers the scandals that took place."/>
    <n v="350000"/>
    <n v="0"/>
    <x v="2"/>
    <x v="0"/>
    <s v="USD"/>
    <n v="1475185972"/>
    <n v="1472593972"/>
    <b v="0"/>
    <n v="0"/>
    <b v="0"/>
    <s v="film &amp; video/drama"/>
    <n v="0"/>
    <e v="#DIV/0!"/>
    <x v="0"/>
    <s v="drama"/>
    <d v="2016-09-29T21:52:52"/>
    <x v="23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1.2468827930174564E-2"/>
    <x v="0"/>
    <s v="drama"/>
    <d v="2015-06-21T00:50:59"/>
    <x v="234"/>
  </r>
  <r>
    <n v="235"/>
    <s v="Film about help homeless child to live a better life."/>
    <s v="Taking people on a deep emotional trip with a story about sometimes those who have less, give more."/>
    <n v="10000"/>
    <n v="0"/>
    <x v="2"/>
    <x v="0"/>
    <s v="USD"/>
    <n v="1436478497"/>
    <n v="1433886497"/>
    <b v="0"/>
    <n v="0"/>
    <b v="0"/>
    <s v="film &amp; video/drama"/>
    <n v="0"/>
    <e v="#DIV/0!"/>
    <x v="0"/>
    <s v="drama"/>
    <d v="2015-07-09T21:48:17"/>
    <x v="235"/>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e v="#DIV/0!"/>
    <x v="0"/>
    <s v="drama"/>
    <d v="2016-01-05T00:00:00"/>
    <x v="236"/>
  </r>
  <r>
    <n v="237"/>
    <s v="Making The Choice"/>
    <s v="Making The Choice is a christian short film series."/>
    <n v="15000"/>
    <n v="50"/>
    <x v="2"/>
    <x v="0"/>
    <s v="USD"/>
    <n v="1457445069"/>
    <n v="1452261069"/>
    <b v="0"/>
    <n v="1"/>
    <b v="0"/>
    <s v="film &amp; video/drama"/>
    <n v="3.3333333333333335E-3"/>
    <n v="0.02"/>
    <x v="0"/>
    <s v="drama"/>
    <d v="2016-03-08T13:51:09"/>
    <x v="237"/>
  </r>
  <r>
    <n v="238"/>
    <s v="Within The Threshold"/>
    <s v="A film to stop society from judging others and get along. Life is not about discrimination! Donate for this Thrilling Drama Series!!!!"/>
    <n v="26000"/>
    <n v="0"/>
    <x v="2"/>
    <x v="0"/>
    <s v="USD"/>
    <n v="1483088400"/>
    <n v="1481324760"/>
    <b v="0"/>
    <n v="0"/>
    <b v="0"/>
    <s v="film &amp; video/drama"/>
    <n v="0"/>
    <e v="#DIV/0!"/>
    <x v="0"/>
    <s v="drama"/>
    <d v="2016-12-30T09:00:00"/>
    <x v="238"/>
  </r>
  <r>
    <n v="239"/>
    <s v="Filthy - Short Film"/>
    <s v="Lovers Clint and Eli convey their conflicting perspectives of guilt and remorse while in the desolate Australian bush."/>
    <n v="1000"/>
    <n v="250"/>
    <x v="2"/>
    <x v="2"/>
    <s v="AUD"/>
    <n v="1446984000"/>
    <n v="1445308730"/>
    <b v="0"/>
    <n v="5"/>
    <b v="0"/>
    <s v="film &amp; video/drama"/>
    <n v="0.25"/>
    <n v="0.02"/>
    <x v="0"/>
    <s v="drama"/>
    <d v="2015-11-08T12:00:00"/>
    <x v="239"/>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8.4855361867858525E-3"/>
    <x v="0"/>
    <s v="documentary"/>
    <d v="2013-05-05T17:00:11"/>
    <x v="240"/>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9.1707317073170726E-3"/>
    <x v="0"/>
    <s v="documentary"/>
    <d v="2014-12-21T16:45:04"/>
    <x v="241"/>
  </r>
  <r>
    <n v="242"/>
    <s v="Hardwater"/>
    <s v="An unprecedented feature-length documentary film about Maine's tribal, oft-misunderstood ice fishing sub-culture."/>
    <n v="13000"/>
    <n v="14750"/>
    <x v="0"/>
    <x v="0"/>
    <s v="USD"/>
    <n v="1324381790"/>
    <n v="1321357790"/>
    <b v="1"/>
    <n v="202"/>
    <b v="1"/>
    <s v="film &amp; video/documentary"/>
    <n v="1.1346153846153846"/>
    <n v="1.3694915254237288E-2"/>
    <x v="0"/>
    <s v="documentary"/>
    <d v="2011-12-20T11:49:50"/>
    <x v="242"/>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1.2788521522145976E-2"/>
    <x v="0"/>
    <s v="documentary"/>
    <d v="2014-02-22T01:08:24"/>
    <x v="243"/>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2.1097576290342836E-2"/>
    <x v="0"/>
    <s v="documentary"/>
    <d v="2010-03-16T07:06:00"/>
    <x v="24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1.8511376783648285E-2"/>
    <x v="0"/>
    <s v="documentary"/>
    <d v="2012-08-16T01:16:25"/>
    <x v="245"/>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1.4600929745302168E-2"/>
    <x v="0"/>
    <s v="documentary"/>
    <d v="2010-12-18T09:43:25"/>
    <x v="246"/>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9.2468307233407911E-3"/>
    <x v="0"/>
    <s v="documentary"/>
    <d v="2010-10-16T03:39:00"/>
    <x v="247"/>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1.6950529994311124E-3"/>
    <x v="0"/>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2.0811193765497699E-2"/>
    <x v="0"/>
    <s v="documentary"/>
    <d v="2010-08-22T17:40:00"/>
    <x v="249"/>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1.3796369376479874E-2"/>
    <x v="0"/>
    <s v="documentary"/>
    <d v="2013-06-06T13:34:51"/>
    <x v="250"/>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1.7519908987485778E-2"/>
    <x v="0"/>
    <s v="documentary"/>
    <d v="2012-05-16T19:00:00"/>
    <x v="25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1.1703511053315995E-2"/>
    <x v="0"/>
    <s v="documentary"/>
    <d v="2010-06-01T03:59:00"/>
    <x v="252"/>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4.6326935804103242E-3"/>
    <x v="0"/>
    <s v="documentary"/>
    <d v="2012-02-15T15:37:15"/>
    <x v="253"/>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1.1187380065228838E-2"/>
    <x v="0"/>
    <s v="documentary"/>
    <d v="2015-10-17T02:00:00"/>
    <x v="254"/>
  </r>
  <r>
    <n v="255"/>
    <s v="xoxosms: a documentary about love in the 21st century"/>
    <s v="xoxosms is a documentary about first love, long distance and Skype."/>
    <n v="8000"/>
    <n v="8538.66"/>
    <x v="0"/>
    <x v="0"/>
    <s v="USD"/>
    <n v="1300275482"/>
    <n v="1297687082"/>
    <b v="1"/>
    <n v="188"/>
    <b v="1"/>
    <s v="film &amp; video/documentary"/>
    <n v="1.0673325"/>
    <n v="2.2017506259764414E-2"/>
    <x v="0"/>
    <s v="documentary"/>
    <d v="2011-03-16T11:38:02"/>
    <x v="255"/>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1.5207653597301333E-2"/>
    <x v="0"/>
    <s v="documentary"/>
    <d v="2013-03-16T18:27:47"/>
    <x v="256"/>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1.4991592661294146E-2"/>
    <x v="0"/>
    <s v="documentary"/>
    <d v="2016-05-19T15:02:42"/>
    <x v="257"/>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1.1998186320672457E-2"/>
    <x v="0"/>
    <s v="documentary"/>
    <d v="2011-06-18T01:14:26"/>
    <x v="258"/>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9.5196305494039523E-3"/>
    <x v="0"/>
    <s v="documentary"/>
    <d v="2015-04-08T17:42:49"/>
    <x v="259"/>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8.2706766917293225E-3"/>
    <x v="0"/>
    <s v="documentary"/>
    <d v="2010-07-17T09:59:00"/>
    <x v="260"/>
  </r>
  <r>
    <n v="261"/>
    <s v="Empires: The Film"/>
    <s v="Empires explores the impact of networks on histories and philosophies of political thought."/>
    <n v="20000"/>
    <n v="21480"/>
    <x v="0"/>
    <x v="0"/>
    <s v="USD"/>
    <n v="1339080900"/>
    <n v="1334783704"/>
    <b v="1"/>
    <n v="220"/>
    <b v="1"/>
    <s v="film &amp; video/documentary"/>
    <n v="1.0740000000000001"/>
    <n v="1.0242085661080074E-2"/>
    <x v="0"/>
    <s v="documentary"/>
    <d v="2012-06-07T14:55:00"/>
    <x v="261"/>
  </r>
  <r>
    <n v="262"/>
    <s v="The Last Cosmonaut"/>
    <s v="He can never die. He will live forever. He is the last cosmonaut, and this is his story."/>
    <n v="2500"/>
    <n v="6000"/>
    <x v="0"/>
    <x v="0"/>
    <s v="USD"/>
    <n v="1298699828"/>
    <n v="1294811828"/>
    <b v="1"/>
    <n v="145"/>
    <b v="1"/>
    <s v="film &amp; video/documentary"/>
    <n v="2.4"/>
    <n v="2.4166666666666666E-2"/>
    <x v="0"/>
    <s v="documentary"/>
    <d v="2011-02-26T05:57:08"/>
    <x v="26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2621652850736121E-2"/>
    <x v="0"/>
    <s v="documentary"/>
    <d v="2012-09-27T22:54:54"/>
    <x v="263"/>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1.5397631133671742E-2"/>
    <x v="0"/>
    <s v="documentary"/>
    <d v="2012-05-11T14:53:15"/>
    <x v="26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1.044104410441044E-2"/>
    <x v="0"/>
    <s v="documentary"/>
    <d v="2010-05-10T20:16:00"/>
    <x v="265"/>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2.4742268041237112E-2"/>
    <x v="0"/>
    <s v="documentary"/>
    <d v="2010-04-23T03:51:00"/>
    <x v="266"/>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1.2726139645087247E-2"/>
    <x v="0"/>
    <s v="documentary"/>
    <d v="2014-06-25T10:51:39"/>
    <x v="267"/>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1.992818671454219E-2"/>
    <x v="0"/>
    <s v="documentary"/>
    <d v="2011-11-07T04:39:38"/>
    <x v="268"/>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1.0839904459418516E-2"/>
    <x v="0"/>
    <s v="documentary"/>
    <d v="2017-02-22T04:43:42"/>
    <x v="269"/>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1.7378917378917377E-2"/>
    <x v="0"/>
    <s v="documentary"/>
    <d v="2011-05-25T04:00:00"/>
    <x v="270"/>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9.1389631894026237E-3"/>
    <x v="0"/>
    <s v="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1.2211136180469321E-2"/>
    <x v="0"/>
    <s v="documentary"/>
    <d v="2010-04-28T18:49:00"/>
    <x v="272"/>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2.1897309043403066E-2"/>
    <x v="0"/>
    <s v="documentary"/>
    <d v="2011-07-03T11:57:46"/>
    <x v="273"/>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1.8108974358974361E-2"/>
    <x v="0"/>
    <s v="documentary"/>
    <d v="2012-04-05T06:59:00"/>
    <x v="274"/>
  </r>
  <r>
    <n v="275"/>
    <s v="Finding the Funk"/>
    <s v="A journey through the origins and influence of funk music from James Brown to D'Angelo we are FINDING THE FUNK!"/>
    <n v="20000"/>
    <n v="21679"/>
    <x v="0"/>
    <x v="0"/>
    <s v="USD"/>
    <n v="1352511966"/>
    <n v="1349916366"/>
    <b v="1"/>
    <n v="332"/>
    <b v="1"/>
    <s v="film &amp; video/documentary"/>
    <n v="1.08395"/>
    <n v="1.5314359518427972E-2"/>
    <x v="0"/>
    <s v="documentary"/>
    <d v="2012-11-10T01:46:06"/>
    <x v="275"/>
  </r>
  <r>
    <n v="276"/>
    <s v="Abalimi"/>
    <s v="A film about Xhosa women in townships of South Africa micro-farming to fight extreme poverty, gain health, and create food security."/>
    <n v="4000"/>
    <n v="5904"/>
    <x v="0"/>
    <x v="0"/>
    <s v="USD"/>
    <n v="1335574674"/>
    <n v="1330394274"/>
    <b v="1"/>
    <n v="62"/>
    <b v="1"/>
    <s v="film &amp; video/documentary"/>
    <n v="1.476"/>
    <n v="1.0501355013550135E-2"/>
    <x v="0"/>
    <s v="documentary"/>
    <d v="2012-04-28T00:57:54"/>
    <x v="276"/>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1.3254724870379661E-2"/>
    <x v="0"/>
    <s v="documentary"/>
    <d v="2015-05-23T21:23:39"/>
    <x v="277"/>
  </r>
  <r>
    <n v="278"/>
    <s v="The Babushkas of Chernobyl"/>
    <s v="An unlikely story of spirit, defiance and beauty from the most contaminated place on Earth"/>
    <n v="27000"/>
    <n v="40594"/>
    <x v="0"/>
    <x v="0"/>
    <s v="USD"/>
    <n v="1350003539"/>
    <n v="1347411539"/>
    <b v="1"/>
    <n v="415"/>
    <b v="1"/>
    <s v="film &amp; video/documentary"/>
    <n v="1.5034814814814814"/>
    <n v="1.0223185692466868E-2"/>
    <x v="0"/>
    <s v="documentary"/>
    <d v="2012-10-12T00:58:59"/>
    <x v="278"/>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1.1404380254194288E-2"/>
    <x v="0"/>
    <s v="documentary"/>
    <d v="2017-02-27T02:01:00"/>
    <x v="279"/>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1.8265191105646072E-2"/>
    <x v="0"/>
    <s v="documentary"/>
    <d v="2014-05-30T14:10:35"/>
    <x v="280"/>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1.1911367364662744E-2"/>
    <x v="0"/>
    <s v="documentary"/>
    <d v="2009-08-10T19:26:00"/>
    <x v="281"/>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3.931042055561656E-3"/>
    <x v="0"/>
    <s v="documentary"/>
    <d v="2010-02-22T22:00:00"/>
    <x v="282"/>
  </r>
  <r>
    <n v="283"/>
    <s v="SOLE SURVIVOR"/>
    <s v="What is the impact of survivorship on the human condition?"/>
    <n v="18000"/>
    <n v="20569.05"/>
    <x v="0"/>
    <x v="0"/>
    <s v="USD"/>
    <n v="1306904340"/>
    <n v="1305219744"/>
    <b v="1"/>
    <n v="202"/>
    <b v="1"/>
    <s v="film &amp; video/documentary"/>
    <n v="1.142725"/>
    <n v="9.8205799490010473E-3"/>
    <x v="0"/>
    <s v="documentary"/>
    <d v="2011-06-01T04:59:00"/>
    <x v="283"/>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1.8159895972469597E-2"/>
    <x v="0"/>
    <s v="documentary"/>
    <d v="2012-01-21T17:43:00"/>
    <x v="28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1.7574248076587511E-2"/>
    <x v="0"/>
    <s v="documentary"/>
    <d v="2013-09-19T18:08:48"/>
    <x v="285"/>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8.2452818664875104E-3"/>
    <x v="0"/>
    <s v="documentary"/>
    <d v="2013-03-25T18:35:24"/>
    <x v="286"/>
  </r>
  <r>
    <n v="287"/>
    <s v="In Country: A Documentary Film (POSTPRODUCTION)"/>
    <s v="War is hell. Why would anyone want to spend their weekends there?"/>
    <n v="15000"/>
    <n v="26445"/>
    <x v="0"/>
    <x v="0"/>
    <s v="USD"/>
    <n v="1351828800"/>
    <n v="1349160018"/>
    <b v="1"/>
    <n v="290"/>
    <b v="1"/>
    <s v="film &amp; video/documentary"/>
    <n v="1.7629999999999999"/>
    <n v="1.0966156173189639E-2"/>
    <x v="0"/>
    <s v="documentary"/>
    <d v="2012-11-02T04:00:00"/>
    <x v="287"/>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8.6618993278017326E-3"/>
    <x v="0"/>
    <s v="documentary"/>
    <d v="2012-06-26T04:03:13"/>
    <x v="288"/>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1.4755453793805254E-2"/>
    <x v="0"/>
    <s v="documentary"/>
    <d v="2013-11-02T10:57:14"/>
    <x v="289"/>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3.4994167638726877E-2"/>
    <x v="0"/>
    <s v="documentary"/>
    <d v="2011-02-02T07:59:00"/>
    <x v="290"/>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2.1329778370271623E-2"/>
    <x v="0"/>
    <s v="documentary"/>
    <d v="2013-05-01T00:01:00"/>
    <x v="291"/>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6.4757481262363694E-3"/>
    <x v="0"/>
    <s v="documentary"/>
    <d v="2011-10-29T03:59:00"/>
    <x v="292"/>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4.9696509863429439E-3"/>
    <x v="0"/>
    <s v="documentary"/>
    <d v="2014-04-20T16:01:54"/>
    <x v="29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0.01"/>
    <x v="0"/>
    <s v="documentary"/>
    <d v="2010-07-19T16:00:00"/>
    <x v="29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9.9918022146040786E-3"/>
    <x v="0"/>
    <s v="documentary"/>
    <d v="2013-11-01T00:00:00"/>
    <x v="295"/>
  </r>
  <r>
    <n v="296"/>
    <s v="Bel Borba Is Here!"/>
    <s v="Bel Borba is Here is a feature film about the most inspiring Brazilian artist you've never heard of... until now."/>
    <n v="25000"/>
    <n v="29681.55"/>
    <x v="0"/>
    <x v="0"/>
    <s v="USD"/>
    <n v="1347017083"/>
    <n v="1344857083"/>
    <b v="1"/>
    <n v="129"/>
    <b v="1"/>
    <s v="film &amp; video/documentary"/>
    <n v="1.187262"/>
    <n v="4.3461342146889227E-3"/>
    <x v="0"/>
    <s v="documentary"/>
    <d v="2012-09-07T11:24:43"/>
    <x v="296"/>
  </r>
  <r>
    <n v="297"/>
    <s v="Who Owns Yoga?"/>
    <s v="Who Owns Yoga? is a feature length documentary film that explores the changing nature of yoga in the modern world."/>
    <n v="20000"/>
    <n v="20128"/>
    <x v="0"/>
    <x v="0"/>
    <s v="USD"/>
    <n v="1430452740"/>
    <n v="1427390901"/>
    <b v="1"/>
    <n v="142"/>
    <b v="1"/>
    <s v="film &amp; video/documentary"/>
    <n v="1.0064"/>
    <n v="7.0548489666136726E-3"/>
    <x v="0"/>
    <s v="documentary"/>
    <d v="2015-05-01T03:59:00"/>
    <x v="297"/>
  </r>
  <r>
    <n v="298"/>
    <s v="DisHonesty - A Documentary Feature Film"/>
    <s v="The truth is, we all lie - and by &quot;we,&quot; we mean everyone!"/>
    <n v="126000"/>
    <n v="137254.84"/>
    <x v="0"/>
    <x v="0"/>
    <s v="USD"/>
    <n v="1399669200"/>
    <n v="1394536048"/>
    <b v="1"/>
    <n v="2436"/>
    <b v="1"/>
    <s v="film &amp; video/documentary"/>
    <n v="1.089324126984127"/>
    <n v="1.7748008011957903E-2"/>
    <x v="0"/>
    <s v="documentary"/>
    <d v="2014-05-09T21:00:00"/>
    <x v="298"/>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1.3634903116748857E-2"/>
    <x v="0"/>
    <s v="documentary"/>
    <d v="2010-11-17T06:24:20"/>
    <x v="299"/>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1.1718138656251941E-2"/>
    <x v="0"/>
    <s v="documentary"/>
    <d v="2011-04-24T23:02:18"/>
    <x v="300"/>
  </r>
  <r>
    <n v="301"/>
    <s v="WORLD FAIR"/>
    <s v="A film about personal memory, amateur cinematography, and visions of the future at the 1939 New York World's Fair."/>
    <n v="13000"/>
    <n v="15435.55"/>
    <x v="0"/>
    <x v="0"/>
    <s v="USD"/>
    <n v="1363711335"/>
    <n v="1360258935"/>
    <b v="1"/>
    <n v="251"/>
    <b v="1"/>
    <s v="film &amp; video/documentary"/>
    <n v="1.1873499999999999"/>
    <n v="1.626116335342764E-2"/>
    <x v="0"/>
    <s v="documentary"/>
    <d v="2013-03-19T16:42:15"/>
    <x v="301"/>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1.0750547481584711E-2"/>
    <x v="0"/>
    <s v="documentary"/>
    <d v="2012-02-24T20:33:58"/>
    <x v="302"/>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1.988360814742968E-2"/>
    <x v="0"/>
    <s v="documentary"/>
    <d v="2012-06-02T01:42:26"/>
    <x v="303"/>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9.3956323006602338E-3"/>
    <x v="0"/>
    <s v="documentary"/>
    <d v="2012-09-01T02:00:00"/>
    <x v="304"/>
  </r>
  <r>
    <n v="305"/>
    <s v="My Friend Mott-ly"/>
    <s v="A documentary that I am making about the difficult, but inspiring, life of a late friend of mine."/>
    <n v="7500"/>
    <n v="9775"/>
    <x v="0"/>
    <x v="0"/>
    <s v="USD"/>
    <n v="1331392049"/>
    <n v="1328800049"/>
    <b v="1"/>
    <n v="189"/>
    <b v="1"/>
    <s v="film &amp; video/documentary"/>
    <n v="1.3033333333333332"/>
    <n v="1.9335038363171356E-2"/>
    <x v="0"/>
    <s v="documentary"/>
    <d v="2012-03-10T15:07:29"/>
    <x v="305"/>
  </r>
  <r>
    <n v="306"/>
    <s v="Escape/Artist: The Jason Escape Documentary"/>
    <s v="A feature-length documentary on the life of Boston escape artist Jason Escape."/>
    <n v="1000"/>
    <n v="2929"/>
    <x v="0"/>
    <x v="0"/>
    <s v="USD"/>
    <n v="1363806333"/>
    <n v="1362081933"/>
    <b v="1"/>
    <n v="80"/>
    <b v="1"/>
    <s v="film &amp; video/documentary"/>
    <n v="2.9289999999999998"/>
    <n v="2.7313076135199729E-2"/>
    <x v="0"/>
    <s v="documentary"/>
    <d v="2013-03-20T19:05:33"/>
    <x v="306"/>
  </r>
  <r>
    <n v="307"/>
    <s v="Grammar Revolution"/>
    <s v="Why is grammar important?"/>
    <n v="22000"/>
    <n v="24490"/>
    <x v="0"/>
    <x v="0"/>
    <s v="USD"/>
    <n v="1360276801"/>
    <n v="1357684801"/>
    <b v="1"/>
    <n v="576"/>
    <b v="1"/>
    <s v="film &amp; video/documentary"/>
    <n v="1.1131818181818183"/>
    <n v="2.351980400163332E-2"/>
    <x v="0"/>
    <s v="documentary"/>
    <d v="2013-02-07T22:40:01"/>
    <x v="307"/>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1.5945689927376067E-2"/>
    <x v="0"/>
    <s v="documentary"/>
    <d v="2011-03-10T16:40:10"/>
    <x v="308"/>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1.1116300794021485E-2"/>
    <x v="0"/>
    <s v="documentary"/>
    <d v="2012-09-03T18:02:14"/>
    <x v="309"/>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3.4572501416512212E-2"/>
    <x v="0"/>
    <s v="documentary"/>
    <d v="2011-10-20T02:00:00"/>
    <x v="310"/>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7.2044967586969077E-3"/>
    <x v="0"/>
    <s v="documentary"/>
    <d v="2012-01-01T07:59:00"/>
    <x v="311"/>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1.6312849162011173E-2"/>
    <x v="0"/>
    <s v="documentary"/>
    <d v="2013-04-14T21:03:52"/>
    <x v="312"/>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1.2468407750631846E-2"/>
    <x v="0"/>
    <s v="documentary"/>
    <d v="2010-08-11T15:59:00"/>
    <x v="313"/>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1156692197844997E-2"/>
    <x v="0"/>
    <s v="documentary"/>
    <d v="2013-03-01T19:59:48"/>
    <x v="31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4.9778761061946902E-3"/>
    <x v="0"/>
    <s v="documentary"/>
    <d v="2012-08-22T18:32:14"/>
    <x v="315"/>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9.2581741474276336E-3"/>
    <x v="0"/>
    <s v="documentary"/>
    <d v="2014-12-11T04:59:00"/>
    <x v="316"/>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1.0449389901127608E-2"/>
    <x v="0"/>
    <s v="documentary"/>
    <d v="2013-12-11T16:14:43"/>
    <x v="317"/>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2.0048002258929831E-2"/>
    <x v="0"/>
    <s v="documentary"/>
    <d v="2013-03-26T23:55:51"/>
    <x v="318"/>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9.0521831735889246E-3"/>
    <x v="0"/>
    <s v="documentary"/>
    <d v="2010-02-02T07:59:00"/>
    <x v="319"/>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7.4122724713829987E-3"/>
    <x v="0"/>
    <s v="documentary"/>
    <d v="2015-12-22T23:00:00"/>
    <x v="320"/>
  </r>
  <r>
    <n v="321"/>
    <s v="An Impossible Project"/>
    <s v="The more digital the world, the more analog our dreams._x000a_A feature documentary shot on 35mm film."/>
    <n v="35000"/>
    <n v="35932"/>
    <x v="0"/>
    <x v="12"/>
    <s v="EUR"/>
    <n v="1478605386"/>
    <n v="1475577786"/>
    <b v="1"/>
    <n v="337"/>
    <b v="1"/>
    <s v="film &amp; video/documentary"/>
    <n v="1.0266285714285714"/>
    <n v="9.3788266726038075E-3"/>
    <x v="0"/>
    <s v="documentary"/>
    <d v="2016-11-08T11:43:06"/>
    <x v="321"/>
  </r>
  <r>
    <n v="322"/>
    <s v="Last of the Big Tuskers"/>
    <s v="A documentary film about the largest elephants on earth and what is being done to ensure their survival."/>
    <n v="25000"/>
    <n v="26978"/>
    <x v="0"/>
    <x v="0"/>
    <s v="USD"/>
    <n v="1463146848"/>
    <n v="1460554848"/>
    <b v="1"/>
    <n v="186"/>
    <b v="1"/>
    <s v="film &amp; video/documentary"/>
    <n v="1.0791200000000001"/>
    <n v="6.8945066350359551E-3"/>
    <x v="0"/>
    <s v="documentary"/>
    <d v="2016-05-13T13:40:48"/>
    <x v="322"/>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8.7270538669876625E-3"/>
    <x v="0"/>
    <s v="documentary"/>
    <d v="2016-12-21T07:59:00"/>
    <x v="323"/>
  </r>
  <r>
    <n v="324"/>
    <s v="KEEP MOVING FORWARD - Documentary Film"/>
    <s v="A documentary about a Vietnam veteran who finds peace from his PTSD through Disney, rather than medication."/>
    <n v="8500"/>
    <n v="8636"/>
    <x v="0"/>
    <x v="0"/>
    <s v="USD"/>
    <n v="1438441308"/>
    <n v="1435590108"/>
    <b v="1"/>
    <n v="82"/>
    <b v="1"/>
    <s v="film &amp; video/documentary"/>
    <n v="1.016"/>
    <n v="9.4951366373320981E-3"/>
    <x v="0"/>
    <s v="documentary"/>
    <d v="2015-08-01T15:01:48"/>
    <x v="32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1.4100157094141539E-2"/>
    <x v="0"/>
    <s v="documentary"/>
    <d v="2016-12-20T04:30:33"/>
    <x v="325"/>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6.7947856661310334E-3"/>
    <x v="0"/>
    <s v="documentary"/>
    <d v="2017-03-14T22:57:00"/>
    <x v="326"/>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6.2316715542521991E-3"/>
    <x v="0"/>
    <s v="documentary"/>
    <d v="2015-03-22T08:00:00"/>
    <x v="327"/>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6.4083756697910716E-3"/>
    <x v="0"/>
    <s v="documentary"/>
    <d v="2015-11-01T04:00:00"/>
    <x v="32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1.5829383886255925E-2"/>
    <x v="0"/>
    <s v="documentary"/>
    <d v="2015-11-07T04:00:00"/>
    <x v="329"/>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9.5398428731762065E-3"/>
    <x v="0"/>
    <s v="documentary"/>
    <d v="2013-05-17T03:59:00"/>
    <x v="330"/>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1.0271563247502462E-2"/>
    <x v="0"/>
    <s v="documentary"/>
    <d v="2016-06-17T13:57:14"/>
    <x v="331"/>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4.9108525416980044E-3"/>
    <x v="0"/>
    <s v="documentary"/>
    <d v="2015-10-28T08:00:00"/>
    <x v="33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5.3103351899542834E-3"/>
    <x v="0"/>
    <s v="documentary"/>
    <d v="2016-04-07T14:16:31"/>
    <x v="333"/>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6.8188556181440858E-3"/>
    <x v="0"/>
    <s v="documentary"/>
    <d v="2015-05-15T19:00:00"/>
    <x v="33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9.1585575271894669E-3"/>
    <x v="0"/>
    <s v="documentary"/>
    <d v="2015-05-08T22:00:00"/>
    <x v="335"/>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1.6877908700442115E-2"/>
    <x v="0"/>
    <s v="documentary"/>
    <d v="2015-11-13T15:18:38"/>
    <x v="336"/>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1.0213999769361295E-2"/>
    <x v="0"/>
    <s v="documentary"/>
    <d v="2015-03-14T02:05:08"/>
    <x v="337"/>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1.428567969569081E-2"/>
    <x v="0"/>
    <s v="documentary"/>
    <d v="2016-09-03T01:00:00"/>
    <x v="338"/>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1.3723978411719353E-2"/>
    <x v="0"/>
    <s v="documentary"/>
    <d v="2015-04-29T18:14:28"/>
    <x v="339"/>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6.833036244800951E-3"/>
    <x v="0"/>
    <s v="documentary"/>
    <d v="2017-03-08T21:00:00"/>
    <x v="340"/>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1.4725568942436412E-2"/>
    <x v="0"/>
    <s v="documentary"/>
    <d v="2014-10-01T03:59:00"/>
    <x v="341"/>
  </r>
  <r>
    <n v="342"/>
    <s v="BREAKING A MONSTER a film about the band Unlocking The Truth"/>
    <s v="BREAKING A MONSTER needs your help to play in THEATERS!"/>
    <n v="55000"/>
    <n v="55201.52"/>
    <x v="0"/>
    <x v="0"/>
    <s v="USD"/>
    <n v="1461955465"/>
    <n v="1459363465"/>
    <b v="1"/>
    <n v="325"/>
    <b v="1"/>
    <s v="film &amp; video/documentary"/>
    <n v="1.0036639999999999"/>
    <n v="5.8875190393308015E-3"/>
    <x v="0"/>
    <s v="documentary"/>
    <d v="2016-04-29T18:44:25"/>
    <x v="342"/>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1.7119377272850528E-2"/>
    <x v="0"/>
    <s v="documentary"/>
    <d v="2014-11-14T03:00:00"/>
    <x v="343"/>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8.333820691268496E-3"/>
    <x v="0"/>
    <s v="documentary"/>
    <d v="2015-06-01T02:20:00"/>
    <x v="34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1.0013986013986014E-2"/>
    <x v="0"/>
    <s v="documentary"/>
    <d v="2015-05-20T22:39:50"/>
    <x v="345"/>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1.1040068401445073E-2"/>
    <x v="0"/>
    <s v="documentary"/>
    <d v="2015-10-14T12:00:21"/>
    <x v="346"/>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8.4908661579614752E-3"/>
    <x v="0"/>
    <s v="documentary"/>
    <d v="2015-11-14T12:53:29"/>
    <x v="347"/>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1.1553398058252427E-2"/>
    <x v="0"/>
    <s v="documentary"/>
    <d v="2015-08-21T14:05:16"/>
    <x v="348"/>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1.3908344840337199E-2"/>
    <x v="0"/>
    <s v="documentary"/>
    <d v="2017-02-24T11:58:28"/>
    <x v="349"/>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7.7030324154757756E-3"/>
    <x v="0"/>
    <s v="documentary"/>
    <d v="2016-09-11T03:59:00"/>
    <x v="350"/>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2.2265336289726535E-2"/>
    <x v="0"/>
    <s v="documentary"/>
    <d v="2016-04-07T22:09:14"/>
    <x v="351"/>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2.4536719286204531E-2"/>
    <x v="0"/>
    <s v="documentary"/>
    <d v="2014-10-08T04:01:08"/>
    <x v="35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9.6596007133922402E-3"/>
    <x v="0"/>
    <s v="documentary"/>
    <d v="2015-11-19T20:00:19"/>
    <x v="353"/>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7.9714128642111044E-3"/>
    <x v="0"/>
    <s v="documentary"/>
    <d v="2016-04-08T18:52:01"/>
    <x v="354"/>
  </r>
  <r>
    <n v="355"/>
    <s v="REZA ABDOH -Theatre Visionary"/>
    <s v="A documentary film about the late REZA ABDOH and his performance company DAR A LUZ."/>
    <n v="35000"/>
    <n v="40690"/>
    <x v="0"/>
    <x v="0"/>
    <s v="USD"/>
    <n v="1417420994"/>
    <n v="1414738994"/>
    <b v="1"/>
    <n v="165"/>
    <b v="1"/>
    <s v="film &amp; video/documentary"/>
    <n v="1.1625714285714286"/>
    <n v="4.0550503809289751E-3"/>
    <x v="0"/>
    <s v="documentary"/>
    <d v="2014-12-01T08:03:14"/>
    <x v="355"/>
  </r>
  <r>
    <n v="356"/>
    <s v="43 and 80"/>
    <s v="A documentary about halibut conservation and how it impacts communities of Southeast Alaska."/>
    <n v="7500"/>
    <n v="7701.93"/>
    <x v="0"/>
    <x v="0"/>
    <s v="USD"/>
    <n v="1458152193"/>
    <n v="1455563793"/>
    <b v="1"/>
    <n v="97"/>
    <b v="1"/>
    <s v="film &amp; video/documentary"/>
    <n v="1.0269239999999999"/>
    <n v="1.2594245857856406E-2"/>
    <x v="0"/>
    <s v="documentary"/>
    <d v="2016-03-16T18:16:33"/>
    <x v="356"/>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1.160919540229885E-2"/>
    <x v="0"/>
    <s v="documentary"/>
    <d v="2015-04-24T05:19:57"/>
    <x v="357"/>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5.1800403538724196E-3"/>
    <x v="0"/>
    <s v="documentary"/>
    <d v="2016-06-15T15:00:00"/>
    <x v="358"/>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1.1901477832512315E-2"/>
    <x v="0"/>
    <s v="documentary"/>
    <d v="2014-11-14T05:12:00"/>
    <x v="359"/>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7.1516646115906291E-3"/>
    <x v="0"/>
    <s v="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9.105652578198651E-3"/>
    <x v="0"/>
    <s v="documentary"/>
    <d v="2014-11-23T01:01:46"/>
    <x v="361"/>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7.1666666666666667E-3"/>
    <x v="0"/>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2.8748341441839896E-3"/>
    <x v="0"/>
    <s v="documentary"/>
    <d v="2010-05-02T19:22:00"/>
    <x v="363"/>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1.4653819719113509E-2"/>
    <x v="0"/>
    <s v="documentary"/>
    <d v="2014-06-21T03:59:00"/>
    <x v="36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4.1677353167478837E-3"/>
    <x v="0"/>
    <s v="documentary"/>
    <d v="2014-02-28T14:33:19"/>
    <x v="365"/>
  </r>
  <r>
    <n v="366"/>
    <s v="A BUSHMAN ODYSSEY"/>
    <s v="One Bushman familyâ€™s struggle to survive genocide, dispossession and post-apartheid freedom in South Africa."/>
    <n v="38000"/>
    <n v="38500"/>
    <x v="0"/>
    <x v="0"/>
    <s v="USD"/>
    <n v="1337540518"/>
    <n v="1334948518"/>
    <b v="0"/>
    <n v="134"/>
    <b v="1"/>
    <s v="film &amp; video/documentary"/>
    <n v="1.013157894736842"/>
    <n v="3.4805194805194806E-3"/>
    <x v="0"/>
    <s v="documentary"/>
    <d v="2012-05-20T19:01:58"/>
    <x v="366"/>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1.1514260750594339E-2"/>
    <x v="0"/>
    <s v="documentary"/>
    <d v="2013-05-01T04:59:00"/>
    <x v="367"/>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1.2217611802674043E-2"/>
    <x v="0"/>
    <s v="documentary"/>
    <d v="2015-03-15T13:32:02"/>
    <x v="368"/>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2.3323631447517638E-2"/>
    <x v="0"/>
    <s v="documentary"/>
    <d v="2012-01-15T13:14:29"/>
    <x v="369"/>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1.4096049827897067E-3"/>
    <x v="0"/>
    <s v="documentary"/>
    <d v="2017-01-06T19:05:00"/>
    <x v="370"/>
  </r>
  <r>
    <n v="371"/>
    <s v="Unbranded"/>
    <s v="3,000 Miles. 18 Wild Horses. 6 Months. 5 States. 4 men. A documentary about Conservation, Exploration, and Wild Mustangs."/>
    <n v="150000"/>
    <n v="171253"/>
    <x v="0"/>
    <x v="0"/>
    <s v="USD"/>
    <n v="1359743139"/>
    <n v="1355855139"/>
    <b v="0"/>
    <n v="1062"/>
    <b v="1"/>
    <s v="film &amp; video/documentary"/>
    <n v="1.1416866666666667"/>
    <n v="6.2013512172049545E-3"/>
    <x v="0"/>
    <s v="documentary"/>
    <d v="2013-02-01T18:25:39"/>
    <x v="371"/>
  </r>
  <r>
    <n v="372"/>
    <s v="Wild Equus"/>
    <s v="A short documentary exploring the uses of 'Natural Horsemanship' across Europe"/>
    <n v="300"/>
    <n v="376"/>
    <x v="0"/>
    <x v="1"/>
    <s v="GBP"/>
    <n v="1459872000"/>
    <n v="1456408244"/>
    <b v="0"/>
    <n v="9"/>
    <b v="1"/>
    <s v="film &amp; video/documentary"/>
    <n v="1.2533333333333334"/>
    <n v="2.3936170212765957E-2"/>
    <x v="0"/>
    <s v="documentary"/>
    <d v="2016-04-05T16:00:00"/>
    <x v="372"/>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1.1124999999999999E-2"/>
    <x v="0"/>
    <s v="documentary"/>
    <d v="2012-07-18T21:53:18"/>
    <x v="373"/>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2.2196708763872943E-2"/>
    <x v="0"/>
    <s v="documentary"/>
    <d v="2011-09-16T21:20:31"/>
    <x v="37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2.3333333333333334E-2"/>
    <x v="0"/>
    <s v="documentary"/>
    <d v="2014-03-01T17:18:00"/>
    <x v="375"/>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1.8489984591679508E-2"/>
    <x v="0"/>
    <s v="documentary"/>
    <d v="2016-08-25T10:51:56"/>
    <x v="376"/>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9.688228438228438E-3"/>
    <x v="0"/>
    <s v="documentary"/>
    <d v="2015-11-14T07:01:00"/>
    <x v="377"/>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2.4753951685058156E-2"/>
    <x v="0"/>
    <s v="documentary"/>
    <d v="2016-01-25T23:52:00"/>
    <x v="378"/>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8.5573167930163112E-3"/>
    <x v="0"/>
    <s v="documentary"/>
    <d v="2012-05-03T16:31:12"/>
    <x v="379"/>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8.6572438162544167E-3"/>
    <x v="0"/>
    <s v="documentary"/>
    <d v="2016-01-23T17:16:32"/>
    <x v="380"/>
  </r>
  <r>
    <n v="381"/>
    <s v="Clearwater"/>
    <s v="Set in the ancient waters of the Puget Sound, Clearwater is a universal story about the need to adapt to change."/>
    <n v="25000"/>
    <n v="26182.5"/>
    <x v="0"/>
    <x v="0"/>
    <s v="USD"/>
    <n v="1343624400"/>
    <n v="1340642717"/>
    <b v="0"/>
    <n v="251"/>
    <b v="1"/>
    <s v="film &amp; video/documentary"/>
    <n v="1.0472999999999999"/>
    <n v="9.586555905662179E-3"/>
    <x v="0"/>
    <s v="documentary"/>
    <d v="2012-07-30T05:00:00"/>
    <x v="381"/>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1.4332247557003257E-2"/>
    <x v="0"/>
    <s v="documentary"/>
    <d v="2012-09-06T17:01:40"/>
    <x v="382"/>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2.3244552058111378E-2"/>
    <x v="0"/>
    <s v="documentary"/>
    <d v="2014-05-19T02:49:19"/>
    <x v="383"/>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1.708219972347353E-2"/>
    <x v="0"/>
    <s v="documentary"/>
    <d v="2015-01-06T18:45:47"/>
    <x v="38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8.944915174274877E-3"/>
    <x v="0"/>
    <s v="documentary"/>
    <d v="2014-11-21T15:01:41"/>
    <x v="385"/>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2.1630615640599003E-2"/>
    <x v="0"/>
    <s v="documentary"/>
    <d v="2015-08-10T22:49:51"/>
    <x v="386"/>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6.911308967484874E-3"/>
    <x v="0"/>
    <s v="documentary"/>
    <d v="2015-08-15T06:00:00"/>
    <x v="387"/>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1.1255548509828789E-2"/>
    <x v="0"/>
    <s v="documentary"/>
    <d v="2016-07-28T01:49:40"/>
    <x v="388"/>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1.2232255371904309E-2"/>
    <x v="0"/>
    <s v="documentary"/>
    <d v="2014-03-07T22:59:00"/>
    <x v="389"/>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1.4E-2"/>
    <x v="0"/>
    <s v="documentary"/>
    <d v="2015-05-08T00:52:52"/>
    <x v="390"/>
  </r>
  <r>
    <n v="391"/>
    <s v="Science, Sex and the Ladies"/>
    <s v="Too many women feel confused about their orgasm and shame about their desire. This movie aims to change that."/>
    <n v="20000"/>
    <n v="20122"/>
    <x v="0"/>
    <x v="0"/>
    <s v="USD"/>
    <n v="1324169940"/>
    <n v="1321578051"/>
    <b v="0"/>
    <n v="193"/>
    <b v="1"/>
    <s v="film &amp; video/documentary"/>
    <n v="1.0061"/>
    <n v="9.5914918994135772E-3"/>
    <x v="0"/>
    <s v="documentary"/>
    <d v="2011-12-18T00:59:00"/>
    <x v="391"/>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1.1035517222906735E-2"/>
    <x v="0"/>
    <s v="documentary"/>
    <d v="2011-09-08T03:00:00"/>
    <x v="392"/>
  </r>
  <r>
    <n v="393"/>
    <s v="THE PENGUIN COUNTERS Documentary Film"/>
    <s v="This is a story thatâ€™s never been told, about tackling climate change one penguin at a timeâ€¦"/>
    <n v="50000"/>
    <n v="55223"/>
    <x v="0"/>
    <x v="0"/>
    <s v="USD"/>
    <n v="1381424452"/>
    <n v="1378746052"/>
    <b v="0"/>
    <n v="351"/>
    <b v="1"/>
    <s v="film &amp; video/documentary"/>
    <n v="1.10446"/>
    <n v="6.3560472991326077E-3"/>
    <x v="0"/>
    <s v="documentary"/>
    <d v="2013-10-10T17:00:52"/>
    <x v="393"/>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9.5075109336375738E-3"/>
    <x v="0"/>
    <s v="documentary"/>
    <d v="2016-04-17T18:38:02"/>
    <x v="39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1.703002003803988E-2"/>
    <x v="0"/>
    <s v="documentary"/>
    <d v="2012-04-27T21:32:00"/>
    <x v="395"/>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1.225E-2"/>
    <x v="0"/>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1.7711640569711546E-2"/>
    <x v="0"/>
    <s v="documentary"/>
    <d v="2010-09-01T03:44:00"/>
    <x v="397"/>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7.137530627463513E-3"/>
    <x v="0"/>
    <s v="documentary"/>
    <d v="2015-04-29T19:02:06"/>
    <x v="398"/>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4.4473573334581715E-3"/>
    <x v="0"/>
    <s v="documentary"/>
    <d v="2016-12-14T12:00:00"/>
    <x v="399"/>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5.5208031878186152E-3"/>
    <x v="0"/>
    <s v="documentary"/>
    <d v="2014-05-17T03:30:00"/>
    <x v="400"/>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1.4063884714676531E-3"/>
    <x v="0"/>
    <s v="documentary"/>
    <d v="2011-08-07T20:12:50"/>
    <x v="401"/>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1.5178256265442993E-2"/>
    <x v="0"/>
    <s v="documentary"/>
    <d v="2015-11-05T13:56:57"/>
    <x v="402"/>
  </r>
  <r>
    <n v="403"/>
    <s v="MONDO BANANA"/>
    <s v="A documentary adventure about bananas - and people. Your round-trip ticket into the heart of banana-cultures!!"/>
    <n v="5000"/>
    <n v="5263"/>
    <x v="0"/>
    <x v="0"/>
    <s v="USD"/>
    <n v="1312960080"/>
    <n v="1308900441"/>
    <b v="0"/>
    <n v="70"/>
    <b v="1"/>
    <s v="film &amp; video/documentary"/>
    <n v="1.0526"/>
    <n v="1.330039901197036E-2"/>
    <x v="0"/>
    <s v="documentary"/>
    <d v="2011-08-10T07:08:00"/>
    <x v="403"/>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7.5106701402361288E-3"/>
    <x v="0"/>
    <s v="documentary"/>
    <d v="2014-02-05T23:04:00"/>
    <x v="404"/>
  </r>
  <r>
    <n v="405"/>
    <s v="The Healing Effect Movie"/>
    <s v="Come, join our movie movement.  A new documentary about the healing power of food."/>
    <n v="2820"/>
    <n v="3036"/>
    <x v="0"/>
    <x v="0"/>
    <s v="USD"/>
    <n v="1394071339"/>
    <n v="1391479339"/>
    <b v="0"/>
    <n v="55"/>
    <b v="1"/>
    <s v="film &amp; video/documentary"/>
    <n v="1.0765957446808512"/>
    <n v="1.8115942028985508E-2"/>
    <x v="0"/>
    <s v="documentary"/>
    <d v="2014-03-06T02:02:19"/>
    <x v="405"/>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1.1605813517788397E-2"/>
    <x v="0"/>
    <s v="documentary"/>
    <d v="2011-05-09T05:59:00"/>
    <x v="406"/>
  </r>
  <r>
    <n v="407"/>
    <s v="Haymarket Documentary"/>
    <s v="The story of the 1886 Haymarket Riot explored through the history of the Haymarket Police Memorial Statue."/>
    <n v="2000"/>
    <n v="2031"/>
    <x v="0"/>
    <x v="0"/>
    <s v="USD"/>
    <n v="1321739650"/>
    <n v="1316552050"/>
    <b v="0"/>
    <n v="22"/>
    <b v="1"/>
    <s v="film &amp; video/documentary"/>
    <n v="1.0155000000000001"/>
    <n v="1.0832102412604629E-2"/>
    <x v="0"/>
    <s v="documentary"/>
    <d v="2011-11-19T21:54:10"/>
    <x v="407"/>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6.2435715858343219E-3"/>
    <x v="0"/>
    <s v="documentary"/>
    <d v="2013-11-05T18:39:50"/>
    <x v="408"/>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2.1929824561403508E-2"/>
    <x v="0"/>
    <s v="documentary"/>
    <d v="2016-07-22T20:42:24"/>
    <x v="409"/>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5.4559625876851132E-3"/>
    <x v="0"/>
    <s v="documentary"/>
    <d v="2015-06-18T23:33:17"/>
    <x v="410"/>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7.9498598053768764E-3"/>
    <x v="0"/>
    <s v="documentary"/>
    <d v="2013-12-22T05:00:00"/>
    <x v="411"/>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1.7344686218858405E-2"/>
    <x v="0"/>
    <s v="documentary"/>
    <d v="2012-07-25T17:49:38"/>
    <x v="412"/>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1.2712809456545982E-2"/>
    <x v="0"/>
    <s v="documentary"/>
    <d v="2012-07-19T21:03:31"/>
    <x v="413"/>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1.0931259196972883E-2"/>
    <x v="0"/>
    <s v="documentary"/>
    <d v="2013-10-12T01:31:05"/>
    <x v="41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1.468469854411703E-2"/>
    <x v="0"/>
    <s v="documentary"/>
    <d v="2014-10-17T12:00:00"/>
    <x v="415"/>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2.0795727725696031E-2"/>
    <x v="0"/>
    <s v="documentary"/>
    <d v="2014-02-08T09:30:31"/>
    <x v="416"/>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4.9401482044461337E-3"/>
    <x v="0"/>
    <s v="documentary"/>
    <d v="2013-04-08T04:33:00"/>
    <x v="417"/>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4.61361014994233E-3"/>
    <x v="0"/>
    <s v="documentary"/>
    <d v="2015-07-23T06:46:37"/>
    <x v="418"/>
  </r>
  <r>
    <n v="419"/>
    <s v="BEYOND LOCAL"/>
    <s v="Beyond Local is a personal journey through an art-centric and musically talented community that fosters creativity."/>
    <n v="8000"/>
    <n v="8035"/>
    <x v="0"/>
    <x v="0"/>
    <s v="USD"/>
    <n v="1372536787"/>
    <n v="1367352787"/>
    <b v="0"/>
    <n v="73"/>
    <b v="1"/>
    <s v="film &amp; video/documentary"/>
    <n v="1.004375"/>
    <n v="9.085252022401992E-3"/>
    <x v="0"/>
    <s v="documentary"/>
    <d v="2013-06-29T20:13:07"/>
    <x v="419"/>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0.20689655172413793"/>
    <x v="0"/>
    <s v="animation"/>
    <d v="2014-03-14T04:40:31"/>
    <x v="420"/>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1.9933554817275746E-2"/>
    <x v="0"/>
    <s v="animation"/>
    <d v="2015-08-21T11:47:36"/>
    <x v="421"/>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2.7906976744186046E-2"/>
    <x v="0"/>
    <s v="animation"/>
    <d v="2014-09-11T06:14:57"/>
    <x v="422"/>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8.4967320261437912E-2"/>
    <x v="0"/>
    <s v="animation"/>
    <d v="2013-06-05T22:13:50"/>
    <x v="423"/>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2.4521824423737126E-2"/>
    <x v="0"/>
    <s v="animation"/>
    <d v="2012-03-26T08:01:39"/>
    <x v="424"/>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0.33333333333333331"/>
    <x v="0"/>
    <s v="animation"/>
    <d v="2015-11-27T21:40:04"/>
    <x v="42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6.0150375939849621E-2"/>
    <x v="0"/>
    <s v="animation"/>
    <d v="2016-03-01T17:05:14"/>
    <x v="426"/>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e v="#DIV/0!"/>
    <x v="0"/>
    <s v="animation"/>
    <d v="2015-10-22T18:59:00"/>
    <x v="427"/>
  </r>
  <r>
    <n v="428"/>
    <s v="Little Clay Bible - Zacchaeus"/>
    <s v="Fresh, fun, entertaining Bible stories on YouTube, stop-motion style."/>
    <n v="12000"/>
    <n v="676"/>
    <x v="2"/>
    <x v="0"/>
    <s v="USD"/>
    <n v="1402956000"/>
    <n v="1400523845"/>
    <b v="0"/>
    <n v="13"/>
    <b v="0"/>
    <s v="film &amp; video/animation"/>
    <n v="5.6333333333333332E-2"/>
    <n v="1.9230769230769232E-2"/>
    <x v="0"/>
    <s v="animation"/>
    <d v="2014-06-16T22:00:00"/>
    <x v="428"/>
  </r>
  <r>
    <n v="429"/>
    <s v="THE FUTURE"/>
    <s v="THE FUTURE is a short animated film created entirely by autistic and developmentally disabled artists from the L.A.N.D. program in Brooklyn, New York."/>
    <n v="5000"/>
    <n v="0"/>
    <x v="2"/>
    <x v="0"/>
    <s v="USD"/>
    <n v="1259297940"/>
    <n v="1252964282"/>
    <b v="0"/>
    <n v="0"/>
    <b v="0"/>
    <s v="film &amp; video/animation"/>
    <n v="0"/>
    <e v="#DIV/0!"/>
    <x v="0"/>
    <s v="animation"/>
    <d v="2009-11-27T04:59:00"/>
    <x v="429"/>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0.20833333333333334"/>
    <x v="0"/>
    <s v="animation"/>
    <d v="2013-09-11T02:34:27"/>
    <x v="430"/>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1.9277108433734941E-2"/>
    <x v="0"/>
    <s v="animation"/>
    <d v="2016-07-05T20:54:43"/>
    <x v="431"/>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1.4035087719298246E-2"/>
    <x v="0"/>
    <s v="animation"/>
    <d v="2015-10-21T17:26:21"/>
    <x v="432"/>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e v="#DIV/0!"/>
    <x v="0"/>
    <s v="animation"/>
    <d v="2015-10-11T15:07:02"/>
    <x v="433"/>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1.6E-2"/>
    <x v="0"/>
    <s v="animation"/>
    <d v="2013-12-01T21:01:42"/>
    <x v="434"/>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
    <x v="0"/>
    <s v="animation"/>
    <d v="2013-09-13T17:56:20"/>
    <x v="435"/>
  </r>
  <r>
    <n v="436"/>
    <s v="Blinky"/>
    <s v="Blinky is the story of a naÃ¯ve simpleton who suddenly finds himself struggling to adapt to changes within his environment."/>
    <n v="1000"/>
    <n v="0"/>
    <x v="2"/>
    <x v="0"/>
    <s v="USD"/>
    <n v="1375260113"/>
    <n v="1372668113"/>
    <b v="0"/>
    <n v="0"/>
    <b v="0"/>
    <s v="film &amp; video/animation"/>
    <n v="0"/>
    <e v="#DIV/0!"/>
    <x v="0"/>
    <s v="animation"/>
    <d v="2013-07-31T08:41:53"/>
    <x v="436"/>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e v="#DIV/0!"/>
    <x v="0"/>
    <s v="animation"/>
    <d v="2016-10-08T07:38:46"/>
    <x v="437"/>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5.8635394456289982E-3"/>
    <x v="0"/>
    <s v="animation"/>
    <d v="2015-11-18T07:15:58"/>
    <x v="438"/>
  </r>
  <r>
    <n v="439"/>
    <s v="Starting a cartoon series"/>
    <s v="Hi everyone, I'm trying to begin a cartoon series. It's a show about space bounty hunters and their adventures as they travel around."/>
    <n v="450"/>
    <n v="0"/>
    <x v="2"/>
    <x v="0"/>
    <s v="USD"/>
    <n v="1413569818"/>
    <n v="1412705818"/>
    <b v="0"/>
    <n v="0"/>
    <b v="0"/>
    <s v="film &amp; video/animation"/>
    <n v="0"/>
    <e v="#DIV/0!"/>
    <x v="0"/>
    <s v="animation"/>
    <d v="2014-10-17T18:16:58"/>
    <x v="439"/>
  </r>
  <r>
    <n v="440"/>
    <s v="Consumed"/>
    <s v="A stop-motion animation made by a one girl team, with a camera, creativity, and a lot of determination."/>
    <n v="5000"/>
    <n v="5"/>
    <x v="2"/>
    <x v="0"/>
    <s v="USD"/>
    <n v="1458859153"/>
    <n v="1456270753"/>
    <b v="0"/>
    <n v="1"/>
    <b v="0"/>
    <s v="film &amp; video/animation"/>
    <n v="1E-3"/>
    <n v="0.2"/>
    <x v="0"/>
    <s v="animation"/>
    <d v="2016-03-24T22:39:13"/>
    <x v="440"/>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e v="#DIV/0!"/>
    <x v="0"/>
    <s v="animation"/>
    <d v="2013-11-02T19:03:16"/>
    <x v="441"/>
  </r>
  <r>
    <n v="442"/>
    <s v="The Paranormal Idiot"/>
    <s v="Doomsday is here"/>
    <n v="17000"/>
    <n v="6691"/>
    <x v="2"/>
    <x v="0"/>
    <s v="USD"/>
    <n v="1424380783"/>
    <n v="1421788783"/>
    <b v="0"/>
    <n v="17"/>
    <b v="0"/>
    <s v="film &amp; video/animation"/>
    <n v="0.39358823529411763"/>
    <n v="2.5407263488267822E-3"/>
    <x v="0"/>
    <s v="animation"/>
    <d v="2015-02-19T21:19:43"/>
    <x v="442"/>
  </r>
  <r>
    <n v="443"/>
    <s v="Bad Teddy Studios"/>
    <s v="We love cartoons!! We want to make more but it costs money to so. Be apart of your daily dose of WTF!?! Pledge now!!"/>
    <n v="10000"/>
    <n v="10"/>
    <x v="2"/>
    <x v="5"/>
    <s v="CAD"/>
    <n v="1391991701"/>
    <n v="1389399701"/>
    <b v="0"/>
    <n v="2"/>
    <b v="0"/>
    <s v="film &amp; video/animation"/>
    <n v="1E-3"/>
    <n v="0.2"/>
    <x v="0"/>
    <s v="animation"/>
    <d v="2014-02-10T00:21:41"/>
    <x v="443"/>
  </r>
  <r>
    <n v="444"/>
    <s v="Discovering the Other Woman"/>
    <s v="An upcoming animated web sitcom series centered around dealing with life, love, and relationships."/>
    <n v="1000"/>
    <n v="50"/>
    <x v="2"/>
    <x v="0"/>
    <s v="USD"/>
    <n v="1329342361"/>
    <n v="1324158361"/>
    <b v="0"/>
    <n v="1"/>
    <b v="0"/>
    <s v="film &amp; video/animation"/>
    <n v="0.05"/>
    <n v="0.02"/>
    <x v="0"/>
    <s v="animation"/>
    <d v="2012-02-15T21:46:01"/>
    <x v="444"/>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
    <x v="0"/>
    <s v="animation"/>
    <d v="2015-05-21T08:02:55"/>
    <x v="44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2.0887728459530026E-2"/>
    <x v="0"/>
    <s v="animation"/>
    <d v="2015-03-04T02:00:20"/>
    <x v="446"/>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0.2"/>
    <x v="0"/>
    <s v="animation"/>
    <d v="2013-03-23T12:19:23"/>
    <x v="447"/>
  </r>
  <r>
    <n v="448"/>
    <s v="The Last Mice"/>
    <s v="Max is a pessimistic mouse, always fantasizing about the end of the world. In The Last Mice, Max's fantasy becomes a real nightmare."/>
    <n v="2500"/>
    <n v="82.01"/>
    <x v="2"/>
    <x v="0"/>
    <s v="USD"/>
    <n v="1400091095"/>
    <n v="1398363095"/>
    <b v="0"/>
    <n v="4"/>
    <b v="0"/>
    <s v="film &amp; video/animation"/>
    <n v="3.2804E-2"/>
    <n v="4.8774539690281671E-2"/>
    <x v="0"/>
    <s v="animation"/>
    <d v="2014-05-14T18:11:35"/>
    <x v="448"/>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0.1111111111111111"/>
    <x v="0"/>
    <s v="animation"/>
    <d v="2013-10-17T13:38:05"/>
    <x v="449"/>
  </r>
  <r>
    <n v="450"/>
    <s v="DreamAfrica"/>
    <s v="Why do the moon and stars receive their light from the sun? Africa has a story to tell. Ananse and Kweku appear in this great folktale."/>
    <n v="50000"/>
    <n v="396"/>
    <x v="2"/>
    <x v="0"/>
    <s v="USD"/>
    <n v="1392417800"/>
    <n v="1389825800"/>
    <b v="0"/>
    <n v="7"/>
    <b v="0"/>
    <s v="film &amp; video/animation"/>
    <n v="7.92E-3"/>
    <n v="1.7676767676767676E-2"/>
    <x v="0"/>
    <s v="animation"/>
    <d v="2014-02-14T22:43:20"/>
    <x v="450"/>
  </r>
  <r>
    <n v="451"/>
    <s v="The Gangbangers"/>
    <s v="This comedy follows two devils who discover a magical boombox to become musicians after an 80s rapture enchants earth with fairy-tales."/>
    <n v="20000"/>
    <n v="0"/>
    <x v="2"/>
    <x v="0"/>
    <s v="USD"/>
    <n v="1390669791"/>
    <n v="1388077791"/>
    <b v="0"/>
    <n v="0"/>
    <b v="0"/>
    <s v="film &amp; video/animation"/>
    <n v="0"/>
    <e v="#DIV/0!"/>
    <x v="0"/>
    <s v="animation"/>
    <d v="2014-01-25T17:09:51"/>
    <x v="451"/>
  </r>
  <r>
    <n v="452"/>
    <s v="Lost in the Shadows"/>
    <s v="A man must find his way out of the depths of the shadows by using the aid of a little girl."/>
    <n v="750"/>
    <n v="480"/>
    <x v="2"/>
    <x v="0"/>
    <s v="USD"/>
    <n v="1431536015"/>
    <n v="1428944015"/>
    <b v="0"/>
    <n v="12"/>
    <b v="0"/>
    <s v="film &amp; video/animation"/>
    <n v="0.64"/>
    <n v="2.5000000000000001E-2"/>
    <x v="0"/>
    <s v="animation"/>
    <d v="2015-05-13T16:53:35"/>
    <x v="452"/>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7.6923076923076927E-2"/>
    <x v="0"/>
    <s v="animation"/>
    <d v="2015-02-19T19:47:59"/>
    <x v="453"/>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6.097560975609756E-2"/>
    <x v="0"/>
    <s v="animation"/>
    <d v="2014-11-26T13:14:00"/>
    <x v="454"/>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4.4444444444444446E-2"/>
    <x v="0"/>
    <s v="animation"/>
    <d v="2012-04-17T00:31:00"/>
    <x v="45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4.9180327868852458E-2"/>
    <x v="0"/>
    <s v="animation"/>
    <d v="2013-10-22T03:59:00"/>
    <x v="456"/>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e v="#DIV/0!"/>
    <x v="0"/>
    <s v="animation"/>
    <d v="2014-08-16T18:25:12"/>
    <x v="457"/>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5.9683313032886723E-2"/>
    <x v="0"/>
    <s v="animation"/>
    <d v="2013-05-14T16:47:40"/>
    <x v="458"/>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0.04"/>
    <x v="0"/>
    <s v="animation"/>
    <d v="2011-11-13T16:22:07"/>
    <x v="459"/>
  </r>
  <r>
    <n v="460"/>
    <s v="Darwin's Kiss"/>
    <s v="An animated web series about biological evolution gone haywire."/>
    <n v="8500"/>
    <n v="25"/>
    <x v="2"/>
    <x v="0"/>
    <s v="USD"/>
    <n v="1401595200"/>
    <n v="1398862875"/>
    <b v="0"/>
    <n v="2"/>
    <b v="0"/>
    <s v="film &amp; video/animation"/>
    <n v="2.9411764705882353E-3"/>
    <n v="0.08"/>
    <x v="0"/>
    <s v="animation"/>
    <d v="2014-06-01T04:00:00"/>
    <x v="460"/>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e v="#DIV/0!"/>
    <x v="0"/>
    <s v="animation"/>
    <d v="2013-06-02T20:19:27"/>
    <x v="461"/>
  </r>
  <r>
    <n v="462"/>
    <s v="THE FORGOTTEN LAND"/>
    <s v="A prince who becomes a slave, suffers of amnesia far away from his land. Slowly he recovers memory and returns where all started."/>
    <n v="100000"/>
    <n v="0"/>
    <x v="2"/>
    <x v="0"/>
    <s v="USD"/>
    <n v="1312945341"/>
    <n v="1307761341"/>
    <b v="0"/>
    <n v="0"/>
    <b v="0"/>
    <s v="film &amp; video/animation"/>
    <n v="0"/>
    <e v="#DIV/0!"/>
    <x v="0"/>
    <s v="animation"/>
    <d v="2011-08-10T03:02:21"/>
    <x v="462"/>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8.8000000000000005E-3"/>
    <x v="0"/>
    <s v="animation"/>
    <d v="2011-09-24T17:02:33"/>
    <x v="463"/>
  </r>
  <r>
    <n v="464"/>
    <s v="PokÃ©Movie - A PokÃ©monâ„¢ school project"/>
    <s v="We are three students that want to make a short PokÃ©mon movie as a school project!"/>
    <n v="1010"/>
    <n v="1"/>
    <x v="2"/>
    <x v="12"/>
    <s v="EUR"/>
    <n v="1463602935"/>
    <n v="1461874935"/>
    <b v="0"/>
    <n v="1"/>
    <b v="0"/>
    <s v="film &amp; video/animation"/>
    <n v="9.9009900990099011E-4"/>
    <n v="1"/>
    <x v="0"/>
    <s v="animation"/>
    <d v="2016-05-18T20:22:15"/>
    <x v="464"/>
  </r>
  <r>
    <n v="465"/>
    <s v="&quot;Amp&quot; A Story About a Robot"/>
    <s v="&quot;Amp&quot; is a short film about a robot with needs."/>
    <n v="512"/>
    <n v="138"/>
    <x v="2"/>
    <x v="0"/>
    <s v="USD"/>
    <n v="1403837574"/>
    <n v="1402455174"/>
    <b v="0"/>
    <n v="8"/>
    <b v="0"/>
    <s v="film &amp; video/animation"/>
    <n v="0.26953125"/>
    <n v="5.7971014492753624E-2"/>
    <x v="0"/>
    <s v="animation"/>
    <d v="2014-06-27T02:52:54"/>
    <x v="46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6.5789473684210523E-2"/>
    <x v="0"/>
    <s v="animation"/>
    <d v="2012-09-07T22:37:44"/>
    <x v="466"/>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9.038238702201622E-3"/>
    <x v="0"/>
    <s v="animation"/>
    <d v="2012-09-28T16:18:54"/>
    <x v="467"/>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e v="#DIV/0!"/>
    <x v="0"/>
    <s v="animation"/>
    <d v="2012-07-11T03:51:05"/>
    <x v="468"/>
  </r>
  <r>
    <n v="469"/>
    <s v="Dreamland PERSONALISED Animated Shorts Film"/>
    <s v="Create a personalised animation film using your child's name and photo."/>
    <n v="6000"/>
    <n v="0"/>
    <x v="2"/>
    <x v="1"/>
    <s v="GBP"/>
    <n v="1409960724"/>
    <n v="1404776724"/>
    <b v="0"/>
    <n v="0"/>
    <b v="0"/>
    <s v="film &amp; video/animation"/>
    <n v="0"/>
    <e v="#DIV/0!"/>
    <x v="0"/>
    <s v="animation"/>
    <d v="2014-09-05T23:45:24"/>
    <x v="469"/>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3.9215686274509803E-2"/>
    <x v="0"/>
    <s v="animation"/>
    <d v="2014-01-16T04:00:00"/>
    <x v="470"/>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2.5989909799724813E-2"/>
    <x v="0"/>
    <s v="animation"/>
    <d v="2014-04-19T16:19:39"/>
    <x v="471"/>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3.5460992907801421E-2"/>
    <x v="0"/>
    <s v="animation"/>
    <d v="2014-08-23T22:08:38"/>
    <x v="472"/>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1.6260162601626018E-2"/>
    <x v="0"/>
    <s v="animation"/>
    <d v="2014-09-17T16:45:19"/>
    <x v="473"/>
  </r>
  <r>
    <n v="474"/>
    <s v="TAO Mr. Fantastic!!"/>
    <s v="Time travel the light Mr. Fantastic!  Spin the dimensions toward other continuums and worlds.  Hold onto your panties."/>
    <n v="3300"/>
    <n v="1"/>
    <x v="2"/>
    <x v="0"/>
    <s v="USD"/>
    <n v="1487318029"/>
    <n v="1484726029"/>
    <b v="0"/>
    <n v="1"/>
    <b v="0"/>
    <s v="film &amp; video/animation"/>
    <n v="3.0303030303030303E-4"/>
    <n v="1"/>
    <x v="0"/>
    <s v="animation"/>
    <d v="2017-02-17T07:53:49"/>
    <x v="474"/>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e v="#DIV/0!"/>
    <x v="0"/>
    <s v="animation"/>
    <d v="2015-05-06T02:04:03"/>
    <x v="475"/>
  </r>
  <r>
    <n v="476"/>
    <s v="Sight Word Music Videos"/>
    <s v="Animated Music Videos that teach kids how to read."/>
    <n v="220000"/>
    <n v="4906.59"/>
    <x v="2"/>
    <x v="0"/>
    <s v="USD"/>
    <n v="1401767940"/>
    <n v="1398727441"/>
    <b v="0"/>
    <n v="124"/>
    <b v="0"/>
    <s v="film &amp; video/animation"/>
    <n v="2.2302681818181819E-2"/>
    <n v="2.5272134007528649E-2"/>
    <x v="0"/>
    <s v="animation"/>
    <d v="2014-06-03T03:59:00"/>
    <x v="476"/>
  </r>
  <r>
    <n v="477"/>
    <s v="Hymn of Unity"/>
    <s v="A Comedy-drama animation revolving around a man who finds a problematic pair of headphones that literally take over his whole life."/>
    <n v="1500"/>
    <n v="0"/>
    <x v="2"/>
    <x v="0"/>
    <s v="USD"/>
    <n v="1337371334"/>
    <n v="1332187334"/>
    <b v="0"/>
    <n v="0"/>
    <b v="0"/>
    <s v="film &amp; video/animation"/>
    <n v="0"/>
    <e v="#DIV/0!"/>
    <x v="0"/>
    <s v="animation"/>
    <d v="2012-05-18T20:02:14"/>
    <x v="477"/>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e v="#DIV/0!"/>
    <x v="0"/>
    <s v="animation"/>
    <d v="2015-04-01T20:51:49"/>
    <x v="478"/>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1.1261261261261261E-2"/>
    <x v="0"/>
    <s v="animation"/>
    <d v="2014-11-21T10:47:15"/>
    <x v="479"/>
  </r>
  <r>
    <n v="480"/>
    <s v="The CafÃ©"/>
    <s v="To court his muse, an artist must first outsmart her dog.  A short animated film collaboration by Dana and Terrence Masson."/>
    <n v="40000"/>
    <n v="7764"/>
    <x v="2"/>
    <x v="0"/>
    <s v="USD"/>
    <n v="1376049615"/>
    <n v="1373457615"/>
    <b v="0"/>
    <n v="140"/>
    <b v="0"/>
    <s v="film &amp; video/animation"/>
    <n v="0.19409999999999999"/>
    <n v="1.8031942297784646E-2"/>
    <x v="0"/>
    <s v="animation"/>
    <d v="2013-08-09T12:00:15"/>
    <x v="480"/>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1.1475409836065573E-2"/>
    <x v="0"/>
    <s v="animation"/>
    <d v="2012-10-10T16:08:09"/>
    <x v="481"/>
  </r>
  <r>
    <n v="482"/>
    <s v="Animated Stand-up Routines Shenanigans"/>
    <s v="Help me quit my day job and also create animated Stand-up routines from local up and coming comedians."/>
    <n v="10000"/>
    <n v="10"/>
    <x v="2"/>
    <x v="0"/>
    <s v="USD"/>
    <n v="1460644440"/>
    <n v="1458336690"/>
    <b v="0"/>
    <n v="1"/>
    <b v="0"/>
    <s v="film &amp; video/animation"/>
    <n v="1E-3"/>
    <n v="0.1"/>
    <x v="0"/>
    <s v="animation"/>
    <d v="2016-04-14T14:34:00"/>
    <x v="482"/>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1.9521912350597609E-2"/>
    <x v="0"/>
    <s v="animation"/>
    <d v="2013-01-29T04:44:32"/>
    <x v="483"/>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7.3825503355704702E-2"/>
    <x v="0"/>
    <s v="animation"/>
    <d v="2015-11-05T23:32:52"/>
    <x v="484"/>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1.5033054680631772E-2"/>
    <x v="0"/>
    <s v="animation"/>
    <d v="2013-05-17T12:08:19"/>
    <x v="48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0.02"/>
    <x v="0"/>
    <s v="animation"/>
    <d v="2014-06-01T22:37:19"/>
    <x v="486"/>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e v="#DIV/0!"/>
    <x v="0"/>
    <s v="animation"/>
    <d v="2016-12-25T15:16:34"/>
    <x v="487"/>
  </r>
  <r>
    <n v="488"/>
    <s v="City Animals independent cartoon series"/>
    <s v="When humans left the earth, the animals took over the city. What could go wrong? Well...everything!"/>
    <n v="12000"/>
    <n v="0"/>
    <x v="2"/>
    <x v="0"/>
    <s v="USD"/>
    <n v="1483924700"/>
    <n v="1481332700"/>
    <b v="0"/>
    <n v="0"/>
    <b v="0"/>
    <s v="film &amp; video/animation"/>
    <n v="0"/>
    <e v="#DIV/0!"/>
    <x v="0"/>
    <s v="animation"/>
    <d v="2017-01-09T01:18:20"/>
    <x v="488"/>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1.3953488372093023E-2"/>
    <x v="0"/>
    <s v="animation"/>
    <d v="2012-01-05T11:33:00"/>
    <x v="489"/>
  </r>
  <r>
    <n v="490"/>
    <s v="PROJECT IS CANCELLED"/>
    <s v="Cancelled"/>
    <n v="1000"/>
    <n v="0"/>
    <x v="2"/>
    <x v="0"/>
    <s v="USD"/>
    <n v="1345677285"/>
    <n v="1343085285"/>
    <b v="0"/>
    <n v="0"/>
    <b v="0"/>
    <s v="film &amp; video/animation"/>
    <n v="0"/>
    <e v="#DIV/0!"/>
    <x v="0"/>
    <s v="animation"/>
    <d v="2012-08-22T23:14:45"/>
    <x v="490"/>
  </r>
  <r>
    <n v="491"/>
    <s v="Guess What? Gus"/>
    <s v="&quot;Guess What? Gus&quot; is a magical animated comedy that follow a new kid who playful antics for attention make the news."/>
    <n v="10000"/>
    <n v="0"/>
    <x v="2"/>
    <x v="0"/>
    <s v="USD"/>
    <n v="1453937699"/>
    <n v="1451345699"/>
    <b v="0"/>
    <n v="0"/>
    <b v="0"/>
    <s v="film &amp; video/animation"/>
    <n v="0"/>
    <e v="#DIV/0!"/>
    <x v="0"/>
    <s v="animation"/>
    <d v="2016-01-27T23:34:59"/>
    <x v="491"/>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e v="#DIV/0!"/>
    <x v="0"/>
    <s v="animation"/>
    <d v="2016-10-13T00:50:30"/>
    <x v="492"/>
  </r>
  <r>
    <n v="493"/>
    <s v="Joc Barrera The Chupacabra Hunter"/>
    <s v="The Chupacabra is not a myth and one man is on a mission to prove its existence no matter what, his name is Joc Barrera."/>
    <n v="30000"/>
    <n v="0"/>
    <x v="2"/>
    <x v="1"/>
    <s v="GBP"/>
    <n v="1432142738"/>
    <n v="1429550738"/>
    <b v="0"/>
    <n v="0"/>
    <b v="0"/>
    <s v="film &amp; video/animation"/>
    <n v="0"/>
    <e v="#DIV/0!"/>
    <x v="0"/>
    <s v="animation"/>
    <d v="2015-05-20T17:25:38"/>
    <x v="493"/>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9.6774193548387094E-2"/>
    <x v="0"/>
    <s v="animation"/>
    <d v="2014-07-03T03:00:00"/>
    <x v="494"/>
  </r>
  <r>
    <n v="495"/>
    <s v="Average Heroes pilot"/>
    <s v="two friends set out to conquer and reach the level cap of the quest watch, how will they do it when they're 2 teenage idiots"/>
    <n v="7000"/>
    <n v="0"/>
    <x v="2"/>
    <x v="0"/>
    <s v="USD"/>
    <n v="1437076305"/>
    <n v="1434484305"/>
    <b v="0"/>
    <n v="0"/>
    <b v="0"/>
    <s v="film &amp; video/animation"/>
    <n v="0"/>
    <e v="#DIV/0!"/>
    <x v="0"/>
    <s v="animation"/>
    <d v="2015-07-16T19:51:45"/>
    <x v="495"/>
  </r>
  <r>
    <n v="496"/>
    <s v="Airships and Anatasia: The Movie"/>
    <s v="The movie is about the adventures of Ethan, Danna, The mysterious inventor and more."/>
    <n v="60000"/>
    <n v="1"/>
    <x v="2"/>
    <x v="0"/>
    <s v="USD"/>
    <n v="1392070874"/>
    <n v="1386886874"/>
    <b v="0"/>
    <n v="1"/>
    <b v="0"/>
    <s v="film &amp; video/animation"/>
    <n v="1.6666666666666667E-5"/>
    <n v="1"/>
    <x v="0"/>
    <s v="animation"/>
    <d v="2014-02-10T22:21:14"/>
    <x v="496"/>
  </r>
  <r>
    <n v="497"/>
    <s v="Galaxy Probe Kids"/>
    <s v="live-action/animated series pilot."/>
    <n v="4480"/>
    <n v="30"/>
    <x v="2"/>
    <x v="0"/>
    <s v="USD"/>
    <n v="1419483600"/>
    <n v="1414889665"/>
    <b v="0"/>
    <n v="3"/>
    <b v="0"/>
    <s v="film &amp; video/animation"/>
    <n v="6.6964285714285711E-3"/>
    <n v="0.1"/>
    <x v="0"/>
    <s v="animation"/>
    <d v="2014-12-25T05:00:00"/>
    <x v="497"/>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7.3480293921175683E-3"/>
    <x v="0"/>
    <s v="animation"/>
    <d v="2011-12-23T18:17:29"/>
    <x v="498"/>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1.3612565445026177E-2"/>
    <x v="0"/>
    <s v="animation"/>
    <d v="2009-10-12T20:59:00"/>
    <x v="499"/>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1.8604651162790697E-2"/>
    <x v="0"/>
    <s v="animation"/>
    <d v="2010-05-08T22:16:00"/>
    <x v="500"/>
  </r>
  <r>
    <n v="501"/>
    <s v="World War 4"/>
    <s v="Based on the invention portfolio of a patented inventor World War Four is a look into the future of warfare and humanity as a whole"/>
    <n v="10000"/>
    <n v="0"/>
    <x v="2"/>
    <x v="0"/>
    <s v="USD"/>
    <n v="1310189851"/>
    <n v="1307597851"/>
    <b v="0"/>
    <n v="0"/>
    <b v="0"/>
    <s v="film &amp; video/animation"/>
    <n v="0"/>
    <e v="#DIV/0!"/>
    <x v="0"/>
    <s v="animation"/>
    <d v="2011-07-09T05:37:31"/>
    <x v="501"/>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1.7391304347826087E-2"/>
    <x v="0"/>
    <s v="animation"/>
    <d v="2012-03-18T12:17:05"/>
    <x v="502"/>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7.8947368421052627E-2"/>
    <x v="0"/>
    <s v="animation"/>
    <d v="2015-01-17T12:38:23"/>
    <x v="503"/>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1.4925373134328358E-2"/>
    <x v="0"/>
    <s v="animation"/>
    <d v="2012-04-10T22:36:27"/>
    <x v="504"/>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0.26923076923076922"/>
    <x v="0"/>
    <s v="animation"/>
    <d v="2015-12-25T02:21:26"/>
    <x v="505"/>
  </r>
  <r>
    <n v="506"/>
    <s v="Age of Spirit: The Battle in Heaven"/>
    <s v="A feature-length 3D animation that depicts what happened when the Son of the Morning rebelled against God."/>
    <n v="200000"/>
    <n v="250"/>
    <x v="2"/>
    <x v="0"/>
    <s v="USD"/>
    <n v="1376140520"/>
    <n v="1373548520"/>
    <b v="0"/>
    <n v="1"/>
    <b v="0"/>
    <s v="film &amp; video/animation"/>
    <n v="1.25E-3"/>
    <n v="4.0000000000000001E-3"/>
    <x v="0"/>
    <s v="animation"/>
    <d v="2013-08-10T13:15:20"/>
    <x v="506"/>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1.5625E-2"/>
    <x v="0"/>
    <s v="animation"/>
    <d v="2012-10-19T23:00:57"/>
    <x v="507"/>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7.4999999999999997E-3"/>
    <x v="0"/>
    <s v="animation"/>
    <d v="2012-05-25T14:14:00"/>
    <x v="508"/>
  </r>
  <r>
    <n v="509"/>
    <s v="Indian in Chelsea - Web Animated series"/>
    <s v="A hilarious comedy podcast being turned into an animated series  about an indian servant and his boss."/>
    <n v="5000"/>
    <n v="10"/>
    <x v="2"/>
    <x v="1"/>
    <s v="GBP"/>
    <n v="1435504170"/>
    <n v="1432912170"/>
    <b v="0"/>
    <n v="1"/>
    <b v="0"/>
    <s v="film &amp; video/animation"/>
    <n v="2E-3"/>
    <n v="0.1"/>
    <x v="0"/>
    <s v="animation"/>
    <d v="2015-06-28T15:09:30"/>
    <x v="509"/>
  </r>
  <r>
    <n v="510"/>
    <s v="TPI Episode 2: Doomsday Dean"/>
    <s v="A mile below the Franco-Swiss border Dean manages to break the Large Hadron Collider and triggers the end of the world."/>
    <n v="14000"/>
    <n v="0"/>
    <x v="2"/>
    <x v="0"/>
    <s v="USD"/>
    <n v="1456805639"/>
    <n v="1454213639"/>
    <b v="0"/>
    <n v="0"/>
    <b v="0"/>
    <s v="film &amp; video/animation"/>
    <n v="0"/>
    <e v="#DIV/0!"/>
    <x v="0"/>
    <s v="animation"/>
    <d v="2016-03-01T04:13:59"/>
    <x v="510"/>
  </r>
  <r>
    <n v="511"/>
    <s v="Stuck On An Eyeland"/>
    <s v="A project that incorporates animation and comic art into a relevant story. 4 boys, 1 eyeland, and a whole lot of drama!!!"/>
    <n v="5000"/>
    <n v="150"/>
    <x v="2"/>
    <x v="0"/>
    <s v="USD"/>
    <n v="1365228982"/>
    <n v="1362640582"/>
    <b v="0"/>
    <n v="5"/>
    <b v="0"/>
    <s v="film &amp; video/animation"/>
    <n v="0.03"/>
    <n v="3.3333333333333333E-2"/>
    <x v="0"/>
    <s v="animation"/>
    <d v="2013-04-06T06:16:22"/>
    <x v="511"/>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0.18181818181818182"/>
    <x v="0"/>
    <s v="animation"/>
    <d v="2016-11-20T18:48:47"/>
    <x v="512"/>
  </r>
  <r>
    <n v="513"/>
    <s v="Paradigm Spiral - The Animated Series"/>
    <s v="A sci-fi fantasy 2.5D anime styled series about some guys trying to save the world, probably..."/>
    <n v="50000"/>
    <n v="6962"/>
    <x v="2"/>
    <x v="0"/>
    <s v="USD"/>
    <n v="1471244400"/>
    <n v="1467387705"/>
    <b v="0"/>
    <n v="68"/>
    <b v="0"/>
    <s v="film &amp; video/animation"/>
    <n v="0.13924"/>
    <n v="9.7673082447572532E-3"/>
    <x v="0"/>
    <s v="animation"/>
    <d v="2016-08-15T07:00:00"/>
    <x v="513"/>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0.06"/>
    <x v="0"/>
    <s v="animation"/>
    <d v="2014-08-09T14:44:07"/>
    <x v="514"/>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1.379254391302584E-3"/>
    <x v="0"/>
    <s v="animation"/>
    <d v="2015-12-29T11:46:41"/>
    <x v="515"/>
  </r>
  <r>
    <n v="516"/>
    <s v="Shipmates"/>
    <s v="A big brother style comedy animation series starring famous seafarers"/>
    <n v="5000"/>
    <n v="0"/>
    <x v="2"/>
    <x v="1"/>
    <s v="GBP"/>
    <n v="1432752080"/>
    <n v="1427568080"/>
    <b v="0"/>
    <n v="0"/>
    <b v="0"/>
    <s v="film &amp; video/animation"/>
    <n v="0"/>
    <e v="#DIV/0!"/>
    <x v="0"/>
    <s v="animation"/>
    <d v="2015-05-27T18:41:20"/>
    <x v="516"/>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1.4634146341463415E-2"/>
    <x v="0"/>
    <s v="animation"/>
    <d v="2017-02-02T14:46:01"/>
    <x v="517"/>
  </r>
  <r>
    <n v="518"/>
    <s v="Somorrah"/>
    <s v="The community of Somorrah is peaceful and unblemished until &quot;The Boss&quot; power and money starts to diminish &amp; plans to gain it all back!"/>
    <n v="7175"/>
    <n v="0"/>
    <x v="2"/>
    <x v="0"/>
    <s v="USD"/>
    <n v="1441550760"/>
    <n v="1438958824"/>
    <b v="0"/>
    <n v="0"/>
    <b v="0"/>
    <s v="film &amp; video/animation"/>
    <n v="0"/>
    <e v="#DIV/0!"/>
    <x v="0"/>
    <s v="animation"/>
    <d v="2015-09-06T14:46:00"/>
    <x v="518"/>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2.5491624180626365E-2"/>
    <x v="0"/>
    <s v="animation"/>
    <d v="2012-12-05T09:23:41"/>
    <x v="519"/>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6.6601371204701269E-3"/>
    <x v="1"/>
    <s v="plays"/>
    <d v="2015-12-10T16:51:01"/>
    <x v="52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1.0703363914373088E-2"/>
    <x v="1"/>
    <s v="plays"/>
    <d v="2016-11-01T04:59:00"/>
    <x v="521"/>
  </r>
  <r>
    <n v="522"/>
    <s v="COMPASS PLAYERS"/>
    <s v="*** TO MAKE DONATIONS IN THE FUTURE                                   GO TO OUR WEBSITE: www.compassplayers.com ***"/>
    <n v="3000"/>
    <n v="3440"/>
    <x v="0"/>
    <x v="0"/>
    <s v="USD"/>
    <n v="1458518325"/>
    <n v="1456793925"/>
    <b v="0"/>
    <n v="31"/>
    <b v="1"/>
    <s v="theater/plays"/>
    <n v="1.1466666666666667"/>
    <n v="9.0116279069767449E-3"/>
    <x v="1"/>
    <s v="plays"/>
    <d v="2016-03-20T23:58:45"/>
    <x v="522"/>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1.3930348258706468E-2"/>
    <x v="1"/>
    <s v="plays"/>
    <d v="2015-09-21T03:11:16"/>
    <x v="523"/>
  </r>
  <r>
    <n v="524"/>
    <s v="Zero Down"/>
    <s v="Angel on the Corner need YOUR help to raise Â£3,500 to take Zero Down by Sarah Hehir to the Edinburgh Fringe Festival this August!"/>
    <n v="3500"/>
    <n v="3803.55"/>
    <x v="0"/>
    <x v="1"/>
    <s v="GBP"/>
    <n v="1464801169"/>
    <n v="1462209169"/>
    <b v="0"/>
    <n v="130"/>
    <b v="1"/>
    <s v="theater/plays"/>
    <n v="1.0867285714285715"/>
    <n v="3.4178596311340723E-2"/>
    <x v="1"/>
    <s v="plays"/>
    <d v="2016-06-01T17:12:49"/>
    <x v="52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E-3"/>
    <x v="1"/>
    <s v="plays"/>
    <d v="2014-09-13T09:37:21"/>
    <x v="525"/>
  </r>
  <r>
    <n v="526"/>
    <s v="Victory by Madicken Malm"/>
    <s v="We have a brand new play. We urgently need your help to fund our production, which opens at Theatre503 on August 18th."/>
    <n v="1500"/>
    <n v="1710"/>
    <x v="0"/>
    <x v="1"/>
    <s v="GBP"/>
    <n v="1438966800"/>
    <n v="1436278344"/>
    <b v="0"/>
    <n v="23"/>
    <b v="1"/>
    <s v="theater/plays"/>
    <n v="1.1399999999999999"/>
    <n v="1.3450292397660818E-2"/>
    <x v="1"/>
    <s v="plays"/>
    <d v="2015-08-07T17:00:00"/>
    <x v="52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1.5666831928606843E-2"/>
    <x v="1"/>
    <s v="plays"/>
    <d v="2017-02-17T16:05:00"/>
    <x v="527"/>
  </r>
  <r>
    <n v="528"/>
    <s v="Devastated No Matter What"/>
    <s v="A Festival Backed Production of a Full-Length Play."/>
    <n v="1150"/>
    <n v="1330"/>
    <x v="0"/>
    <x v="0"/>
    <s v="USD"/>
    <n v="1434921600"/>
    <n v="1433109907"/>
    <b v="0"/>
    <n v="30"/>
    <b v="1"/>
    <s v="theater/plays"/>
    <n v="1.1565217391304348"/>
    <n v="2.2556390977443608E-2"/>
    <x v="1"/>
    <s v="plays"/>
    <d v="2015-06-21T21:20:00"/>
    <x v="528"/>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1.1501597444089457E-2"/>
    <x v="1"/>
    <s v="plays"/>
    <d v="2017-01-11T05:00:00"/>
    <x v="529"/>
  </r>
  <r>
    <n v="530"/>
    <s v="Corners Grove"/>
    <s v="Corners Grove is a coming-of-age play about leaving home, gender identity and the death of Whitney Houston; will benefit Win NYC."/>
    <n v="3405"/>
    <n v="3670"/>
    <x v="0"/>
    <x v="0"/>
    <s v="USD"/>
    <n v="1435111200"/>
    <n v="1433254268"/>
    <b v="0"/>
    <n v="29"/>
    <b v="1"/>
    <s v="theater/plays"/>
    <n v="1.0778267254038179"/>
    <n v="7.9019073569482293E-3"/>
    <x v="1"/>
    <s v="plays"/>
    <d v="2015-06-24T02:00:00"/>
    <x v="530"/>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7.7499999999999999E-3"/>
    <x v="1"/>
    <s v="plays"/>
    <d v="2016-12-17T06:59:00"/>
    <x v="531"/>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1.4036511156186612E-2"/>
    <x v="1"/>
    <s v="plays"/>
    <d v="2016-05-13T00:10:08"/>
    <x v="532"/>
  </r>
  <r>
    <n v="533"/>
    <s v="Foresight"/>
    <s v="New writing â€¢ Twisty-turny magical realist retro sci-fi â€¢ Human lives â€¢ Storytelling â€¢ The slope our society slips down..."/>
    <n v="2000"/>
    <n v="2004"/>
    <x v="0"/>
    <x v="1"/>
    <s v="GBP"/>
    <n v="1463394365"/>
    <n v="1461320765"/>
    <b v="0"/>
    <n v="17"/>
    <b v="1"/>
    <s v="theater/plays"/>
    <n v="1.002"/>
    <n v="8.4830339321357289E-3"/>
    <x v="1"/>
    <s v="plays"/>
    <d v="2016-05-16T10:26:05"/>
    <x v="533"/>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3.0573248407643311E-3"/>
    <x v="1"/>
    <s v="plays"/>
    <d v="2015-11-01T23:00:00"/>
    <x v="534"/>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2.878048780487805E-2"/>
    <x v="1"/>
    <s v="plays"/>
    <d v="2017-01-06T13:05:05"/>
    <x v="535"/>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9.9935938500960927E-3"/>
    <x v="1"/>
    <s v="plays"/>
    <d v="2015-08-03T18:00:00"/>
    <x v="53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2.4481327800829875E-2"/>
    <x v="1"/>
    <s v="plays"/>
    <d v="2015-11-04T19:26:31"/>
    <x v="537"/>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3.9679915349513919E-3"/>
    <x v="1"/>
    <s v="plays"/>
    <d v="2016-05-13T19:04:23"/>
    <x v="538"/>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3.9744048328762764E-2"/>
    <x v="1"/>
    <s v="plays"/>
    <d v="2016-07-05T01:11:47"/>
    <x v="539"/>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1"/>
    <x v="2"/>
    <s v="web"/>
    <d v="2015-02-04T19:36:46"/>
    <x v="540"/>
  </r>
  <r>
    <n v="541"/>
    <s v="Deviations"/>
    <s v="A website dedicated to local Kink Communities; to find others with matching interests and bring them together."/>
    <n v="4500"/>
    <n v="25"/>
    <x v="2"/>
    <x v="0"/>
    <s v="USD"/>
    <n v="1446080834"/>
    <n v="1443488834"/>
    <b v="0"/>
    <n v="1"/>
    <b v="0"/>
    <s v="technology/web"/>
    <n v="5.5555555555555558E-3"/>
    <n v="0.04"/>
    <x v="2"/>
    <s v="web"/>
    <d v="2015-10-29T01:07:14"/>
    <x v="541"/>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1"/>
    <x v="2"/>
    <s v="web"/>
    <d v="2016-05-03T16:41:56"/>
    <x v="542"/>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2.8571428571428571E-2"/>
    <x v="2"/>
    <s v="web"/>
    <d v="2014-11-01T02:12:42"/>
    <x v="543"/>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0.33333333333333331"/>
    <x v="2"/>
    <s v="web"/>
    <d v="2016-07-04T15:46:00"/>
    <x v="544"/>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2.4832018697049374E-3"/>
    <x v="2"/>
    <s v="web"/>
    <d v="2015-11-15T15:13:09"/>
    <x v="545"/>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3.8461538461538464E-2"/>
    <x v="2"/>
    <s v="web"/>
    <d v="2015-10-17T16:01:55"/>
    <x v="546"/>
  </r>
  <r>
    <n v="547"/>
    <s v="Secure Email and Document sharing"/>
    <s v="We are looking to build a secure email / document sharing system for companies needing to send sensitive information to clients."/>
    <n v="7500"/>
    <n v="0"/>
    <x v="2"/>
    <x v="1"/>
    <s v="GBP"/>
    <n v="1455122564"/>
    <n v="1452530564"/>
    <b v="0"/>
    <n v="0"/>
    <b v="0"/>
    <s v="technology/web"/>
    <n v="0"/>
    <e v="#DIV/0!"/>
    <x v="2"/>
    <s v="web"/>
    <d v="2016-02-10T16:42:44"/>
    <x v="54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0.1111111111111111"/>
    <x v="2"/>
    <s v="web"/>
    <d v="2015-10-29T21:40:48"/>
    <x v="548"/>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0.11764705882352941"/>
    <x v="2"/>
    <s v="web"/>
    <d v="2015-07-08T15:17:02"/>
    <x v="549"/>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0.11428571428571428"/>
    <x v="2"/>
    <s v="web"/>
    <d v="2017-01-31T05:00:00"/>
    <x v="550"/>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7.4054482941020893E-3"/>
    <x v="2"/>
    <s v="web"/>
    <d v="2015-08-01T17:53:00"/>
    <x v="551"/>
  </r>
  <r>
    <n v="552"/>
    <s v="Spinnable Social Media"/>
    <s v="Axoral is a 3d interactive social media interface, with the potential to be so much more, but we need your help!"/>
    <n v="45000"/>
    <n v="0"/>
    <x v="2"/>
    <x v="5"/>
    <s v="CAD"/>
    <n v="1452350896"/>
    <n v="1447166896"/>
    <b v="0"/>
    <n v="0"/>
    <b v="0"/>
    <s v="technology/web"/>
    <n v="0"/>
    <e v="#DIV/0!"/>
    <x v="2"/>
    <s v="web"/>
    <d v="2016-01-09T14:48:16"/>
    <x v="552"/>
  </r>
  <r>
    <n v="553"/>
    <s v="sellorshopusa.com"/>
    <s v="Groundbreaking New Classifieds Website Grows Into Largest Nationwide Coverage By Turning Users Into Entrepreneurs"/>
    <n v="25000"/>
    <n v="123"/>
    <x v="2"/>
    <x v="0"/>
    <s v="USD"/>
    <n v="1415988991"/>
    <n v="1413393391"/>
    <b v="0"/>
    <n v="6"/>
    <b v="0"/>
    <s v="technology/web"/>
    <n v="4.9199999999999999E-3"/>
    <n v="4.878048780487805E-2"/>
    <x v="2"/>
    <s v="web"/>
    <d v="2014-11-14T18:16:31"/>
    <x v="553"/>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1.5536723163841809E-2"/>
    <x v="2"/>
    <s v="web"/>
    <d v="2014-10-19T16:26:12"/>
    <x v="554"/>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e v="#DIV/0!"/>
    <x v="2"/>
    <s v="web"/>
    <d v="2016-06-12T08:29:03"/>
    <x v="555"/>
  </r>
  <r>
    <n v="556"/>
    <s v="Braille Academy"/>
    <s v="An educational platform for learning Unified English Braille Code"/>
    <n v="8000"/>
    <n v="200"/>
    <x v="2"/>
    <x v="0"/>
    <s v="USD"/>
    <n v="1452112717"/>
    <n v="1449520717"/>
    <b v="0"/>
    <n v="1"/>
    <b v="0"/>
    <s v="technology/web"/>
    <n v="2.5000000000000001E-2"/>
    <n v="5.0000000000000001E-3"/>
    <x v="2"/>
    <s v="web"/>
    <d v="2016-01-06T20:38:37"/>
    <x v="556"/>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1.4641288433382138E-2"/>
    <x v="2"/>
    <s v="web"/>
    <d v="2016-12-02T23:36:43"/>
    <x v="55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e v="#DIV/0!"/>
    <x v="2"/>
    <s v="web"/>
    <d v="2015-03-24T20:11:45"/>
    <x v="558"/>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0.02"/>
    <x v="2"/>
    <s v="web"/>
    <d v="2015-12-13T06:47:40"/>
    <x v="559"/>
  </r>
  <r>
    <n v="560"/>
    <s v="DOWNLOAD THE INTERNET,...."/>
    <s v="In the future the possibility exists that the internet it's self could be felled, we have world seed banks, it's time for a net bank,.."/>
    <n v="100000"/>
    <n v="12"/>
    <x v="2"/>
    <x v="5"/>
    <s v="CAD"/>
    <n v="1418841045"/>
    <n v="1416249045"/>
    <b v="0"/>
    <n v="3"/>
    <b v="0"/>
    <s v="technology/web"/>
    <n v="1.2E-4"/>
    <n v="0.25"/>
    <x v="2"/>
    <s v="web"/>
    <d v="2014-12-17T18:30:45"/>
    <x v="560"/>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3.6363636363636362E-2"/>
    <x v="2"/>
    <s v="web"/>
    <d v="2015-10-26T15:48:33"/>
    <x v="561"/>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e v="#DIV/0!"/>
    <x v="2"/>
    <s v="web"/>
    <d v="2016-12-18T09:20:15"/>
    <x v="562"/>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2.9411764705882353E-2"/>
    <x v="2"/>
    <s v="web"/>
    <d v="2015-02-17T01:40:47"/>
    <x v="563"/>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1"/>
    <x v="2"/>
    <s v="web"/>
    <d v="2016-03-12T22:37:55"/>
    <x v="564"/>
  </r>
  <r>
    <n v="565"/>
    <s v="EasyLearnings"/>
    <s v="Our objective is to provide a platform which helps teachers to provide courses to leaners in wide range of locations including Africa."/>
    <n v="25000"/>
    <n v="0"/>
    <x v="2"/>
    <x v="1"/>
    <s v="GBP"/>
    <n v="1436554249"/>
    <n v="1433962249"/>
    <b v="0"/>
    <n v="0"/>
    <b v="0"/>
    <s v="technology/web"/>
    <n v="0"/>
    <e v="#DIV/0!"/>
    <x v="2"/>
    <s v="web"/>
    <d v="2015-07-10T18:50:49"/>
    <x v="565"/>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1"/>
    <x v="2"/>
    <s v="web"/>
    <d v="2016-07-14T16:25:33"/>
    <x v="566"/>
  </r>
  <r>
    <n v="567"/>
    <s v="UnimeTV - Revolutionizing Anime"/>
    <s v="UnimeTV's goal to revolutionize the way anime lovers interact with one another. Connect with others around the globe like never before!"/>
    <n v="10000"/>
    <n v="0"/>
    <x v="2"/>
    <x v="0"/>
    <s v="USD"/>
    <n v="1420143194"/>
    <n v="1417551194"/>
    <b v="0"/>
    <n v="0"/>
    <b v="0"/>
    <s v="technology/web"/>
    <n v="0"/>
    <e v="#DIV/0!"/>
    <x v="2"/>
    <s v="web"/>
    <d v="2015-01-01T20:13:14"/>
    <x v="56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2.0408163265306121E-2"/>
    <x v="2"/>
    <s v="web"/>
    <d v="2016-01-16T11:00:00"/>
    <x v="568"/>
  </r>
  <r>
    <n v="569"/>
    <s v="Mioti"/>
    <s v="Mioti is an indie game marketplace that doubles as a community for developers to join networks and discuss projects."/>
    <n v="2500"/>
    <n v="20"/>
    <x v="2"/>
    <x v="5"/>
    <s v="CAD"/>
    <n v="1451679612"/>
    <n v="1449087612"/>
    <b v="0"/>
    <n v="1"/>
    <b v="0"/>
    <s v="technology/web"/>
    <n v="8.0000000000000002E-3"/>
    <n v="0.05"/>
    <x v="2"/>
    <s v="web"/>
    <d v="2016-01-01T20:20:12"/>
    <x v="569"/>
  </r>
  <r>
    <n v="570"/>
    <s v="Relaunching in May"/>
    <s v="Humans have AM/FM/Satellite radio, kids have radio Disney, pets have DogCatRadio."/>
    <n v="85000"/>
    <n v="142"/>
    <x v="2"/>
    <x v="0"/>
    <s v="USD"/>
    <n v="1455822569"/>
    <n v="1453230569"/>
    <b v="0"/>
    <n v="1"/>
    <b v="0"/>
    <s v="technology/web"/>
    <n v="1.6705882352941177E-3"/>
    <n v="7.0422535211267607E-3"/>
    <x v="2"/>
    <s v="web"/>
    <d v="2016-02-18T19:09:29"/>
    <x v="570"/>
  </r>
  <r>
    <n v="571"/>
    <s v="Snag-A-Slip"/>
    <s v="Snag-A-Slip is an online platform that connects boaters with awesome marinas and available boat slips so that they can book with ease."/>
    <n v="25000"/>
    <n v="106"/>
    <x v="2"/>
    <x v="0"/>
    <s v="USD"/>
    <n v="1437969540"/>
    <n v="1436297723"/>
    <b v="0"/>
    <n v="2"/>
    <b v="0"/>
    <s v="technology/web"/>
    <n v="4.2399999999999998E-3"/>
    <n v="1.8867924528301886E-2"/>
    <x v="2"/>
    <s v="web"/>
    <d v="2015-07-27T03:59:00"/>
    <x v="571"/>
  </r>
  <r>
    <n v="572"/>
    <s v="FairwayJockey.com Custom Golf Equipment"/>
    <s v="FairwayJockey.com is a web platform to make high quality custom tour golf equipment available at a lower cost to the consumer."/>
    <n v="2500"/>
    <n v="0"/>
    <x v="2"/>
    <x v="0"/>
    <s v="USD"/>
    <n v="1446660688"/>
    <n v="1444065088"/>
    <b v="0"/>
    <n v="0"/>
    <b v="0"/>
    <s v="technology/web"/>
    <n v="0"/>
    <e v="#DIV/0!"/>
    <x v="2"/>
    <s v="web"/>
    <d v="2015-11-04T18:11:28"/>
    <x v="572"/>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2.6011560693641619E-2"/>
    <x v="2"/>
    <s v="web"/>
    <d v="2015-01-18T01:12:00"/>
    <x v="573"/>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0.05"/>
    <x v="2"/>
    <s v="web"/>
    <d v="2016-10-19T10:38:27"/>
    <x v="574"/>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1.5444015444015444E-2"/>
    <x v="2"/>
    <s v="web"/>
    <d v="2015-06-13T16:37:23"/>
    <x v="575"/>
  </r>
  <r>
    <n v="576"/>
    <s v="Uthtopia"/>
    <s v="UthTopia Is a social media organization that believes in positive online usage, youth mentorship, and youth empowerment."/>
    <n v="80000"/>
    <n v="1"/>
    <x v="2"/>
    <x v="0"/>
    <s v="USD"/>
    <n v="1427537952"/>
    <n v="1422357552"/>
    <b v="0"/>
    <n v="1"/>
    <b v="0"/>
    <s v="technology/web"/>
    <n v="1.2500000000000001E-5"/>
    <n v="1"/>
    <x v="2"/>
    <s v="web"/>
    <d v="2015-03-28T10:19:12"/>
    <x v="576"/>
  </r>
  <r>
    <n v="577"/>
    <s v="everydayrelay"/>
    <s v="Emails are one of pervasively used mode of communication today. However, emails can be personal and sometimes discretion is needed."/>
    <n v="5000"/>
    <n v="10"/>
    <x v="2"/>
    <x v="0"/>
    <s v="USD"/>
    <n v="1463753302"/>
    <n v="1458569302"/>
    <b v="0"/>
    <n v="1"/>
    <b v="0"/>
    <s v="technology/web"/>
    <n v="2E-3"/>
    <n v="0.1"/>
    <x v="2"/>
    <s v="web"/>
    <d v="2016-05-20T14:08:22"/>
    <x v="577"/>
  </r>
  <r>
    <n v="578"/>
    <s v="weBuy Crowdsourced Shopping"/>
    <s v="weBuy trade built on technology and Crowd Sourced Power"/>
    <n v="125000"/>
    <n v="14"/>
    <x v="2"/>
    <x v="1"/>
    <s v="GBP"/>
    <n v="1441633993"/>
    <n v="1439560393"/>
    <b v="0"/>
    <n v="7"/>
    <b v="0"/>
    <s v="technology/web"/>
    <n v="1.12E-4"/>
    <n v="0.5"/>
    <x v="2"/>
    <s v="web"/>
    <d v="2015-09-07T13:53:13"/>
    <x v="578"/>
  </r>
  <r>
    <n v="579"/>
    <s v="Course: Learn Cryptography"/>
    <s v="Learn classic and public key cryptography with a full proof-of-concept system in JavaScript."/>
    <n v="12000"/>
    <n v="175"/>
    <x v="2"/>
    <x v="0"/>
    <s v="USD"/>
    <n v="1419539223"/>
    <n v="1416947223"/>
    <b v="0"/>
    <n v="5"/>
    <b v="0"/>
    <s v="technology/web"/>
    <n v="1.4583333333333334E-2"/>
    <n v="2.8571428571428571E-2"/>
    <x v="2"/>
    <s v="web"/>
    <d v="2014-12-25T20:27:03"/>
    <x v="579"/>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1"/>
    <x v="2"/>
    <s v="web"/>
    <d v="2016-09-22T21:47:47"/>
    <x v="580"/>
  </r>
  <r>
    <n v="581"/>
    <s v="A Poets Domain"/>
    <s v="Help me raise funds so that I can be able to give passionate young poets a chance to earn money weekly for their writing &amp; spoken word."/>
    <n v="400"/>
    <n v="0"/>
    <x v="2"/>
    <x v="0"/>
    <s v="USD"/>
    <n v="1438474704"/>
    <n v="1435882704"/>
    <b v="0"/>
    <n v="0"/>
    <b v="0"/>
    <s v="technology/web"/>
    <n v="0"/>
    <e v="#DIV/0!"/>
    <x v="2"/>
    <s v="web"/>
    <d v="2015-08-02T00:18:24"/>
    <x v="581"/>
  </r>
  <r>
    <n v="582"/>
    <s v="&quot;We the People...&quot;"/>
    <s v="A community-driven online system which promotes self-governance.  Level up by adding content; civic agendas and private associations."/>
    <n v="100000"/>
    <n v="0"/>
    <x v="2"/>
    <x v="0"/>
    <s v="USD"/>
    <n v="1426442400"/>
    <n v="1424454319"/>
    <b v="0"/>
    <n v="0"/>
    <b v="0"/>
    <s v="technology/web"/>
    <n v="0"/>
    <e v="#DIV/0!"/>
    <x v="2"/>
    <s v="web"/>
    <d v="2015-03-15T18:00:00"/>
    <x v="582"/>
  </r>
  <r>
    <n v="583"/>
    <s v="HackersArchive.com"/>
    <s v="HackersArchive.com will help rid the web of viruses and scams found everywhere else you look!"/>
    <n v="9000"/>
    <n v="1"/>
    <x v="2"/>
    <x v="0"/>
    <s v="USD"/>
    <n v="1426800687"/>
    <n v="1424212287"/>
    <b v="0"/>
    <n v="1"/>
    <b v="0"/>
    <s v="technology/web"/>
    <n v="1.1111111111111112E-4"/>
    <n v="1"/>
    <x v="2"/>
    <s v="web"/>
    <d v="2015-03-19T21:31:27"/>
    <x v="583"/>
  </r>
  <r>
    <n v="584"/>
    <s v="scriptCall - The Personal Presentation Platform"/>
    <s v="Script Call takes your presentation from the wall to your audience; from your device to theirs."/>
    <n v="1000"/>
    <n v="10"/>
    <x v="2"/>
    <x v="0"/>
    <s v="USD"/>
    <n v="1426522316"/>
    <n v="1423933916"/>
    <b v="0"/>
    <n v="2"/>
    <b v="0"/>
    <s v="technology/web"/>
    <n v="0.01"/>
    <n v="0.2"/>
    <x v="2"/>
    <s v="web"/>
    <d v="2015-03-16T16:11:56"/>
    <x v="584"/>
  </r>
  <r>
    <n v="585"/>
    <s v="Link Card"/>
    <s v="SAVE UP TO 40% WHEN YOU SPEND!_x000a__x000a_PRE-ORDER YOUR LINK CARD TODAY"/>
    <n v="9000"/>
    <n v="0"/>
    <x v="2"/>
    <x v="1"/>
    <s v="GBP"/>
    <n v="1448928000"/>
    <n v="1444123377"/>
    <b v="0"/>
    <n v="0"/>
    <b v="0"/>
    <s v="technology/web"/>
    <n v="0"/>
    <e v="#DIV/0!"/>
    <x v="2"/>
    <s v="web"/>
    <d v="2015-12-01T00:00:00"/>
    <x v="585"/>
  </r>
  <r>
    <n v="586"/>
    <s v="Employ College 2K"/>
    <s v="Employ College is a movement for companies to hire college graduates from their respected institutions."/>
    <n v="10000"/>
    <n v="56"/>
    <x v="2"/>
    <x v="0"/>
    <s v="USD"/>
    <n v="1424032207"/>
    <n v="1421440207"/>
    <b v="0"/>
    <n v="4"/>
    <b v="0"/>
    <s v="technology/web"/>
    <n v="5.5999999999999999E-3"/>
    <n v="7.1428571428571425E-2"/>
    <x v="2"/>
    <s v="web"/>
    <d v="2015-02-15T20:30:07"/>
    <x v="586"/>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2.5688073394495412E-3"/>
    <x v="2"/>
    <s v="web"/>
    <d v="2015-04-16T18:10:33"/>
    <x v="58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6.6445182724252493E-3"/>
    <x v="2"/>
    <s v="web"/>
    <d v="2016-11-17T19:28:06"/>
    <x v="588"/>
  </r>
  <r>
    <n v="589"/>
    <s v="Get Neighborly"/>
    <s v="Services closer than you think..."/>
    <n v="7500"/>
    <n v="1"/>
    <x v="2"/>
    <x v="0"/>
    <s v="USD"/>
    <n v="1436366699"/>
    <n v="1435070699"/>
    <b v="0"/>
    <n v="1"/>
    <b v="0"/>
    <s v="technology/web"/>
    <n v="1.3333333333333334E-4"/>
    <n v="1"/>
    <x v="2"/>
    <s v="web"/>
    <d v="2015-07-08T14:44:59"/>
    <x v="589"/>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4.0358744394618833E-2"/>
    <x v="2"/>
    <s v="web"/>
    <d v="2016-02-08T13:01:00"/>
    <x v="590"/>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3.2786885245901641E-2"/>
    <x v="2"/>
    <s v="web"/>
    <d v="2015-07-22T13:02:10"/>
    <x v="591"/>
  </r>
  <r>
    <n v="592"/>
    <s v="Go Start A Biz"/>
    <s v="Together, we can build a FREE, business start-up system that will help aspiring entrepreneurs change their economic circumstances."/>
    <n v="7500"/>
    <n v="250"/>
    <x v="2"/>
    <x v="0"/>
    <s v="USD"/>
    <n v="1417584860"/>
    <n v="1414992860"/>
    <b v="0"/>
    <n v="1"/>
    <b v="0"/>
    <s v="technology/web"/>
    <n v="3.3333333333333333E-2"/>
    <n v="4.0000000000000001E-3"/>
    <x v="2"/>
    <s v="web"/>
    <d v="2014-12-03T05:34:20"/>
    <x v="592"/>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6.0869565217391307E-2"/>
    <x v="2"/>
    <s v="web"/>
    <d v="2015-04-06T15:15:45"/>
    <x v="593"/>
  </r>
  <r>
    <n v="594"/>
    <s v="Unleashed Fitness"/>
    <s v="Creating a fitness site that will change the fitness game forever!"/>
    <n v="25000"/>
    <n v="26"/>
    <x v="2"/>
    <x v="0"/>
    <s v="USD"/>
    <n v="1460832206"/>
    <n v="1458240206"/>
    <b v="0"/>
    <n v="2"/>
    <b v="0"/>
    <s v="technology/web"/>
    <n v="1.0399999999999999E-3"/>
    <n v="7.6923076923076927E-2"/>
    <x v="2"/>
    <s v="web"/>
    <d v="2016-04-16T18:43:26"/>
    <x v="594"/>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1.8779342723004695E-2"/>
    <x v="2"/>
    <s v="web"/>
    <d v="2015-05-04T01:40:38"/>
    <x v="595"/>
  </r>
  <r>
    <n v="596"/>
    <s v="DigitaliBook free library"/>
    <s v="We present digitaibook,com site which can become a free electronic library with your help,"/>
    <n v="20000"/>
    <n v="6"/>
    <x v="2"/>
    <x v="0"/>
    <s v="USD"/>
    <n v="1478122292"/>
    <n v="1475530292"/>
    <b v="0"/>
    <n v="2"/>
    <b v="0"/>
    <s v="technology/web"/>
    <n v="2.9999999999999997E-4"/>
    <n v="0.33333333333333331"/>
    <x v="2"/>
    <s v="web"/>
    <d v="2016-11-02T21:31:32"/>
    <x v="596"/>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0.1"/>
    <x v="2"/>
    <s v="web"/>
    <d v="2016-07-31T16:00:00"/>
    <x v="597"/>
  </r>
  <r>
    <n v="598"/>
    <s v="Goals not creeds"/>
    <s v="This is a project to create a crowd-funding site for Urantia Book readers worldwide."/>
    <n v="2500"/>
    <n v="850"/>
    <x v="2"/>
    <x v="0"/>
    <s v="USD"/>
    <n v="1417737781"/>
    <n v="1415145781"/>
    <b v="0"/>
    <n v="7"/>
    <b v="0"/>
    <s v="technology/web"/>
    <n v="0.34"/>
    <n v="8.2352941176470594E-3"/>
    <x v="2"/>
    <s v="web"/>
    <d v="2014-12-05T00:03:01"/>
    <x v="598"/>
  </r>
  <r>
    <n v="599"/>
    <s v="Mail 4 Jail"/>
    <s v="We send care packages to incarcerated individuals throughout the country that include specific items hand picked by the sender."/>
    <n v="50000"/>
    <n v="31"/>
    <x v="2"/>
    <x v="0"/>
    <s v="USD"/>
    <n v="1425827760"/>
    <n v="1423769402"/>
    <b v="0"/>
    <n v="2"/>
    <b v="0"/>
    <s v="technology/web"/>
    <n v="6.2E-4"/>
    <n v="6.4516129032258063E-2"/>
    <x v="2"/>
    <s v="web"/>
    <d v="2015-03-08T15:16:00"/>
    <x v="599"/>
  </r>
  <r>
    <n v="600"/>
    <s v="Anaheim California here we come but we need your help."/>
    <s v="Science Technology Engineering and Math + youth = a brighter tomorrow."/>
    <n v="5000"/>
    <n v="100"/>
    <x v="1"/>
    <x v="0"/>
    <s v="USD"/>
    <n v="1431198562"/>
    <n v="1426014562"/>
    <b v="0"/>
    <n v="1"/>
    <b v="0"/>
    <s v="technology/web"/>
    <n v="0.02"/>
    <n v="0.01"/>
    <x v="2"/>
    <s v="web"/>
    <d v="2015-05-09T19:09:22"/>
    <x v="600"/>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4.2857142857142858E-2"/>
    <x v="2"/>
    <s v="web"/>
    <d v="2014-12-26T20:35:39"/>
    <x v="601"/>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e v="#DIV/0!"/>
    <x v="2"/>
    <s v="web"/>
    <d v="2015-06-18T19:03:35"/>
    <x v="60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2.2033151418595982E-2"/>
    <x v="2"/>
    <s v="web"/>
    <d v="2014-08-14T15:20:23"/>
    <x v="603"/>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e v="#DIV/0!"/>
    <x v="2"/>
    <s v="web"/>
    <d v="2014-08-28T00:50:56"/>
    <x v="604"/>
  </r>
  <r>
    <n v="605"/>
    <s v="Teach Your Parents iPad (Canceled)"/>
    <s v="An iPad support care package for your parents / seniors."/>
    <n v="5000"/>
    <n v="131"/>
    <x v="1"/>
    <x v="0"/>
    <s v="USD"/>
    <n v="1440318908"/>
    <n v="1436430908"/>
    <b v="0"/>
    <n v="8"/>
    <b v="0"/>
    <s v="technology/web"/>
    <n v="2.6200000000000001E-2"/>
    <n v="6.1068702290076333E-2"/>
    <x v="2"/>
    <s v="web"/>
    <d v="2015-08-23T08:35:08"/>
    <x v="605"/>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0.1"/>
    <x v="2"/>
    <s v="web"/>
    <d v="2015-05-24T15:00:00"/>
    <x v="606"/>
  </r>
  <r>
    <n v="607"/>
    <s v="An Online Music Venue Awaits (Canceled)"/>
    <s v="Gritty, upfront reality going the distance hard with a proven track record of insatiable artist. Broadcasted live on the Web."/>
    <n v="250"/>
    <n v="0"/>
    <x v="1"/>
    <x v="0"/>
    <s v="USD"/>
    <n v="1448225336"/>
    <n v="1445629736"/>
    <b v="0"/>
    <n v="0"/>
    <b v="0"/>
    <s v="technology/web"/>
    <n v="0"/>
    <e v="#DIV/0!"/>
    <x v="2"/>
    <s v="web"/>
    <d v="2015-11-22T20:48:56"/>
    <x v="60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3.4223134839151265E-3"/>
    <x v="2"/>
    <s v="web"/>
    <d v="2015-06-15T22:06:20"/>
    <x v="608"/>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0.2"/>
    <x v="2"/>
    <s v="web"/>
    <d v="2015-11-29T01:49:04"/>
    <x v="609"/>
  </r>
  <r>
    <n v="610"/>
    <s v="UniteChrist (Canceled)"/>
    <s v="We are creating a Christian social network to empower, educate, and connect Christians all over the world."/>
    <n v="13803"/>
    <n v="0"/>
    <x v="1"/>
    <x v="0"/>
    <s v="USD"/>
    <n v="1429732586"/>
    <n v="1427140586"/>
    <b v="0"/>
    <n v="0"/>
    <b v="0"/>
    <s v="technology/web"/>
    <n v="0"/>
    <e v="#DIV/0!"/>
    <x v="2"/>
    <s v="web"/>
    <d v="2015-04-22T19:56:26"/>
    <x v="610"/>
  </r>
  <r>
    <n v="611"/>
    <s v="Securivente (Canceled)"/>
    <s v="Finie la peur de vendre ou acheter d'occasion Ã  un inconnu ! Colis ouverts, photographiÃ©s et testÃ©s. Paiements en ligne sÃ©curisÃ©s."/>
    <n v="80000"/>
    <n v="0"/>
    <x v="1"/>
    <x v="6"/>
    <s v="EUR"/>
    <n v="1453210037"/>
    <n v="1448026037"/>
    <b v="0"/>
    <n v="0"/>
    <b v="0"/>
    <s v="technology/web"/>
    <n v="0"/>
    <e v="#DIV/0!"/>
    <x v="2"/>
    <s v="web"/>
    <d v="2016-01-19T13:27:17"/>
    <x v="611"/>
  </r>
  <r>
    <n v="612"/>
    <s v="Web Streaming 2.0 (Canceled)"/>
    <s v="A Fast and Reliable new Web platform to stream videos from Internet"/>
    <n v="10000"/>
    <n v="0"/>
    <x v="1"/>
    <x v="13"/>
    <s v="EUR"/>
    <n v="1472777146"/>
    <n v="1470185146"/>
    <b v="0"/>
    <n v="0"/>
    <b v="0"/>
    <s v="technology/web"/>
    <n v="0"/>
    <e v="#DIV/0!"/>
    <x v="2"/>
    <s v="web"/>
    <d v="2016-09-02T00:45:46"/>
    <x v="612"/>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9.4398502106412853E-3"/>
    <x v="2"/>
    <s v="web"/>
    <d v="2015-10-01T04:59:00"/>
    <x v="613"/>
  </r>
  <r>
    <n v="614"/>
    <s v="Lets Reinvent Our Election Process (Canceled)"/>
    <s v="Something is wrong when your choices are between a &quot;giant douche and a turd sandwich.&quot;  So, lets make it better."/>
    <n v="10000"/>
    <n v="0"/>
    <x v="1"/>
    <x v="0"/>
    <s v="USD"/>
    <n v="1466731740"/>
    <n v="1464139740"/>
    <b v="0"/>
    <n v="0"/>
    <b v="0"/>
    <s v="technology/web"/>
    <n v="0"/>
    <e v="#DIV/0!"/>
    <x v="2"/>
    <s v="web"/>
    <d v="2016-06-24T01:29:00"/>
    <x v="614"/>
  </r>
  <r>
    <n v="615"/>
    <s v="PixlDir.com - Simple and fast image hosting. (Canceled)"/>
    <s v="The aim of PixlDir is to deliver the most simple, and fast experience when it comes to uploading images to the web."/>
    <n v="515"/>
    <n v="0"/>
    <x v="1"/>
    <x v="4"/>
    <s v="NZD"/>
    <n v="1443149759"/>
    <n v="1440557759"/>
    <b v="0"/>
    <n v="0"/>
    <b v="0"/>
    <s v="technology/web"/>
    <n v="0"/>
    <e v="#DIV/0!"/>
    <x v="2"/>
    <s v="web"/>
    <d v="2015-09-25T02:55:59"/>
    <x v="615"/>
  </r>
  <r>
    <n v="616"/>
    <s v="S'time Soirees (Canceled)"/>
    <s v="Hormis la similitude envers d'autres rÃ©seaux socials, celui-ci vous permettra d'organiser / participer Ã  des soirÃ©es trÃ¨s facilement !"/>
    <n v="5000"/>
    <n v="0"/>
    <x v="1"/>
    <x v="6"/>
    <s v="EUR"/>
    <n v="1488013307"/>
    <n v="1485421307"/>
    <b v="0"/>
    <n v="0"/>
    <b v="0"/>
    <s v="technology/web"/>
    <n v="0"/>
    <e v="#DIV/0!"/>
    <x v="2"/>
    <s v="web"/>
    <d v="2017-02-25T09:01:47"/>
    <x v="616"/>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0.05"/>
    <x v="2"/>
    <s v="web"/>
    <d v="2015-05-08T08:14:03"/>
    <x v="617"/>
  </r>
  <r>
    <n v="618"/>
    <s v="Y2Y Tutors (Canceled)"/>
    <s v="With the cost of education seemingly always on the rise, Y2Y aims to ensure that no student will be left behind through peer tutoring."/>
    <n v="400"/>
    <n v="0"/>
    <x v="1"/>
    <x v="0"/>
    <s v="USD"/>
    <n v="1449689203"/>
    <n v="1447097203"/>
    <b v="0"/>
    <n v="0"/>
    <b v="0"/>
    <s v="technology/web"/>
    <n v="0"/>
    <e v="#DIV/0!"/>
    <x v="2"/>
    <s v="web"/>
    <d v="2015-12-09T19:26:43"/>
    <x v="618"/>
  </r>
  <r>
    <n v="619"/>
    <s v="Big Data (Canceled)"/>
    <s v="Big Data Sets for researchers interested in improving the quality of life."/>
    <n v="2500000"/>
    <n v="1"/>
    <x v="1"/>
    <x v="0"/>
    <s v="USD"/>
    <n v="1416933390"/>
    <n v="1411745790"/>
    <b v="0"/>
    <n v="1"/>
    <b v="0"/>
    <s v="technology/web"/>
    <n v="3.9999999999999998E-7"/>
    <n v="1"/>
    <x v="2"/>
    <s v="web"/>
    <d v="2014-11-25T16:36:30"/>
    <x v="619"/>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3.3333333333333335E-3"/>
    <x v="2"/>
    <s v="web"/>
    <d v="2014-08-25T17:12:18"/>
    <x v="620"/>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1.1494252873563218E-2"/>
    <x v="2"/>
    <s v="web"/>
    <d v="2016-07-07T23:42:17"/>
    <x v="621"/>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2.6392961876832845E-2"/>
    <x v="2"/>
    <s v="web"/>
    <d v="2016-07-01T18:35:38"/>
    <x v="622"/>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e v="#DIV/0!"/>
    <x v="2"/>
    <s v="web"/>
    <d v="2015-05-28T00:13:17"/>
    <x v="623"/>
  </r>
  <r>
    <n v="624"/>
    <s v="NeedSomeLoven.com (Canceled)"/>
    <s v="I am designing a fun, high tech dating website, with over 25 cool features. It is innovate as well as user friendly."/>
    <n v="5000"/>
    <n v="0"/>
    <x v="1"/>
    <x v="0"/>
    <s v="USD"/>
    <n v="1431647041"/>
    <n v="1429055041"/>
    <b v="0"/>
    <n v="0"/>
    <b v="0"/>
    <s v="technology/web"/>
    <n v="0"/>
    <e v="#DIV/0!"/>
    <x v="2"/>
    <s v="web"/>
    <d v="2015-05-14T23:44:01"/>
    <x v="624"/>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e v="#DIV/0!"/>
    <x v="2"/>
    <s v="web"/>
    <d v="2017-03-26T20:29:37"/>
    <x v="625"/>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8.9758342922899893E-3"/>
    <x v="2"/>
    <s v="web"/>
    <d v="2015-08-15T13:22:00"/>
    <x v="626"/>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1.1111111111111112E-2"/>
    <x v="2"/>
    <s v="web"/>
    <d v="2016-03-14T23:00:00"/>
    <x v="62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e v="#DIV/0!"/>
    <x v="2"/>
    <s v="web"/>
    <d v="2014-07-13T16:37:37"/>
    <x v="628"/>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8.5714285714285719E-3"/>
    <x v="2"/>
    <s v="web"/>
    <d v="2016-05-14T15:18:28"/>
    <x v="629"/>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0.1"/>
    <x v="2"/>
    <s v="web"/>
    <d v="2015-09-06T05:10:00"/>
    <x v="630"/>
  </r>
  <r>
    <n v="631"/>
    <s v="Brevity: A Powerful Online Publishing Software! (Canceled)"/>
    <s v="A Powerful Multimedia-Rich Software that aims at making online publishing very simple."/>
    <n v="50000"/>
    <n v="690"/>
    <x v="1"/>
    <x v="5"/>
    <s v="CAD"/>
    <n v="1464460329"/>
    <n v="1461954729"/>
    <b v="0"/>
    <n v="9"/>
    <b v="0"/>
    <s v="technology/web"/>
    <n v="1.38E-2"/>
    <n v="1.3043478260869565E-2"/>
    <x v="2"/>
    <s v="web"/>
    <d v="2016-05-28T18:32:09"/>
    <x v="631"/>
  </r>
  <r>
    <n v="632"/>
    <s v="UniWherse.com - Bring students future (Canceled)"/>
    <s v="Our goal is to create a system, students can find universities that best match their interests."/>
    <n v="20000"/>
    <n v="0"/>
    <x v="1"/>
    <x v="9"/>
    <s v="EUR"/>
    <n v="1448470165"/>
    <n v="1445874565"/>
    <b v="0"/>
    <n v="0"/>
    <b v="0"/>
    <s v="technology/web"/>
    <n v="0"/>
    <e v="#DIV/0!"/>
    <x v="2"/>
    <s v="web"/>
    <d v="2015-11-25T16:49:25"/>
    <x v="632"/>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2.0080321285140562E-2"/>
    <x v="2"/>
    <s v="web"/>
    <d v="2016-06-17T23:00:00"/>
    <x v="633"/>
  </r>
  <r>
    <n v="634"/>
    <s v="pitchtograndma (Canceled)"/>
    <s v="We help companies to explain what they do in simple, grandma-would-understand terms."/>
    <n v="5000"/>
    <n v="1"/>
    <x v="1"/>
    <x v="0"/>
    <s v="USD"/>
    <n v="1424989029"/>
    <n v="1422397029"/>
    <b v="0"/>
    <n v="1"/>
    <b v="0"/>
    <s v="technology/web"/>
    <n v="2.0000000000000001E-4"/>
    <n v="1"/>
    <x v="2"/>
    <s v="web"/>
    <d v="2015-02-26T22:17:09"/>
    <x v="634"/>
  </r>
  <r>
    <n v="635"/>
    <s v="Pleero, A Technology Team Building Website (Canceled)"/>
    <s v="Network used for building technology development teams."/>
    <n v="25000"/>
    <n v="2"/>
    <x v="1"/>
    <x v="0"/>
    <s v="USD"/>
    <n v="1428804762"/>
    <n v="1426212762"/>
    <b v="0"/>
    <n v="1"/>
    <b v="0"/>
    <s v="technology/web"/>
    <n v="8.0000000000000007E-5"/>
    <n v="0.5"/>
    <x v="2"/>
    <s v="web"/>
    <d v="2015-04-12T02:12:42"/>
    <x v="635"/>
  </r>
  <r>
    <n v="636"/>
    <s v="Keto Advice (Canceled)"/>
    <s v="With no central location for keto knowledge, keto advice will be a community run knowledge base."/>
    <n v="2000"/>
    <n v="4"/>
    <x v="1"/>
    <x v="1"/>
    <s v="GBP"/>
    <n v="1433587620"/>
    <n v="1430996150"/>
    <b v="0"/>
    <n v="1"/>
    <b v="0"/>
    <s v="technology/web"/>
    <n v="2E-3"/>
    <n v="0.25"/>
    <x v="2"/>
    <s v="web"/>
    <d v="2015-06-06T10:47:00"/>
    <x v="636"/>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e v="#DIV/0!"/>
    <x v="2"/>
    <s v="web"/>
    <d v="2017-02-25T23:04:00"/>
    <x v="637"/>
  </r>
  <r>
    <n v="638"/>
    <s v="W (Canceled)"/>
    <s v="O0"/>
    <n v="200000"/>
    <n v="18"/>
    <x v="1"/>
    <x v="12"/>
    <s v="EUR"/>
    <n v="1490447662"/>
    <n v="1485267262"/>
    <b v="0"/>
    <n v="6"/>
    <b v="0"/>
    <s v="technology/web"/>
    <n v="9.0000000000000006E-5"/>
    <n v="0.33333333333333331"/>
    <x v="2"/>
    <s v="web"/>
    <d v="2017-03-25T13:14:22"/>
    <x v="638"/>
  </r>
  <r>
    <n v="639"/>
    <s v="Kids Educational Social Media Site (Canceled)"/>
    <s v="Development of a Safe and Educational Social Media site for kids."/>
    <n v="1000000"/>
    <n v="1"/>
    <x v="1"/>
    <x v="0"/>
    <s v="USD"/>
    <n v="1413208795"/>
    <n v="1408024795"/>
    <b v="0"/>
    <n v="1"/>
    <b v="0"/>
    <s v="technology/web"/>
    <n v="9.9999999999999995E-7"/>
    <n v="1"/>
    <x v="2"/>
    <s v="web"/>
    <d v="2014-10-13T13:59:55"/>
    <x v="639"/>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1.9801980198019802E-2"/>
    <x v="2"/>
    <s v="wearables"/>
    <d v="2016-11-24T23:00:00"/>
    <x v="640"/>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6.608622679114654E-3"/>
    <x v="2"/>
    <s v="wearables"/>
    <d v="2015-08-13T13:40:48"/>
    <x v="641"/>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7.4427330647011099E-3"/>
    <x v="2"/>
    <s v="wearables"/>
    <d v="2015-08-19T15:37:54"/>
    <x v="642"/>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5.7462573718433385E-3"/>
    <x v="2"/>
    <s v="wearables"/>
    <d v="2015-05-31T15:24:35"/>
    <x v="643"/>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1.3607984488230494E-2"/>
    <x v="2"/>
    <s v="wearables"/>
    <d v="2014-10-29T01:00:00"/>
    <x v="644"/>
  </r>
  <r>
    <n v="645"/>
    <s v="Carbon Fiber Collar Stays"/>
    <s v="Ever wanted to own something made out of carbon fiber? Now you can!"/>
    <n v="2000"/>
    <n v="5574"/>
    <x v="0"/>
    <x v="0"/>
    <s v="USD"/>
    <n v="1470962274"/>
    <n v="1468370274"/>
    <b v="0"/>
    <n v="237"/>
    <b v="1"/>
    <s v="technology/wearables"/>
    <n v="2.7869999999999999"/>
    <n v="4.2518837459634015E-2"/>
    <x v="2"/>
    <s v="wearables"/>
    <d v="2016-08-12T00:37:54"/>
    <x v="645"/>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2.5592174481758465E-2"/>
    <x v="2"/>
    <s v="wearables"/>
    <d v="2014-08-11T20:27:47"/>
    <x v="646"/>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7.9402148528724889E-3"/>
    <x v="2"/>
    <s v="wearables"/>
    <d v="2016-03-17T17:25:49"/>
    <x v="647"/>
  </r>
  <r>
    <n v="648"/>
    <s v="Audio Jacket"/>
    <s v="Get ready for the next product that you canâ€™t live without"/>
    <n v="35000"/>
    <n v="44388"/>
    <x v="0"/>
    <x v="0"/>
    <s v="USD"/>
    <n v="1413304708"/>
    <n v="1410280708"/>
    <b v="0"/>
    <n v="27"/>
    <b v="1"/>
    <s v="technology/wearables"/>
    <n v="1.2682285714285715"/>
    <n v="6.0827250608272508E-4"/>
    <x v="2"/>
    <s v="wearables"/>
    <d v="2014-10-14T16:38:28"/>
    <x v="648"/>
  </r>
  <r>
    <n v="649"/>
    <s v="VIVO Solar Bag"/>
    <s v="A backpack with a built in solar panel to charge any USB device. Includes removable battery pack, USB cable, and 7 different adapters!"/>
    <n v="2500"/>
    <n v="3499"/>
    <x v="0"/>
    <x v="0"/>
    <s v="USD"/>
    <n v="1410904413"/>
    <n v="1409090013"/>
    <b v="0"/>
    <n v="82"/>
    <b v="1"/>
    <s v="technology/wearables"/>
    <n v="1.3996"/>
    <n v="2.3435267219205486E-2"/>
    <x v="2"/>
    <s v="wearables"/>
    <d v="2014-09-16T21:53:33"/>
    <x v="649"/>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2.8469750889679714E-2"/>
    <x v="2"/>
    <s v="wearables"/>
    <d v="2014-12-19T01:53:04"/>
    <x v="650"/>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4.1779404742957188E-3"/>
    <x v="2"/>
    <s v="wearables"/>
    <d v="2014-12-13T00:25:11"/>
    <x v="651"/>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9.2899800928998005E-3"/>
    <x v="2"/>
    <s v="wearables"/>
    <d v="2016-12-01T17:34:10"/>
    <x v="652"/>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1.0435077697495864E-2"/>
    <x v="2"/>
    <s v="wearables"/>
    <d v="2015-08-20T14:50:40"/>
    <x v="653"/>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58222915042868E-2"/>
    <x v="2"/>
    <s v="wearables"/>
    <d v="2015-07-08T22:58:33"/>
    <x v="654"/>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2.3317164496638582E-2"/>
    <x v="2"/>
    <s v="wearables"/>
    <d v="2015-03-12T21:58:32"/>
    <x v="655"/>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8.1475931822438657E-3"/>
    <x v="2"/>
    <s v="wearables"/>
    <d v="2016-04-17T18:18:39"/>
    <x v="656"/>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5.2505966587112173E-3"/>
    <x v="2"/>
    <s v="wearables"/>
    <d v="2015-12-23T20:17:52"/>
    <x v="657"/>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9.1460383735957849E-3"/>
    <x v="2"/>
    <s v="wearables"/>
    <d v="2015-07-26T18:00:00"/>
    <x v="658"/>
  </r>
  <r>
    <n v="659"/>
    <s v="Lulu Watch Designs - Apple Watch"/>
    <s v="Sync up your lifestyle"/>
    <n v="3000"/>
    <n v="3017"/>
    <x v="0"/>
    <x v="0"/>
    <s v="USD"/>
    <n v="1440339295"/>
    <n v="1437747295"/>
    <b v="0"/>
    <n v="21"/>
    <b v="1"/>
    <s v="technology/wearables"/>
    <n v="1.0056666666666667"/>
    <n v="6.9605568445475635E-3"/>
    <x v="2"/>
    <s v="wearables"/>
    <d v="2015-08-23T14:14:55"/>
    <x v="659"/>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1.1772400261608895E-2"/>
    <x v="2"/>
    <s v="wearables"/>
    <d v="2014-11-09T18:47:59"/>
    <x v="660"/>
  </r>
  <r>
    <n v="661"/>
    <s v="AirString"/>
    <s v="AirString keeps your AirPods from getting lost by keeping the pair together with a  durable and premium quality string."/>
    <n v="10000"/>
    <n v="95"/>
    <x v="2"/>
    <x v="0"/>
    <s v="USD"/>
    <n v="1477236559"/>
    <n v="1474644559"/>
    <b v="0"/>
    <n v="9"/>
    <b v="0"/>
    <s v="technology/wearables"/>
    <n v="9.4999999999999998E-3"/>
    <n v="9.4736842105263161E-2"/>
    <x v="2"/>
    <s v="wearables"/>
    <d v="2016-10-23T15:29:19"/>
    <x v="661"/>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2.564102564102564E-2"/>
    <x v="2"/>
    <s v="wearables"/>
    <d v="2015-01-16T10:30:47"/>
    <x v="662"/>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0.01"/>
    <x v="2"/>
    <s v="wearables"/>
    <d v="2015-07-18T20:14:16"/>
    <x v="663"/>
  </r>
  <r>
    <n v="664"/>
    <s v="Oregon Babyâ„¢ Diapers"/>
    <s v="Save Oregon Babyâ„¢ Diapers, a handmade business, run by awesome moms in Southern Oregon, from permanently closing!"/>
    <n v="12000"/>
    <n v="904"/>
    <x v="2"/>
    <x v="0"/>
    <s v="USD"/>
    <n v="1428940775"/>
    <n v="1426348775"/>
    <b v="0"/>
    <n v="29"/>
    <b v="0"/>
    <s v="technology/wearables"/>
    <n v="7.5333333333333335E-2"/>
    <n v="3.2079646017699116E-2"/>
    <x v="2"/>
    <s v="wearables"/>
    <d v="2015-04-13T15:59:35"/>
    <x v="664"/>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6.4377682403433476E-3"/>
    <x v="2"/>
    <s v="wearables"/>
    <d v="2017-01-13T17:04:21"/>
    <x v="665"/>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0.5"/>
    <x v="2"/>
    <s v="wearables"/>
    <d v="2014-08-17T19:58:18"/>
    <x v="666"/>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5.5888223552894214E-3"/>
    <x v="2"/>
    <s v="wearables"/>
    <d v="2016-10-29T08:57:43"/>
    <x v="667"/>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3.6549707602339179E-2"/>
    <x v="2"/>
    <s v="wearables"/>
    <d v="2015-05-11T19:57:02"/>
    <x v="66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6.5093572009764032E-4"/>
    <x v="2"/>
    <s v="wearables"/>
    <d v="2016-07-06T15:00:58"/>
    <x v="669"/>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1.1765152377699343E-2"/>
    <x v="2"/>
    <s v="wearables"/>
    <d v="2016-06-19T08:10:00"/>
    <x v="670"/>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1.2681772066283395E-3"/>
    <x v="2"/>
    <s v="wearables"/>
    <d v="2015-01-14T04:00:00"/>
    <x v="671"/>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1.988163491769928E-2"/>
    <x v="2"/>
    <s v="wearables"/>
    <d v="2015-01-01T04:59:00"/>
    <x v="672"/>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1.4634146341463415E-2"/>
    <x v="2"/>
    <s v="wearables"/>
    <d v="2014-09-01T20:10:17"/>
    <x v="673"/>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0.13333333333333333"/>
    <x v="2"/>
    <s v="wearables"/>
    <d v="2014-08-12T02:47:07"/>
    <x v="674"/>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2.9180695847362513E-2"/>
    <x v="2"/>
    <s v="wearables"/>
    <d v="2015-01-01T06:59:00"/>
    <x v="675"/>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1.6315431679129844E-2"/>
    <x v="2"/>
    <s v="wearables"/>
    <d v="2015-02-07T18:26:21"/>
    <x v="676"/>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7.5046904315196998E-3"/>
    <x v="2"/>
    <s v="wearables"/>
    <d v="2016-06-28T09:41:35"/>
    <x v="677"/>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1.5342960288808664E-2"/>
    <x v="2"/>
    <s v="wearables"/>
    <d v="2016-05-21T09:02:18"/>
    <x v="67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1.0649144669763227E-2"/>
    <x v="2"/>
    <s v="wearables"/>
    <d v="2016-09-03T16:41:49"/>
    <x v="679"/>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6.6378511886384687E-3"/>
    <x v="2"/>
    <s v="wearables"/>
    <d v="2014-09-17T12:02:11"/>
    <x v="680"/>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1"/>
    <x v="2"/>
    <s v="wearables"/>
    <d v="2016-10-26T19:20:04"/>
    <x v="681"/>
  </r>
  <r>
    <n v="682"/>
    <s v="Deception Belt"/>
    <s v="The Deception Belt is an innovative belt with app capability, designed to assist any user gain control over their appetite."/>
    <n v="50000"/>
    <n v="53"/>
    <x v="2"/>
    <x v="0"/>
    <s v="USD"/>
    <n v="1489512122"/>
    <n v="1486923722"/>
    <b v="0"/>
    <n v="4"/>
    <b v="0"/>
    <s v="technology/wearables"/>
    <n v="1.06E-3"/>
    <n v="7.5471698113207544E-2"/>
    <x v="2"/>
    <s v="wearables"/>
    <d v="2017-03-14T17:22:02"/>
    <x v="682"/>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1.0067114093959731E-2"/>
    <x v="2"/>
    <s v="wearables"/>
    <d v="2016-10-31T21:36:04"/>
    <x v="683"/>
  </r>
  <r>
    <n v="684"/>
    <s v="Arcus Motion Analyzer | The Versatile Smart Ring"/>
    <s v="Arcus gives your fingers super powers."/>
    <n v="320000"/>
    <n v="23948"/>
    <x v="2"/>
    <x v="0"/>
    <s v="USD"/>
    <n v="1406257200"/>
    <n v="1403176891"/>
    <b v="0"/>
    <n v="135"/>
    <b v="0"/>
    <s v="technology/wearables"/>
    <n v="7.4837500000000001E-2"/>
    <n v="5.6372139635877732E-3"/>
    <x v="2"/>
    <s v="wearables"/>
    <d v="2014-07-25T03:00:00"/>
    <x v="684"/>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1.8083182640144666E-2"/>
    <x v="2"/>
    <s v="wearables"/>
    <d v="2015-01-12T20:47:52"/>
    <x v="685"/>
  </r>
  <r>
    <n v="686"/>
    <s v="Vivi di Cuore - Heart Rate Watch"/>
    <s v="La tua giornata sportiva monitorata nel tuo polso??!!!_x000a_Rendiamolo possibile... VIVI DI CUORE --- All MADE in ITALY"/>
    <n v="500000"/>
    <n v="0"/>
    <x v="2"/>
    <x v="13"/>
    <s v="EUR"/>
    <n v="1438618170"/>
    <n v="1436026170"/>
    <b v="0"/>
    <n v="0"/>
    <b v="0"/>
    <s v="technology/wearables"/>
    <n v="0"/>
    <e v="#DIV/0!"/>
    <x v="2"/>
    <s v="wearables"/>
    <d v="2015-08-03T16:09:30"/>
    <x v="686"/>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1.6901408450704226E-3"/>
    <x v="2"/>
    <s v="wearables"/>
    <d v="2017-02-05T18:00:53"/>
    <x v="687"/>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2.4660912453760789E-3"/>
    <x v="2"/>
    <s v="wearables"/>
    <d v="2015-10-15T02:30:53"/>
    <x v="68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2.914200221166981E-3"/>
    <x v="2"/>
    <s v="wearables"/>
    <d v="2016-12-08T04:59:00"/>
    <x v="689"/>
  </r>
  <r>
    <n v="690"/>
    <s v="BLOXSHIELD"/>
    <s v="A radiation shield for your fitness tracker, smartwatch or other wearable smart device"/>
    <n v="20000"/>
    <n v="2468"/>
    <x v="2"/>
    <x v="0"/>
    <s v="USD"/>
    <n v="1473400800"/>
    <n v="1469718841"/>
    <b v="0"/>
    <n v="34"/>
    <b v="0"/>
    <s v="technology/wearables"/>
    <n v="0.1234"/>
    <n v="1.3776337115072933E-2"/>
    <x v="2"/>
    <s v="wearables"/>
    <d v="2016-09-09T06:00:00"/>
    <x v="690"/>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3.8461538461538464E-2"/>
    <x v="2"/>
    <s v="wearables"/>
    <d v="2015-07-01T00:40:46"/>
    <x v="691"/>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0.15390505359877488"/>
    <x v="2"/>
    <s v="wearables"/>
    <d v="2016-12-22T09:01:03"/>
    <x v="692"/>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8.3762521931065714E-3"/>
    <x v="2"/>
    <s v="wearables"/>
    <d v="2015-04-30T19:23:47"/>
    <x v="693"/>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1.1864406779661017E-2"/>
    <x v="2"/>
    <s v="wearables"/>
    <d v="2017-02-01T15:55:59"/>
    <x v="694"/>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1.10062893081761E-2"/>
    <x v="2"/>
    <s v="wearables"/>
    <d v="2014-10-31T12:30:20"/>
    <x v="695"/>
  </r>
  <r>
    <n v="696"/>
    <s v="trustee"/>
    <s v="Show your fidelity by wearing the Trustee rings! Show where you are (at)!"/>
    <n v="175000"/>
    <n v="1"/>
    <x v="2"/>
    <x v="9"/>
    <s v="EUR"/>
    <n v="1406326502"/>
    <n v="1403734502"/>
    <b v="0"/>
    <n v="1"/>
    <b v="0"/>
    <s v="technology/wearables"/>
    <n v="5.7142857142857145E-6"/>
    <n v="1"/>
    <x v="2"/>
    <s v="wearables"/>
    <d v="2014-07-25T22:15:02"/>
    <x v="696"/>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4.9159120310478657E-2"/>
    <x v="2"/>
    <s v="wearables"/>
    <d v="2016-02-03T12:33:09"/>
    <x v="697"/>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1.8843404808317088E-3"/>
    <x v="2"/>
    <s v="wearables"/>
    <d v="2014-09-18T02:00:00"/>
    <x v="69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8.3062106003299711E-3"/>
    <x v="2"/>
    <s v="wearables"/>
    <d v="2013-11-22T16:00:00"/>
    <x v="699"/>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7.6923076923076927E-2"/>
    <x v="2"/>
    <s v="wearables"/>
    <d v="2017-01-10T16:31:21"/>
    <x v="700"/>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3.4324942791762012E-3"/>
    <x v="2"/>
    <s v="wearables"/>
    <d v="2014-07-23T15:54:40"/>
    <x v="701"/>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8.0051752376130731E-3"/>
    <x v="2"/>
    <s v="wearables"/>
    <d v="2016-11-24T18:26:27"/>
    <x v="702"/>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8.3632019115890081E-3"/>
    <x v="2"/>
    <s v="wearables"/>
    <d v="2017-01-31T23:32:00"/>
    <x v="703"/>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8.3160083160083165E-3"/>
    <x v="2"/>
    <s v="wearables"/>
    <d v="2017-02-20T04:37:48"/>
    <x v="704"/>
  </r>
  <r>
    <n v="705"/>
    <s v="SomnoScope"/>
    <s v="The closest thing ever to the Holy Grail of wearables technology"/>
    <n v="100000"/>
    <n v="977"/>
    <x v="2"/>
    <x v="9"/>
    <s v="EUR"/>
    <n v="1484999278"/>
    <n v="1482407278"/>
    <b v="0"/>
    <n v="5"/>
    <b v="0"/>
    <s v="technology/wearables"/>
    <n v="9.7699999999999992E-3"/>
    <n v="5.1177072671443197E-3"/>
    <x v="2"/>
    <s v="wearables"/>
    <d v="2017-01-21T11:47:58"/>
    <x v="705"/>
  </r>
  <r>
    <n v="706"/>
    <s v="Driver Alert System"/>
    <s v="Driver Alert System es un sistema de seguridad para el conductor, que le avisa en caso de perder la posicion vertical mientras conduce."/>
    <n v="100000"/>
    <n v="0"/>
    <x v="2"/>
    <x v="3"/>
    <s v="EUR"/>
    <n v="1481740740"/>
    <n v="1478130783"/>
    <b v="0"/>
    <n v="0"/>
    <b v="0"/>
    <s v="technology/wearables"/>
    <n v="0"/>
    <e v="#DIV/0!"/>
    <x v="2"/>
    <s v="wearables"/>
    <d v="2016-12-14T18:39:00"/>
    <x v="706"/>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8.49627170182558E-3"/>
    <x v="2"/>
    <s v="wearables"/>
    <d v="2017-01-01T15:55:27"/>
    <x v="707"/>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4.1756252121760776E-2"/>
    <x v="2"/>
    <s v="wearables"/>
    <d v="2014-09-13T13:56:40"/>
    <x v="708"/>
  </r>
  <r>
    <n v="709"/>
    <s v="lumiglove"/>
    <s v="A &quot;handheld&quot; light, which eases the way you illuminate objects and/or paths."/>
    <n v="15000"/>
    <n v="61"/>
    <x v="2"/>
    <x v="0"/>
    <s v="USD"/>
    <n v="1417741159"/>
    <n v="1415149159"/>
    <b v="0"/>
    <n v="2"/>
    <b v="0"/>
    <s v="technology/wearables"/>
    <n v="4.0666666666666663E-3"/>
    <n v="3.2786885245901641E-2"/>
    <x v="2"/>
    <s v="wearables"/>
    <d v="2014-12-05T00:59:19"/>
    <x v="709"/>
  </r>
  <r>
    <n v="710"/>
    <s v="Hate York Shirt 2.0"/>
    <s v="Shirts, so technologically advanced, they connect mentally to their audience upon sight."/>
    <n v="1200"/>
    <n v="0"/>
    <x v="2"/>
    <x v="5"/>
    <s v="CAD"/>
    <n v="1408495440"/>
    <n v="1405640302"/>
    <b v="0"/>
    <n v="0"/>
    <b v="0"/>
    <s v="technology/wearables"/>
    <n v="0"/>
    <e v="#DIV/0!"/>
    <x v="2"/>
    <s v="wearables"/>
    <d v="2014-08-20T00:44:00"/>
    <x v="710"/>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1.000266343109112E-2"/>
    <x v="2"/>
    <s v="wearables"/>
    <d v="2016-12-14T12:01:08"/>
    <x v="711"/>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3.8095238095238099E-2"/>
    <x v="2"/>
    <s v="wearables"/>
    <d v="2016-02-14T16:20:32"/>
    <x v="712"/>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5.0251256281407036E-3"/>
    <x v="2"/>
    <s v="wearables"/>
    <d v="2016-06-05T12:42:12"/>
    <x v="713"/>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1.2449977767896843E-2"/>
    <x v="2"/>
    <s v="wearables"/>
    <d v="2017-02-28T18:54:42"/>
    <x v="714"/>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8.6393088552915772E-3"/>
    <x v="2"/>
    <s v="wearables"/>
    <d v="2015-11-05T03:10:40"/>
    <x v="715"/>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2.2377622377622378E-2"/>
    <x v="2"/>
    <s v="wearables"/>
    <d v="2014-12-01T00:00:00"/>
    <x v="716"/>
  </r>
  <r>
    <n v="717"/>
    <s v="cool air belt"/>
    <s v="Cool air flowing under clothing keeps you cool."/>
    <n v="100000"/>
    <n v="305"/>
    <x v="2"/>
    <x v="0"/>
    <s v="USD"/>
    <n v="1409949002"/>
    <n v="1407357002"/>
    <b v="0"/>
    <n v="4"/>
    <b v="0"/>
    <s v="technology/wearables"/>
    <n v="3.0500000000000002E-3"/>
    <n v="1.3114754098360656E-2"/>
    <x v="2"/>
    <s v="wearables"/>
    <d v="2014-09-05T20:30:02"/>
    <x v="717"/>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4.4444444444444446E-2"/>
    <x v="2"/>
    <s v="wearables"/>
    <d v="2017-02-18T05:59:00"/>
    <x v="71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5.1546391752577317E-2"/>
    <x v="2"/>
    <s v="wearables"/>
    <d v="2016-02-23T00:57:56"/>
    <x v="719"/>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1.4990859232175503E-2"/>
    <x v="3"/>
    <s v="nonfiction"/>
    <d v="2012-01-29T15:34:51"/>
    <x v="720"/>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1.1884550084889643E-2"/>
    <x v="3"/>
    <s v="nonfiction"/>
    <d v="2014-08-01T13:43:27"/>
    <x v="721"/>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4.6355208143973826E-3"/>
    <x v="3"/>
    <s v="nonfiction"/>
    <d v="2012-04-08T18:19:38"/>
    <x v="722"/>
  </r>
  <r>
    <n v="723"/>
    <s v="The 2015 Pro Football Beast Book"/>
    <s v="The Definitive (and Slightly Ridiculous) Guide to Enjoying the 2015 Pro Football Season"/>
    <n v="5000"/>
    <n v="5469"/>
    <x v="0"/>
    <x v="0"/>
    <s v="USD"/>
    <n v="1438228740"/>
    <n v="1435606549"/>
    <b v="0"/>
    <n v="100"/>
    <b v="1"/>
    <s v="publishing/nonfiction"/>
    <n v="1.0938000000000001"/>
    <n v="1.8284878405558602E-2"/>
    <x v="3"/>
    <s v="nonfiction"/>
    <d v="2015-07-30T03:59:00"/>
    <x v="723"/>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1.9368794028451809E-2"/>
    <x v="3"/>
    <s v="nonfiction"/>
    <d v="2011-06-30T15:19:23"/>
    <x v="724"/>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6.9755854509217742E-3"/>
    <x v="3"/>
    <s v="nonfiction"/>
    <d v="2015-12-13T15:01:52"/>
    <x v="725"/>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1.3806706114398421E-2"/>
    <x v="3"/>
    <s v="nonfiction"/>
    <d v="2013-04-12T01:01:27"/>
    <x v="726"/>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2.7374609590299467E-2"/>
    <x v="3"/>
    <s v="nonfiction"/>
    <d v="2013-01-14T21:20:00"/>
    <x v="727"/>
  </r>
  <r>
    <n v="728"/>
    <s v="The Age of the Platform: My Fourth Book"/>
    <s v="A big idea non-fiction book by an impatient three-time author and insomniac willing to bet on himself."/>
    <n v="7500"/>
    <n v="7917.45"/>
    <x v="0"/>
    <x v="0"/>
    <s v="USD"/>
    <n v="1313957157"/>
    <n v="1310069157"/>
    <b v="0"/>
    <n v="130"/>
    <b v="1"/>
    <s v="publishing/nonfiction"/>
    <n v="1.05566"/>
    <n v="1.6419427972390099E-2"/>
    <x v="3"/>
    <s v="nonfiction"/>
    <d v="2011-08-21T20:05:57"/>
    <x v="728"/>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2.2962112514351322E-2"/>
    <x v="3"/>
    <s v="nonfiction"/>
    <d v="2012-09-19T04:27:41"/>
    <x v="729"/>
  </r>
  <r>
    <n v="730"/>
    <s v="Encyclopedia of Surfing"/>
    <s v="A Massive but Cheerful Online Digital Archive of Surfing"/>
    <n v="20000"/>
    <n v="26438"/>
    <x v="0"/>
    <x v="0"/>
    <s v="USD"/>
    <n v="1323280391"/>
    <n v="1320688391"/>
    <b v="0"/>
    <n v="265"/>
    <b v="1"/>
    <s v="publishing/nonfiction"/>
    <n v="1.3219000000000001"/>
    <n v="1.0023451093123534E-2"/>
    <x v="3"/>
    <s v="nonfiction"/>
    <d v="2011-12-07T17:53:11"/>
    <x v="730"/>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1.126984126984127E-2"/>
    <x v="3"/>
    <s v="nonfiction"/>
    <d v="2012-01-22T06:00:00"/>
    <x v="731"/>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0.203125"/>
    <x v="3"/>
    <s v="nonfiction"/>
    <d v="2013-09-29T10:11:01"/>
    <x v="73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5.6108897742363877E-2"/>
    <x v="3"/>
    <s v="nonfiction"/>
    <d v="2013-12-20T10:04:52"/>
    <x v="733"/>
  </r>
  <r>
    <n v="734"/>
    <s v="Sideswiped"/>
    <s v="Sideswiped is my story of growing in and trusting God through the mess and mysteries of life."/>
    <n v="8500"/>
    <n v="10670"/>
    <x v="0"/>
    <x v="5"/>
    <s v="CAD"/>
    <n v="1431147600"/>
    <n v="1428465420"/>
    <b v="0"/>
    <n v="57"/>
    <b v="1"/>
    <s v="publishing/nonfiction"/>
    <n v="1.2552941176470589"/>
    <n v="5.3420805998125589E-3"/>
    <x v="3"/>
    <s v="nonfiction"/>
    <d v="2015-05-09T05:00:00"/>
    <x v="73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4.2588012125495157E-3"/>
    <x v="3"/>
    <s v="nonfiction"/>
    <d v="2014-12-04T00:39:00"/>
    <x v="735"/>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9.5196121639488755E-3"/>
    <x v="3"/>
    <s v="nonfiction"/>
    <d v="2013-11-21T04:59:00"/>
    <x v="736"/>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1.7647058823529412E-2"/>
    <x v="3"/>
    <s v="nonfiction"/>
    <d v="2014-02-14T20:00:00"/>
    <x v="737"/>
  </r>
  <r>
    <n v="738"/>
    <s v="Under the Sour Sun: Hunger through the Eyes of a Child"/>
    <s v="The true story of a child's struggle with hunger, poverty, and war in El Salvador."/>
    <n v="1500"/>
    <n v="1601"/>
    <x v="0"/>
    <x v="0"/>
    <s v="USD"/>
    <n v="1417409940"/>
    <n v="1414765794"/>
    <b v="0"/>
    <n v="41"/>
    <b v="1"/>
    <s v="publishing/nonfiction"/>
    <n v="1.0673333333333332"/>
    <n v="2.5608994378513428E-2"/>
    <x v="3"/>
    <s v="nonfiction"/>
    <d v="2014-12-01T04:59:00"/>
    <x v="738"/>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1.4631578947368421E-2"/>
    <x v="3"/>
    <s v="nonfiction"/>
    <d v="2014-08-11T12:03:49"/>
    <x v="73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5.8969584109248912E-3"/>
    <x v="3"/>
    <s v="nonfiction"/>
    <d v="2015-06-21T03:31:22"/>
    <x v="740"/>
  </r>
  <r>
    <n v="741"/>
    <s v="reVILNA: the vilna ghetto project"/>
    <s v="A revolutionary digital mapping project of the Vilna Ghetto"/>
    <n v="13000"/>
    <n v="13293.8"/>
    <x v="0"/>
    <x v="0"/>
    <s v="USD"/>
    <n v="1370964806"/>
    <n v="1367940806"/>
    <b v="0"/>
    <n v="94"/>
    <b v="1"/>
    <s v="publishing/nonfiction"/>
    <n v="1.0226"/>
    <n v="7.0709654124479085E-3"/>
    <x v="3"/>
    <s v="nonfiction"/>
    <d v="2013-06-11T15:33:26"/>
    <x v="741"/>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1.4838709677419355E-2"/>
    <x v="3"/>
    <s v="nonfiction"/>
    <d v="2014-03-21T21:01:52"/>
    <x v="742"/>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1.8427518427518427E-2"/>
    <x v="3"/>
    <s v="nonfiction"/>
    <d v="2012-04-16T21:00:00"/>
    <x v="743"/>
  </r>
  <r>
    <n v="744"/>
    <s v="A Revolutionary Leadership Resource Book"/>
    <s v="Join others to help create a world that is possible -- in your workplace, community and society!"/>
    <n v="5000"/>
    <n v="5116"/>
    <x v="0"/>
    <x v="0"/>
    <s v="USD"/>
    <n v="1355439503"/>
    <n v="1352847503"/>
    <b v="0"/>
    <n v="62"/>
    <b v="1"/>
    <s v="publishing/nonfiction"/>
    <n v="1.0232000000000001"/>
    <n v="1.2118842845973418E-2"/>
    <x v="3"/>
    <s v="nonfiction"/>
    <d v="2012-12-13T22:58:23"/>
    <x v="744"/>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1.8611670020120725E-2"/>
    <x v="3"/>
    <s v="nonfiction"/>
    <d v="2013-05-03T13:44:05"/>
    <x v="745"/>
  </r>
  <r>
    <n v="746"/>
    <s v="Attention: People With Body Parts"/>
    <s v="This is a book of letters. Letters to our body parts."/>
    <n v="2987"/>
    <n v="3318"/>
    <x v="0"/>
    <x v="0"/>
    <s v="USD"/>
    <n v="1348372740"/>
    <n v="1346806909"/>
    <b v="0"/>
    <n v="97"/>
    <b v="1"/>
    <s v="publishing/nonfiction"/>
    <n v="1.1108135252761968"/>
    <n v="2.923447860156721E-2"/>
    <x v="3"/>
    <s v="nonfiction"/>
    <d v="2012-09-23T03:59:00"/>
    <x v="746"/>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7.8537769527345421E-3"/>
    <x v="3"/>
    <s v="nonfiction"/>
    <d v="2015-01-15T10:54:00"/>
    <x v="747"/>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2.1945137157107233E-2"/>
    <x v="3"/>
    <s v="nonfiction"/>
    <d v="2014-08-10T20:19:26"/>
    <x v="748"/>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1.0420613868889731E-2"/>
    <x v="3"/>
    <s v="nonfiction"/>
    <d v="2017-01-28T22:35:30"/>
    <x v="74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1.2941434525115156E-2"/>
    <x v="3"/>
    <s v="nonfiction"/>
    <d v="2013-02-24T21:04:32"/>
    <x v="750"/>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1.7440225035161745E-2"/>
    <x v="3"/>
    <s v="nonfiction"/>
    <d v="2011-08-04T15:07:55"/>
    <x v="751"/>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1.8800358102059087E-2"/>
    <x v="3"/>
    <s v="nonfiction"/>
    <d v="2016-10-16T11:00:00"/>
    <x v="752"/>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2.0312500000000001E-3"/>
    <x v="3"/>
    <s v="nonfiction"/>
    <d v="2015-02-14T14:09:51"/>
    <x v="753"/>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2.3614457831325302E-2"/>
    <x v="3"/>
    <s v="nonfiction"/>
    <d v="2013-01-05T17:58:41"/>
    <x v="754"/>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2.6690845432529076E-2"/>
    <x v="3"/>
    <s v="nonfiction"/>
    <d v="2013-05-20T00:41:00"/>
    <x v="755"/>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2.6699029126213591E-2"/>
    <x v="3"/>
    <s v="nonfiction"/>
    <d v="2011-04-18T17:24:19"/>
    <x v="756"/>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0252100840336135E-2"/>
    <x v="3"/>
    <s v="nonfiction"/>
    <d v="2012-12-06T01:18:34"/>
    <x v="757"/>
  </r>
  <r>
    <n v="758"/>
    <s v="Publish Waiting On Humanity"/>
    <s v="I am publishing my book, Waiting on Humanity and need some finishing funds to do so."/>
    <n v="2500"/>
    <n v="2550"/>
    <x v="0"/>
    <x v="0"/>
    <s v="USD"/>
    <n v="1286568268"/>
    <n v="1283976268"/>
    <b v="0"/>
    <n v="19"/>
    <b v="1"/>
    <s v="publishing/nonfiction"/>
    <n v="1.02"/>
    <n v="7.4509803921568628E-3"/>
    <x v="3"/>
    <s v="nonfiction"/>
    <d v="2010-10-08T20:04:28"/>
    <x v="758"/>
  </r>
  <r>
    <n v="759"/>
    <s v="Wild Ruins"/>
    <s v="Help me search for the lost ruins of the UK. A unique guide to  lesser known and somewhat known ruins of Britain."/>
    <n v="5000"/>
    <n v="5096"/>
    <x v="0"/>
    <x v="1"/>
    <s v="GBP"/>
    <n v="1404892539"/>
    <n v="1401436539"/>
    <b v="0"/>
    <n v="99"/>
    <b v="1"/>
    <s v="publishing/nonfiction"/>
    <n v="1.0192000000000001"/>
    <n v="1.9427001569858712E-2"/>
    <x v="3"/>
    <s v="nonfiction"/>
    <d v="2014-07-09T07:55:39"/>
    <x v="75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e v="#DIV/0!"/>
    <x v="3"/>
    <s v="fiction"/>
    <d v="2016-11-26T19:20:13"/>
    <x v="760"/>
  </r>
  <r>
    <n v="761"/>
    <s v="DONE WITH DEATH"/>
    <s v="The day Chuck died was the day everything changed. Now he has to save the afterlife from extinction or die again trying."/>
    <n v="5000"/>
    <n v="235"/>
    <x v="2"/>
    <x v="0"/>
    <s v="USD"/>
    <n v="1391364126"/>
    <n v="1388772126"/>
    <b v="0"/>
    <n v="6"/>
    <b v="0"/>
    <s v="publishing/fiction"/>
    <n v="4.7E-2"/>
    <n v="2.553191489361702E-2"/>
    <x v="3"/>
    <s v="fiction"/>
    <d v="2014-02-02T18:02:06"/>
    <x v="761"/>
  </r>
  <r>
    <n v="762"/>
    <s v="Where we used to live - eBook (PROJECT 80%)"/>
    <s v="An original-well-done eBook. Mainly about fiction, action, adventure, and mystery. A story that you've never read!"/>
    <n v="3500"/>
    <n v="0"/>
    <x v="2"/>
    <x v="14"/>
    <s v="MXN"/>
    <n v="1480831200"/>
    <n v="1479328570"/>
    <b v="0"/>
    <n v="0"/>
    <b v="0"/>
    <s v="publishing/fiction"/>
    <n v="0"/>
    <e v="#DIV/0!"/>
    <x v="3"/>
    <s v="fiction"/>
    <d v="2016-12-04T06:00:00"/>
    <x v="762"/>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0.2"/>
    <x v="3"/>
    <s v="fiction"/>
    <d v="2013-08-15T10:43:28"/>
    <x v="763"/>
  </r>
  <r>
    <n v="764"/>
    <s v="[JOE]KES"/>
    <s v="[JOE]KES is a book full of over 200 original, sometimes funny, pun-ish Joekes. If you hate the book, use it as a coster!"/>
    <n v="5000"/>
    <n v="0"/>
    <x v="2"/>
    <x v="0"/>
    <s v="USD"/>
    <n v="1441858161"/>
    <n v="1439266161"/>
    <b v="0"/>
    <n v="0"/>
    <b v="0"/>
    <s v="publishing/fiction"/>
    <n v="0"/>
    <e v="#DIV/0!"/>
    <x v="3"/>
    <s v="fiction"/>
    <d v="2015-09-10T04:09:21"/>
    <x v="764"/>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1.7453391511305039E-2"/>
    <x v="3"/>
    <s v="fiction"/>
    <d v="2014-10-19T13:01:24"/>
    <x v="765"/>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e v="#DIV/0!"/>
    <x v="3"/>
    <s v="fiction"/>
    <d v="2015-02-16T18:48:03"/>
    <x v="766"/>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1.6949152542372881E-2"/>
    <x v="3"/>
    <s v="fiction"/>
    <d v="2015-05-21T03:26:50"/>
    <x v="767"/>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e v="#DIV/0!"/>
    <x v="3"/>
    <s v="fiction"/>
    <d v="2013-12-16T04:58:10"/>
    <x v="768"/>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3.140096618357488E-2"/>
    <x v="3"/>
    <s v="fiction"/>
    <d v="2013-12-26T23:54:54"/>
    <x v="769"/>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e v="#DIV/0!"/>
    <x v="3"/>
    <s v="fiction"/>
    <d v="2013-02-24T23:59:29"/>
    <x v="77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0.1"/>
    <x v="3"/>
    <s v="fiction"/>
    <d v="2016-01-30T19:46:42"/>
    <x v="771"/>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0.02"/>
    <x v="3"/>
    <s v="fiction"/>
    <d v="2009-11-01T03:59:00"/>
    <x v="772"/>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6.25E-2"/>
    <x v="3"/>
    <s v="fiction"/>
    <d v="2015-05-10T23:01:00"/>
    <x v="773"/>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2.564102564102564E-2"/>
    <x v="3"/>
    <s v="fiction"/>
    <d v="2014-02-23T18:43:38"/>
    <x v="774"/>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2.9411764705882353E-2"/>
    <x v="3"/>
    <s v="fiction"/>
    <d v="2011-12-16T01:26:35"/>
    <x v="775"/>
  </r>
  <r>
    <n v="776"/>
    <s v="Run Ragged"/>
    <s v="Would anything change if women were in charge? Book Clubs, readers, and critics herald the latest by award-winning author, Aguila."/>
    <n v="7000"/>
    <n v="3598"/>
    <x v="2"/>
    <x v="0"/>
    <s v="USD"/>
    <n v="1444539600"/>
    <n v="1441297645"/>
    <b v="0"/>
    <n v="57"/>
    <b v="0"/>
    <s v="publishing/fiction"/>
    <n v="0.51400000000000001"/>
    <n v="1.584213451917732E-2"/>
    <x v="3"/>
    <s v="fiction"/>
    <d v="2015-10-11T05:00:00"/>
    <x v="776"/>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0.14285714285714285"/>
    <x v="3"/>
    <s v="fiction"/>
    <d v="2013-07-31T23:32:57"/>
    <x v="777"/>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0.5"/>
    <x v="3"/>
    <s v="fiction"/>
    <d v="2014-04-30T16:51:20"/>
    <x v="778"/>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1.4999999999999999E-2"/>
    <x v="3"/>
    <s v="fiction"/>
    <d v="2010-10-15T04:00:00"/>
    <x v="779"/>
  </r>
  <r>
    <n v="780"/>
    <s v="Wess Meets West - Press Our New Album on CD!"/>
    <s v="We are finishing up recording our new record and we would like help with its physical CD release."/>
    <n v="1000"/>
    <n v="1040"/>
    <x v="0"/>
    <x v="0"/>
    <s v="USD"/>
    <n v="1304439025"/>
    <n v="1301847025"/>
    <b v="0"/>
    <n v="27"/>
    <b v="1"/>
    <s v="music/rock"/>
    <n v="1.04"/>
    <n v="2.5961538461538463E-2"/>
    <x v="4"/>
    <s v="rock"/>
    <d v="2011-05-03T16:10:25"/>
    <x v="780"/>
  </r>
  <r>
    <n v="781"/>
    <s v="Touring the United States This July"/>
    <s v="&quot;WE ARE ON A MISSION TO TOUR THE UNITED STATES NON-STOP. TO DO SO WE NEED TO PURCHASE A NEW VAN.&quot;"/>
    <n v="800"/>
    <n v="1065.23"/>
    <x v="0"/>
    <x v="0"/>
    <s v="USD"/>
    <n v="1370649674"/>
    <n v="1368057674"/>
    <b v="0"/>
    <n v="25"/>
    <b v="1"/>
    <s v="music/rock"/>
    <n v="1.3315375"/>
    <n v="2.3469109957473974E-2"/>
    <x v="4"/>
    <s v="rock"/>
    <d v="2013-06-08T00:01:14"/>
    <x v="781"/>
  </r>
  <r>
    <n v="782"/>
    <s v="Richie Ray finally records a new record!"/>
    <s v="After almost three years of being out of music, I've decided to finally make the solo record I've wanted to do for years."/>
    <n v="700"/>
    <n v="700"/>
    <x v="0"/>
    <x v="0"/>
    <s v="USD"/>
    <n v="1345918302"/>
    <n v="1343326302"/>
    <b v="0"/>
    <n v="14"/>
    <b v="1"/>
    <s v="music/rock"/>
    <n v="1"/>
    <n v="0.02"/>
    <x v="4"/>
    <s v="rock"/>
    <d v="2012-08-25T18:11:42"/>
    <x v="782"/>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1.5751575157515751E-2"/>
    <x v="4"/>
    <s v="rock"/>
    <d v="2012-04-27T22:00:00"/>
    <x v="783"/>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9.7560975609756097E-3"/>
    <x v="4"/>
    <s v="rock"/>
    <d v="2014-03-17T02:35:19"/>
    <x v="784"/>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2110193325508782E-2"/>
    <x v="4"/>
    <s v="rock"/>
    <d v="2013-02-28T14:15:15"/>
    <x v="785"/>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6.1624649859943975E-3"/>
    <x v="4"/>
    <s v="rock"/>
    <d v="2012-05-11T15:47:00"/>
    <x v="786"/>
  </r>
  <r>
    <n v="787"/>
    <s v="Mahayla CD Pressing"/>
    <s v="We've made our goal with your help. Thanks so much! This is a great time to pre-purchase the album and get some extra perks."/>
    <n v="1200"/>
    <n v="1370"/>
    <x v="0"/>
    <x v="0"/>
    <s v="USD"/>
    <n v="1383318226"/>
    <n v="1380726226"/>
    <b v="0"/>
    <n v="17"/>
    <b v="1"/>
    <s v="music/rock"/>
    <n v="1.1416666666666666"/>
    <n v="1.2408759124087591E-2"/>
    <x v="4"/>
    <s v="rock"/>
    <d v="2013-11-01T15:03:46"/>
    <x v="787"/>
  </r>
  <r>
    <n v="788"/>
    <s v="HELP UNRB GO ON TOUR!"/>
    <s v="With all of our money going towards our new full-length album and merch, we need your help so we don't end up stranded on tour."/>
    <n v="1000"/>
    <n v="2035.05"/>
    <x v="0"/>
    <x v="0"/>
    <s v="USD"/>
    <n v="1341633540"/>
    <n v="1338336588"/>
    <b v="0"/>
    <n v="34"/>
    <b v="1"/>
    <s v="music/rock"/>
    <n v="2.03505"/>
    <n v="1.6707206211149603E-2"/>
    <x v="4"/>
    <s v="rock"/>
    <d v="2012-07-07T03:59:00"/>
    <x v="788"/>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7.526881720430108E-3"/>
    <x v="4"/>
    <s v="rock"/>
    <d v="2013-01-21T07:59:00"/>
    <x v="789"/>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1.0805224741748203E-2"/>
    <x v="4"/>
    <s v="rock"/>
    <d v="2013-02-01T01:08:59"/>
    <x v="790"/>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1.6431322207958923E-2"/>
    <x v="4"/>
    <s v="rock"/>
    <d v="2013-11-13T05:59:00"/>
    <x v="791"/>
  </r>
  <r>
    <n v="792"/>
    <s v="&quot;Believable Lies&quot; - The Album"/>
    <s v="Rock n' Roll about the intersection of lies and belief: the Believable Lie."/>
    <n v="2500"/>
    <n v="2511.11"/>
    <x v="0"/>
    <x v="0"/>
    <s v="USD"/>
    <n v="1383861483"/>
    <n v="1381265883"/>
    <b v="0"/>
    <n v="60"/>
    <b v="1"/>
    <s v="music/rock"/>
    <n v="1.0044440000000001"/>
    <n v="2.3893815882219414E-2"/>
    <x v="4"/>
    <s v="rock"/>
    <d v="2013-11-07T21:58:03"/>
    <x v="792"/>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1.1321702642556159E-2"/>
    <x v="4"/>
    <s v="rock"/>
    <d v="2013-07-03T04:59:00"/>
    <x v="793"/>
  </r>
  <r>
    <n v="794"/>
    <s v="Begins Again"/>
    <s v="The Brian Davis Band is a group of friends that want to share their lives and experiences through music that connects with people."/>
    <n v="8000"/>
    <n v="8425"/>
    <x v="0"/>
    <x v="0"/>
    <s v="USD"/>
    <n v="1315242360"/>
    <n v="1310438737"/>
    <b v="0"/>
    <n v="53"/>
    <b v="1"/>
    <s v="music/rock"/>
    <n v="1.0531250000000001"/>
    <n v="6.2908011869436198E-3"/>
    <x v="4"/>
    <s v="rock"/>
    <d v="2011-09-05T17:06:00"/>
    <x v="794"/>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1.1757188498402555E-2"/>
    <x v="4"/>
    <s v="rock"/>
    <d v="2012-04-07T04:59:00"/>
    <x v="795"/>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8.8801184015786881E-3"/>
    <x v="4"/>
    <s v="rock"/>
    <d v="2013-09-15T21:10:00"/>
    <x v="796"/>
  </r>
  <r>
    <n v="797"/>
    <s v="Lust Control NEW CD!!!"/>
    <s v="Help Lust Control Kickstart their first cd in 20 years!!  To be mixed by Rocky Gray (Living Sacrifice, Soul Embraced, Evanescence)!!"/>
    <n v="3000"/>
    <n v="3226"/>
    <x v="0"/>
    <x v="0"/>
    <s v="USD"/>
    <n v="1335672000"/>
    <n v="1332978688"/>
    <b v="0"/>
    <n v="71"/>
    <b v="1"/>
    <s v="music/rock"/>
    <n v="1.0753333333333333"/>
    <n v="2.2008679479231245E-2"/>
    <x v="4"/>
    <s v="rock"/>
    <d v="2012-04-29T04:00:00"/>
    <x v="797"/>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2.1636408853519026E-2"/>
    <x v="4"/>
    <s v="rock"/>
    <d v="2014-09-30T14:09:47"/>
    <x v="798"/>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5.5988802239552091E-3"/>
    <x v="4"/>
    <s v="rock"/>
    <d v="2012-04-27T16:00:46"/>
    <x v="799"/>
  </r>
  <r>
    <n v="800"/>
    <s v="LF4 WildFire"/>
    <s v="Scotland's premier classic rock and metal festival, 3 days, 3-4 stages, family friendly,  for people of all ages"/>
    <n v="1500"/>
    <n v="2282"/>
    <x v="0"/>
    <x v="1"/>
    <s v="GBP"/>
    <n v="1410431054"/>
    <n v="1407839054"/>
    <b v="0"/>
    <n v="56"/>
    <b v="1"/>
    <s v="music/rock"/>
    <n v="1.5213333333333334"/>
    <n v="2.4539877300613498E-2"/>
    <x v="4"/>
    <s v="rock"/>
    <d v="2014-09-11T10:24:14"/>
    <x v="800"/>
  </r>
  <r>
    <n v="801"/>
    <s v="SLUTEVER DO AMERICA TOUR"/>
    <s v="ALL WE WANT TO DO IS DRIVE AROUND AMERICA AND PLAY A BUNCH OF SHOWS, BUT WE DON'T HAVE ANY MONEY..."/>
    <n v="2000"/>
    <n v="2230.4299999999998"/>
    <x v="0"/>
    <x v="0"/>
    <s v="USD"/>
    <n v="1309547120"/>
    <n v="1306955120"/>
    <b v="0"/>
    <n v="51"/>
    <b v="1"/>
    <s v="music/rock"/>
    <n v="1.1152149999999998"/>
    <n v="2.2865546105459485E-2"/>
    <x v="4"/>
    <s v="rock"/>
    <d v="2011-07-01T19:05:20"/>
    <x v="80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1.2335526315789474E-2"/>
    <x v="4"/>
    <s v="rock"/>
    <d v="2012-09-17T04:05:00"/>
    <x v="802"/>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1.3403880070546737E-2"/>
    <x v="4"/>
    <s v="rock"/>
    <d v="2011-05-29T01:00:00"/>
    <x v="803"/>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2727272727272726E-3"/>
    <x v="4"/>
    <s v="rock"/>
    <d v="2011-07-23T03:59:00"/>
    <x v="804"/>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1.7142857142857144E-2"/>
    <x v="4"/>
    <s v="rock"/>
    <d v="2011-07-16T23:00:00"/>
    <x v="805"/>
  </r>
  <r>
    <n v="806"/>
    <s v="Golden Animals NEW Album!"/>
    <s v="Help Golden Animals finish their NEW Album!"/>
    <n v="8000"/>
    <n v="8355"/>
    <x v="0"/>
    <x v="0"/>
    <s v="USD"/>
    <n v="1315413339"/>
    <n v="1312821339"/>
    <b v="0"/>
    <n v="71"/>
    <b v="1"/>
    <s v="music/rock"/>
    <n v="1.0443750000000001"/>
    <n v="8.497905445840814E-3"/>
    <x v="4"/>
    <s v="rock"/>
    <d v="2011-09-07T16:35:39"/>
    <x v="806"/>
  </r>
  <r>
    <n v="807"/>
    <s v="Sic Vita - New EP Release - 2017"/>
    <s v="Join the Sic Vita family and lend a hand as we create a new album!"/>
    <n v="4000"/>
    <n v="4205"/>
    <x v="0"/>
    <x v="0"/>
    <s v="USD"/>
    <n v="1488333600"/>
    <n v="1485270311"/>
    <b v="0"/>
    <n v="57"/>
    <b v="1"/>
    <s v="music/rock"/>
    <n v="1.05125"/>
    <n v="1.3555291319857313E-2"/>
    <x v="4"/>
    <s v="rock"/>
    <d v="2017-03-01T02:00:00"/>
    <x v="807"/>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9.555555555555555E-3"/>
    <x v="4"/>
    <s v="rock"/>
    <d v="2014-12-22T04:59:00"/>
    <x v="808"/>
  </r>
  <r>
    <n v="809"/>
    <s v="Peter's New Album!!"/>
    <s v="Acknowledged songwriter looking to record album of new songs to secure a Publishing Contract"/>
    <n v="4000"/>
    <n v="4151"/>
    <x v="0"/>
    <x v="0"/>
    <s v="USD"/>
    <n v="1390161630"/>
    <n v="1387569630"/>
    <b v="0"/>
    <n v="52"/>
    <b v="1"/>
    <s v="music/rock"/>
    <n v="1.03775"/>
    <n v="1.2527101903155867E-2"/>
    <x v="4"/>
    <s v="rock"/>
    <d v="2014-01-19T20:00:30"/>
    <x v="809"/>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1.7142857142857144E-2"/>
    <x v="4"/>
    <s v="rock"/>
    <d v="2012-09-01T01:21:02"/>
    <x v="810"/>
  </r>
  <r>
    <n v="811"/>
    <s v="Love Water Tour"/>
    <s v="We need your financial support to cover the tour costs!  (Sound, lights, travel, stage design)"/>
    <n v="1000"/>
    <n v="1040"/>
    <x v="0"/>
    <x v="0"/>
    <s v="USD"/>
    <n v="1373475120"/>
    <n v="1371569202"/>
    <b v="0"/>
    <n v="12"/>
    <b v="1"/>
    <s v="music/rock"/>
    <n v="1.04"/>
    <n v="1.1538461538461539E-2"/>
    <x v="4"/>
    <s v="rock"/>
    <d v="2013-07-10T16:52:00"/>
    <x v="8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3.6223929747530186E-2"/>
    <x v="4"/>
    <s v="rock"/>
    <d v="2013-03-01T13:58:00"/>
    <x v="812"/>
  </r>
  <r>
    <n v="813"/>
    <s v="Rules of Civility and Decent Behavior"/>
    <s v="A pre order campaign to fund the pressing of our second full length vinyl LP"/>
    <n v="1500"/>
    <n v="2399.94"/>
    <x v="0"/>
    <x v="0"/>
    <s v="USD"/>
    <n v="1342825365"/>
    <n v="1340233365"/>
    <b v="0"/>
    <n v="96"/>
    <b v="1"/>
    <s v="music/rock"/>
    <n v="1.59996"/>
    <n v="4.0001000025000621E-2"/>
    <x v="4"/>
    <s v="rock"/>
    <d v="2012-07-20T23:02:45"/>
    <x v="813"/>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2.199528672427337E-2"/>
    <x v="4"/>
    <s v="rock"/>
    <d v="2011-05-31T18:04:00"/>
    <x v="814"/>
  </r>
  <r>
    <n v="815"/>
    <s v="Some Late Help for The Early Reset"/>
    <s v="Be a part of helping The Early Reset finish their new 7 song EP."/>
    <n v="4000"/>
    <n v="4280"/>
    <x v="0"/>
    <x v="0"/>
    <s v="USD"/>
    <n v="1414879303"/>
    <n v="1412287303"/>
    <b v="0"/>
    <n v="43"/>
    <b v="1"/>
    <s v="music/rock"/>
    <n v="1.07"/>
    <n v="1.0046728971962618E-2"/>
    <x v="4"/>
    <s v="rock"/>
    <d v="2014-11-01T22:01:43"/>
    <x v="815"/>
  </r>
  <r>
    <n v="816"/>
    <s v="Help Friends and Family Release Their Debut Album"/>
    <s v="Friends and Family have an album for you. They need your help to release it to the world."/>
    <n v="7000"/>
    <n v="8058.55"/>
    <x v="0"/>
    <x v="0"/>
    <s v="USD"/>
    <n v="1365489000"/>
    <n v="1362776043"/>
    <b v="0"/>
    <n v="205"/>
    <b v="1"/>
    <s v="music/rock"/>
    <n v="1.1512214285714286"/>
    <n v="2.5438819638768762E-2"/>
    <x v="4"/>
    <s v="rock"/>
    <d v="2013-04-09T06:30:00"/>
    <x v="816"/>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1.1183180496533215E-2"/>
    <x v="4"/>
    <s v="rock"/>
    <d v="2012-03-11T04:59:00"/>
    <x v="817"/>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3.4862385321100919E-2"/>
    <x v="4"/>
    <s v="rock"/>
    <d v="2012-08-07T17:01:00"/>
    <x v="818"/>
  </r>
  <r>
    <n v="819"/>
    <s v="Winter Tour"/>
    <s v="We are touring the Southeast in support of our new EP"/>
    <n v="400"/>
    <n v="435"/>
    <x v="0"/>
    <x v="0"/>
    <s v="USD"/>
    <n v="1387601040"/>
    <n v="1386806254"/>
    <b v="0"/>
    <n v="14"/>
    <b v="1"/>
    <s v="music/rock"/>
    <n v="1.0874999999999999"/>
    <n v="3.2183908045977011E-2"/>
    <x v="4"/>
    <s v="rock"/>
    <d v="2013-12-21T04:44:00"/>
    <x v="819"/>
  </r>
  <r>
    <n v="820"/>
    <s v="Wyatt Lowe &amp; the Ottomatics Summer 2014 Tour!"/>
    <s v="Wyatt Lowe &amp; the Ottomatics will be hitting the road this June on a North and Southwest Summer 2014 tour!"/>
    <n v="2000"/>
    <n v="2681"/>
    <x v="0"/>
    <x v="0"/>
    <s v="USD"/>
    <n v="1402290000"/>
    <n v="1399666342"/>
    <b v="0"/>
    <n v="38"/>
    <b v="1"/>
    <s v="music/rock"/>
    <n v="1.3405"/>
    <n v="1.4173815740395375E-2"/>
    <x v="4"/>
    <s v="rock"/>
    <d v="2014-06-09T05:00:00"/>
    <x v="820"/>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4.4617320672691915E-3"/>
    <x v="4"/>
    <s v="rock"/>
    <d v="2015-05-04T04:01:00"/>
    <x v="821"/>
  </r>
  <r>
    <n v="822"/>
    <s v="Soul Easy - Making music for our friends."/>
    <s v="Soul Easy recording our first full length CD.  Inspired by lots of friends and lots of good times."/>
    <n v="3000"/>
    <n v="3575"/>
    <x v="0"/>
    <x v="0"/>
    <s v="USD"/>
    <n v="1349477050"/>
    <n v="1346885050"/>
    <b v="0"/>
    <n v="69"/>
    <b v="1"/>
    <s v="music/rock"/>
    <n v="1.1916666666666667"/>
    <n v="1.93006993006993E-2"/>
    <x v="4"/>
    <s v="rock"/>
    <d v="2012-10-05T22:44:10"/>
    <x v="822"/>
  </r>
  <r>
    <n v="823"/>
    <s v="Debut Album"/>
    <s v="Eyes For Fire is finally ready to release their Debut Album but we need YOU to help us put the final touches on it."/>
    <n v="800"/>
    <n v="1436"/>
    <x v="0"/>
    <x v="0"/>
    <s v="USD"/>
    <n v="1427062852"/>
    <n v="1424474452"/>
    <b v="0"/>
    <n v="33"/>
    <b v="1"/>
    <s v="music/rock"/>
    <n v="1.7949999999999999"/>
    <n v="2.298050139275766E-2"/>
    <x v="4"/>
    <s v="rock"/>
    <d v="2015-03-22T22:20:52"/>
    <x v="823"/>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2.5115110925073254E-2"/>
    <x v="4"/>
    <s v="rock"/>
    <d v="2010-04-18T06:59:00"/>
    <x v="824"/>
  </r>
  <r>
    <n v="825"/>
    <s v="KILL FREEMAN"/>
    <s v="Kickstarting Kill Freeman independently. Help fund the New Record, Video and Live Shows."/>
    <n v="12500"/>
    <n v="12554"/>
    <x v="0"/>
    <x v="0"/>
    <s v="USD"/>
    <n v="1351495284"/>
    <n v="1349335284"/>
    <b v="0"/>
    <n v="99"/>
    <b v="1"/>
    <s v="music/rock"/>
    <n v="1.0043200000000001"/>
    <n v="7.885932770431734E-3"/>
    <x v="4"/>
    <s v="rock"/>
    <d v="2012-10-29T07:21:24"/>
    <x v="825"/>
  </r>
  <r>
    <n v="826"/>
    <s v="Protect The Dream Debut Album"/>
    <s v="Protect The Dream is preparing to record their debut album 8 years in the making. Lets make it happen Kickstarter!"/>
    <n v="5500"/>
    <n v="5580"/>
    <x v="0"/>
    <x v="0"/>
    <s v="USD"/>
    <n v="1332719730"/>
    <n v="1330908930"/>
    <b v="0"/>
    <n v="49"/>
    <b v="1"/>
    <s v="music/rock"/>
    <n v="1.0145454545454546"/>
    <n v="8.7813620071684594E-3"/>
    <x v="4"/>
    <s v="rock"/>
    <d v="2012-03-25T23:55:30"/>
    <x v="82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3.5483870967741936E-2"/>
    <x v="4"/>
    <s v="rock"/>
    <d v="2012-02-14T19:49:00"/>
    <x v="827"/>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2.7318475916606758E-2"/>
    <x v="4"/>
    <s v="rock"/>
    <d v="2012-06-25T16:24:00"/>
    <x v="828"/>
  </r>
  <r>
    <n v="829"/>
    <s v="Monk"/>
    <s v="We are a band from South East London- each member is19 years OA. We have been together for two years. Taking pride in making good music"/>
    <n v="500"/>
    <n v="520"/>
    <x v="0"/>
    <x v="1"/>
    <s v="GBP"/>
    <n v="1468437240"/>
    <n v="1463253240"/>
    <b v="0"/>
    <n v="16"/>
    <b v="1"/>
    <s v="music/rock"/>
    <n v="1.04"/>
    <n v="3.0769230769230771E-2"/>
    <x v="4"/>
    <s v="rock"/>
    <d v="2016-07-13T19:14:00"/>
    <x v="829"/>
  </r>
  <r>
    <n v="830"/>
    <s v="Dark Disco Club's new album"/>
    <s v="We're making a high energy, fist pumpin', pelvis-thrusting new Rock n Roll album and we'd love for you to be a part of it."/>
    <n v="1800"/>
    <n v="1941"/>
    <x v="0"/>
    <x v="0"/>
    <s v="USD"/>
    <n v="1363952225"/>
    <n v="1361363825"/>
    <b v="0"/>
    <n v="32"/>
    <b v="1"/>
    <s v="music/rock"/>
    <n v="1.0783333333333334"/>
    <n v="1.6486347243688821E-2"/>
    <x v="4"/>
    <s v="rock"/>
    <d v="2013-03-22T11:37:05"/>
    <x v="830"/>
  </r>
  <r>
    <n v="831"/>
    <s v="Let The 7Horse Run!"/>
    <s v="7Horse is a new band with a self-funded album and a show they want to rock in your town!"/>
    <n v="1500"/>
    <n v="3500"/>
    <x v="0"/>
    <x v="0"/>
    <s v="USD"/>
    <n v="1335540694"/>
    <n v="1332948694"/>
    <b v="0"/>
    <n v="20"/>
    <b v="1"/>
    <s v="music/rock"/>
    <n v="2.3333333333333335"/>
    <n v="5.7142857142857143E-3"/>
    <x v="4"/>
    <s v="rock"/>
    <d v="2012-04-27T15:31:34"/>
    <x v="83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1.0204717229936135E-2"/>
    <x v="4"/>
    <s v="rock"/>
    <d v="2012-01-21T08:13:00"/>
    <x v="832"/>
  </r>
  <r>
    <n v="833"/>
    <s v="Ragman Rolls"/>
    <s v="This is an American rock album."/>
    <n v="6000"/>
    <n v="6100"/>
    <x v="0"/>
    <x v="0"/>
    <s v="USD"/>
    <n v="1397941475"/>
    <n v="1395349475"/>
    <b v="0"/>
    <n v="41"/>
    <b v="1"/>
    <s v="music/rock"/>
    <n v="1.0166666666666666"/>
    <n v="6.7213114754098363E-3"/>
    <x v="4"/>
    <s v="rock"/>
    <d v="2014-04-19T21:04:35"/>
    <x v="833"/>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1.0407993338884263E-2"/>
    <x v="4"/>
    <s v="rock"/>
    <d v="2013-07-01T03:59:00"/>
    <x v="834"/>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1.7057569296375266E-2"/>
    <x v="4"/>
    <s v="rock"/>
    <d v="2012-05-19T03:00:00"/>
    <x v="835"/>
  </r>
  <r>
    <n v="836"/>
    <s v="DESMADRE Full Album + Press Kit"/>
    <s v="An album you can bring home to mom."/>
    <n v="5000"/>
    <n v="5046.5200000000004"/>
    <x v="0"/>
    <x v="0"/>
    <s v="USD"/>
    <n v="1381108918"/>
    <n v="1378516918"/>
    <b v="0"/>
    <n v="46"/>
    <b v="1"/>
    <s v="music/rock"/>
    <n v="1.009304"/>
    <n v="9.1151922512939607E-3"/>
    <x v="4"/>
    <s v="rock"/>
    <d v="2013-10-07T01:21:58"/>
    <x v="836"/>
  </r>
  <r>
    <n v="837"/>
    <s v="Take 147 - Nothin' to Lose CD Project"/>
    <s v="Take 147 is currently in the process of recording the debut album called, &quot;Nothin' to Lose&quot;."/>
    <n v="2500"/>
    <n v="3045"/>
    <x v="0"/>
    <x v="0"/>
    <s v="USD"/>
    <n v="1398988662"/>
    <n v="1396396662"/>
    <b v="0"/>
    <n v="62"/>
    <b v="1"/>
    <s v="music/rock"/>
    <n v="1.218"/>
    <n v="2.0361247947454843E-2"/>
    <x v="4"/>
    <s v="rock"/>
    <d v="2014-05-01T23:57:42"/>
    <x v="837"/>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2.0976616231086657E-2"/>
    <x v="4"/>
    <s v="rock"/>
    <d v="2012-01-17T21:33:05"/>
    <x v="838"/>
  </r>
  <r>
    <n v="839"/>
    <s v="The Waffle Stompers - We'll Never Die"/>
    <s v="The Waffle Stompers need your support to keep doing what we love--go on tour, make music and music videos."/>
    <n v="5000"/>
    <n v="5830.83"/>
    <x v="0"/>
    <x v="0"/>
    <s v="USD"/>
    <n v="1348337956"/>
    <n v="1345745956"/>
    <b v="0"/>
    <n v="96"/>
    <b v="1"/>
    <s v="music/rock"/>
    <n v="1.166166"/>
    <n v="1.6464208354556729E-2"/>
    <x v="4"/>
    <s v="rock"/>
    <d v="2012-09-22T18:19:16"/>
    <x v="839"/>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1.5778555448335195E-2"/>
    <x v="4"/>
    <s v="metal"/>
    <d v="2016-09-24T05:26:27"/>
    <x v="840"/>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1.8555073035925778E-2"/>
    <x v="4"/>
    <s v="metal"/>
    <d v="2014-11-10T21:07:43"/>
    <x v="841"/>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1.495398773006135E-2"/>
    <x v="4"/>
    <s v="metal"/>
    <d v="2013-10-14T03:59:00"/>
    <x v="84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1.5847267282256054E-2"/>
    <x v="4"/>
    <s v="metal"/>
    <d v="2016-12-08T08:00:00"/>
    <x v="843"/>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2.7300824175824176E-2"/>
    <x v="4"/>
    <s v="metal"/>
    <d v="2014-11-01T04:59:00"/>
    <x v="844"/>
  </r>
  <r>
    <n v="845"/>
    <s v="Shadow and Steel: The new album from Master Sword"/>
    <s v="Help Legend of Zelda tribute band Master Sword complete their latest heavy metal album: Shadow and Steel!"/>
    <n v="5000"/>
    <n v="6019.01"/>
    <x v="0"/>
    <x v="0"/>
    <s v="USD"/>
    <n v="1473047940"/>
    <n v="1469595396"/>
    <b v="0"/>
    <n v="177"/>
    <b v="1"/>
    <s v="music/metal"/>
    <n v="1.203802"/>
    <n v="2.9406829362303766E-2"/>
    <x v="4"/>
    <s v="metal"/>
    <d v="2016-09-05T03:59:00"/>
    <x v="845"/>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3.5022093725084018E-2"/>
    <x v="4"/>
    <s v="metal"/>
    <d v="2014-03-10T14:00:00"/>
    <x v="846"/>
  </r>
  <r>
    <n v="847"/>
    <s v="CENTROPYMUSIC"/>
    <s v="MUSIC WITH MEANING!  MUSIC THAT MATTERS!!!"/>
    <n v="10"/>
    <n v="10"/>
    <x v="0"/>
    <x v="0"/>
    <s v="USD"/>
    <n v="1436555376"/>
    <n v="1433963376"/>
    <b v="0"/>
    <n v="1"/>
    <b v="1"/>
    <s v="music/metal"/>
    <n v="1"/>
    <n v="0.1"/>
    <x v="4"/>
    <s v="metal"/>
    <d v="2015-07-10T19:09:36"/>
    <x v="847"/>
  </r>
  <r>
    <n v="848"/>
    <s v="God Am"/>
    <s v="God Am, a Grunge/Doom metal band, who have been trying to fund the production of our EP to bring you a unique aural assault."/>
    <n v="300"/>
    <n v="300"/>
    <x v="0"/>
    <x v="0"/>
    <s v="USD"/>
    <n v="1429038033"/>
    <n v="1426446033"/>
    <b v="0"/>
    <n v="16"/>
    <b v="1"/>
    <s v="music/metal"/>
    <n v="1"/>
    <n v="5.3333333333333337E-2"/>
    <x v="4"/>
    <s v="metal"/>
    <d v="2015-04-14T19:00:33"/>
    <x v="848"/>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2.3978315262718933E-2"/>
    <x v="4"/>
    <s v="metal"/>
    <d v="2015-03-16T02:34:24"/>
    <x v="849"/>
  </r>
  <r>
    <n v="850"/>
    <s v="Yet Further: Sioum's Second Full-Length Album"/>
    <s v="Help Chicago-based instrumental group Sioum complete the production of their 2nd full-length album."/>
    <n v="4000"/>
    <n v="6207"/>
    <x v="0"/>
    <x v="0"/>
    <s v="USD"/>
    <n v="1461560340"/>
    <n v="1458762717"/>
    <b v="0"/>
    <n v="133"/>
    <b v="1"/>
    <s v="music/metal"/>
    <n v="1.55175"/>
    <n v="2.1427420654100211E-2"/>
    <x v="4"/>
    <s v="metal"/>
    <d v="2016-04-25T04:59:00"/>
    <x v="850"/>
  </r>
  <r>
    <n v="851"/>
    <s v="M.F.Crew, 1er Album &quot;First Ride&quot;"/>
    <s v="Salut, nous c'est M.F.Crew, on a besoin de vous pour produire notre premier album &quot;First Ride&quot; ! :)"/>
    <n v="2000"/>
    <n v="2609"/>
    <x v="0"/>
    <x v="6"/>
    <s v="EUR"/>
    <n v="1469994300"/>
    <n v="1464815253"/>
    <b v="0"/>
    <n v="70"/>
    <b v="1"/>
    <s v="music/metal"/>
    <n v="1.3045"/>
    <n v="2.6830203142966653E-2"/>
    <x v="4"/>
    <s v="metal"/>
    <d v="2016-07-31T19:45:00"/>
    <x v="851"/>
  </r>
  <r>
    <n v="852"/>
    <s v="Covers Album - Limited Vinyl Pressing"/>
    <s v="Limited edition 2x12&quot; vinyl pressing of our latest album &quot;Who Do You Think We Are?&quot;"/>
    <n v="3500"/>
    <n v="3674"/>
    <x v="0"/>
    <x v="0"/>
    <s v="USD"/>
    <n v="1477342800"/>
    <n v="1476386395"/>
    <b v="0"/>
    <n v="62"/>
    <b v="1"/>
    <s v="music/metal"/>
    <n v="1.0497142857142858"/>
    <n v="1.6875340228633642E-2"/>
    <x v="4"/>
    <s v="metal"/>
    <d v="2016-10-24T21:00:00"/>
    <x v="852"/>
  </r>
  <r>
    <n v="853"/>
    <s v="sloggoth"/>
    <s v="Help release a CD of sloggoth's first album &quot;sloggoth&quot;.  All contributors of $5 or more get a CD when the goal is met!"/>
    <n v="300"/>
    <n v="300"/>
    <x v="0"/>
    <x v="0"/>
    <s v="USD"/>
    <n v="1424116709"/>
    <n v="1421524709"/>
    <b v="0"/>
    <n v="10"/>
    <b v="1"/>
    <s v="music/metal"/>
    <n v="1"/>
    <n v="3.3333333333333333E-2"/>
    <x v="4"/>
    <s v="metal"/>
    <d v="2015-02-16T19:58:29"/>
    <x v="853"/>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1.518318713049934E-2"/>
    <x v="4"/>
    <s v="metal"/>
    <d v="2016-12-28T05:05:46"/>
    <x v="85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333333333333331E-2"/>
    <x v="4"/>
    <s v="metal"/>
    <d v="2016-07-24T03:00:17"/>
    <x v="855"/>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5.1376146788990829E-2"/>
    <x v="4"/>
    <s v="metal"/>
    <d v="2016-10-25T19:00:00"/>
    <x v="856"/>
  </r>
  <r>
    <n v="857"/>
    <s v="A Reason To Breathe - DEBUT ALBUM"/>
    <s v="Modern Post-Hardcore/Electro music (Hardstyle, EDM, Trap, Dubstep, Dembow, House)."/>
    <n v="1200"/>
    <n v="1200"/>
    <x v="0"/>
    <x v="3"/>
    <s v="EUR"/>
    <n v="1448463431"/>
    <n v="1444831031"/>
    <b v="0"/>
    <n v="24"/>
    <b v="1"/>
    <s v="music/metal"/>
    <n v="1"/>
    <n v="0.02"/>
    <x v="4"/>
    <s v="metal"/>
    <d v="2015-11-25T14:57:11"/>
    <x v="857"/>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4.3979699896416237E-2"/>
    <x v="4"/>
    <s v="metal"/>
    <d v="2015-04-15T22:59:00"/>
    <x v="858"/>
  </r>
  <r>
    <n v="859"/>
    <s v="Rise With Us Campaign"/>
    <s v="We are heading to the studio to create our second album and we want you to be right there with us!"/>
    <n v="4000"/>
    <n v="4187"/>
    <x v="0"/>
    <x v="0"/>
    <s v="USD"/>
    <n v="1433376000"/>
    <n v="1430768468"/>
    <b v="0"/>
    <n v="98"/>
    <b v="1"/>
    <s v="music/metal"/>
    <n v="1.0467500000000001"/>
    <n v="2.340577979460234E-2"/>
    <x v="4"/>
    <s v="metal"/>
    <d v="2015-06-04T00:00:00"/>
    <x v="859"/>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1.889763779527559E-2"/>
    <x v="4"/>
    <s v="jazz"/>
    <d v="2013-11-22T12:35:13"/>
    <x v="860"/>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1.9801980198019802E-2"/>
    <x v="4"/>
    <s v="jazz"/>
    <d v="2016-09-16T23:10:04"/>
    <x v="861"/>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2.3529411764705882E-2"/>
    <x v="4"/>
    <s v="jazz"/>
    <d v="2013-11-11T14:19:08"/>
    <x v="862"/>
  </r>
  <r>
    <n v="863"/>
    <s v="Help Fund Jason's Debut Jazz CD &quot;Exodus&quot;"/>
    <s v="I'm making the move from a side man in local groups to the leader with this debut jazz CD project."/>
    <n v="2000"/>
    <n v="90"/>
    <x v="2"/>
    <x v="0"/>
    <s v="USD"/>
    <n v="1329014966"/>
    <n v="1326422966"/>
    <b v="0"/>
    <n v="5"/>
    <b v="0"/>
    <s v="music/jazz"/>
    <n v="4.4999999999999998E-2"/>
    <n v="5.5555555555555552E-2"/>
    <x v="4"/>
    <s v="jazz"/>
    <d v="2012-02-12T02:49:26"/>
    <x v="86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2.9259259259259259E-2"/>
    <x v="4"/>
    <s v="jazz"/>
    <d v="2013-10-16T09:59:00"/>
    <x v="86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4.4444444444444446E-2"/>
    <x v="4"/>
    <s v="jazz"/>
    <d v="2013-01-16T18:33:17"/>
    <x v="865"/>
  </r>
  <r>
    <n v="866"/>
    <s v="California Dreamin' Tour 2015"/>
    <s v="Drivetime heads to Cali for summer tour supported by @Smoothjazz.com &amp; @JJZPhilly  #Spaghettini #The Roxy"/>
    <n v="3500"/>
    <n v="640"/>
    <x v="2"/>
    <x v="0"/>
    <s v="USD"/>
    <n v="1425136200"/>
    <n v="1421853518"/>
    <b v="0"/>
    <n v="11"/>
    <b v="0"/>
    <s v="music/jazz"/>
    <n v="0.18285714285714286"/>
    <n v="1.7187500000000001E-2"/>
    <x v="4"/>
    <s v="jazz"/>
    <d v="2015-02-28T15:10:00"/>
    <x v="866"/>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9.1590341382181521E-3"/>
    <x v="4"/>
    <s v="jazz"/>
    <d v="2009-12-01T04:59:00"/>
    <x v="867"/>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0.02"/>
    <x v="4"/>
    <s v="jazz"/>
    <d v="2014-01-07T00:39:58"/>
    <x v="868"/>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2.8846153846153848E-3"/>
    <x v="4"/>
    <s v="jazz"/>
    <d v="2013-04-08T19:17:37"/>
    <x v="869"/>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8.0645161290322578E-2"/>
    <x v="4"/>
    <s v="jazz"/>
    <d v="2013-09-01T00:32:03"/>
    <x v="870"/>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3.6923076923076927E-2"/>
    <x v="4"/>
    <s v="jazz"/>
    <d v="2013-11-29T14:28:15"/>
    <x v="871"/>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3.0769230769230771E-2"/>
    <x v="4"/>
    <s v="jazz"/>
    <d v="2011-03-10T19:48:47"/>
    <x v="872"/>
  </r>
  <r>
    <n v="873"/>
    <s v="The Dreamer-An Original Jazz CD"/>
    <s v="Fall in love with &quot;The Dreamer&quot;, new original music from trumpeter Freddie Dunn!"/>
    <n v="3500"/>
    <n v="45"/>
    <x v="2"/>
    <x v="0"/>
    <s v="USD"/>
    <n v="1352610040"/>
    <n v="1349150440"/>
    <b v="0"/>
    <n v="5"/>
    <b v="0"/>
    <s v="music/jazz"/>
    <n v="1.2857142857142857E-2"/>
    <n v="0.1111111111111111"/>
    <x v="4"/>
    <s v="jazz"/>
    <d v="2012-11-11T05:00:40"/>
    <x v="87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2.8767123287671233E-2"/>
    <x v="4"/>
    <s v="jazz"/>
    <d v="2013-05-04T14:00:34"/>
    <x v="874"/>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e v="#DIV/0!"/>
    <x v="4"/>
    <s v="jazz"/>
    <d v="2015-09-21T17:22:11"/>
    <x v="875"/>
  </r>
  <r>
    <n v="876"/>
    <s v="Sound Of Dobells"/>
    <s v="What was the greatest record shop ever?  DOBELLS!"/>
    <n v="3152"/>
    <n v="1286"/>
    <x v="2"/>
    <x v="1"/>
    <s v="GBP"/>
    <n v="1359978927"/>
    <n v="1357127727"/>
    <b v="0"/>
    <n v="45"/>
    <b v="0"/>
    <s v="music/jazz"/>
    <n v="0.40799492385786801"/>
    <n v="3.4992223950233284E-2"/>
    <x v="4"/>
    <s v="jazz"/>
    <d v="2013-02-04T11:55:27"/>
    <x v="876"/>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2.1465581051073278E-2"/>
    <x v="4"/>
    <s v="jazz"/>
    <d v="2013-12-19T18:56:00"/>
    <x v="877"/>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3.0769230769230771E-2"/>
    <x v="4"/>
    <s v="jazz"/>
    <d v="2010-12-23T05:35:24"/>
    <x v="878"/>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4.6583850931677016E-2"/>
    <x v="4"/>
    <s v="jazz"/>
    <d v="2012-05-29T19:55:05"/>
    <x v="879"/>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7.0796460176991149E-2"/>
    <x v="4"/>
    <s v="indie rock"/>
    <d v="2012-10-30T07:42:18"/>
    <x v="880"/>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3.3333333333333333E-2"/>
    <x v="4"/>
    <s v="indie rock"/>
    <d v="2012-01-14T06:01:26"/>
    <x v="881"/>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4.6357615894039736E-2"/>
    <x v="4"/>
    <s v="indie rock"/>
    <d v="2011-09-06T20:39:10"/>
    <x v="882"/>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1.1994002998500749E-2"/>
    <x v="4"/>
    <s v="indie rock"/>
    <d v="2016-03-02T22:27:15"/>
    <x v="883"/>
  </r>
  <r>
    <n v="884"/>
    <s v="Angwish &quot;I Wanna Be Your Monkey&quot; Music Video"/>
    <s v="We need to hire an animal trainer to have a chimpanzee actor perform in our music video with us!"/>
    <n v="2000"/>
    <n v="20"/>
    <x v="2"/>
    <x v="0"/>
    <s v="USD"/>
    <n v="1336789860"/>
    <n v="1331666146"/>
    <b v="0"/>
    <n v="2"/>
    <b v="0"/>
    <s v="music/indie rock"/>
    <n v="0.01"/>
    <n v="0.1"/>
    <x v="4"/>
    <s v="indie rock"/>
    <d v="2012-05-12T02:31:00"/>
    <x v="88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2.8000000000000001E-2"/>
    <x v="4"/>
    <s v="indie rock"/>
    <d v="2016-12-30T22:35:11"/>
    <x v="885"/>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3.4146341463414637E-2"/>
    <x v="4"/>
    <s v="indie rock"/>
    <d v="2016-09-15T20:53:33"/>
    <x v="886"/>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e v="#DIV/0!"/>
    <x v="4"/>
    <s v="indie rock"/>
    <d v="2012-05-27T23:00:55"/>
    <x v="887"/>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5.5555555555555552E-2"/>
    <x v="4"/>
    <s v="indie rock"/>
    <d v="2011-09-01T06:00:00"/>
    <x v="888"/>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1.3557483731019521E-2"/>
    <x v="4"/>
    <s v="indie rock"/>
    <d v="2014-10-05T18:49:03"/>
    <x v="889"/>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3.2000000000000001E-2"/>
    <x v="4"/>
    <s v="indie rock"/>
    <d v="2013-11-21T17:46:19"/>
    <x v="890"/>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3.4615384615384617E-2"/>
    <x v="4"/>
    <s v="indie rock"/>
    <d v="2014-08-21T00:45:30"/>
    <x v="891"/>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6.9529652351738242E-3"/>
    <x v="4"/>
    <s v="indie rock"/>
    <d v="2010-08-01T04:00:00"/>
    <x v="892"/>
  </r>
  <r>
    <n v="893"/>
    <s v="The Big Band Theory Music Festival"/>
    <s v="The Philly music scene is full of amazing talent. This annual music festival is to celebrate those gems within that scene!"/>
    <n v="2000"/>
    <n v="200"/>
    <x v="2"/>
    <x v="0"/>
    <s v="USD"/>
    <n v="1427920363"/>
    <n v="1425331963"/>
    <b v="0"/>
    <n v="5"/>
    <b v="0"/>
    <s v="music/indie rock"/>
    <n v="0.1"/>
    <n v="2.5000000000000001E-2"/>
    <x v="4"/>
    <s v="indie rock"/>
    <d v="2015-04-01T20:32:43"/>
    <x v="893"/>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6.7653816696451362E-3"/>
    <x v="4"/>
    <s v="indie rock"/>
    <d v="2016-06-05T23:33:30"/>
    <x v="89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3.5897435897435895E-2"/>
    <x v="4"/>
    <s v="indie rock"/>
    <d v="2010-10-25T03:03:49"/>
    <x v="895"/>
  </r>
  <r>
    <n v="896"/>
    <s v="Hardsoul Poets New Album!"/>
    <s v="The people have spoken...the stars have aligned...Hardsoul Poets are making a new record and we want our fans on the front lines."/>
    <n v="8000"/>
    <n v="3200"/>
    <x v="2"/>
    <x v="0"/>
    <s v="USD"/>
    <n v="1440734400"/>
    <n v="1438549026"/>
    <b v="0"/>
    <n v="72"/>
    <b v="0"/>
    <s v="music/indie rock"/>
    <n v="0.4"/>
    <n v="2.2499999999999999E-2"/>
    <x v="4"/>
    <s v="indie rock"/>
    <d v="2015-08-28T04:00:00"/>
    <x v="896"/>
  </r>
  <r>
    <n v="897"/>
    <s v="Park XXVII Album Release"/>
    <s v="Park XXVII is putting together an album of up and coming Georgia bands. We need money to fund the recording/production costs of this cd"/>
    <n v="3000"/>
    <n v="0"/>
    <x v="2"/>
    <x v="0"/>
    <s v="USD"/>
    <n v="1354123908"/>
    <n v="1351528308"/>
    <b v="0"/>
    <n v="0"/>
    <b v="0"/>
    <s v="music/indie rock"/>
    <n v="0"/>
    <e v="#DIV/0!"/>
    <x v="4"/>
    <s v="indie rock"/>
    <d v="2012-11-28T17:31:48"/>
    <x v="897"/>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2.8571428571428571E-2"/>
    <x v="4"/>
    <s v="indie rock"/>
    <d v="2012-01-15T18:11:50"/>
    <x v="898"/>
  </r>
  <r>
    <n v="899"/>
    <s v="Lets get 48/14 pressed!!!"/>
    <s v="Lets get 48/14 pressed and in your cd players,ipods,blogs, and facebook status'. Lets get it everywhere!"/>
    <n v="750"/>
    <n v="280"/>
    <x v="2"/>
    <x v="0"/>
    <s v="USD"/>
    <n v="1306549362"/>
    <n v="1302661362"/>
    <b v="0"/>
    <n v="8"/>
    <b v="0"/>
    <s v="music/indie rock"/>
    <n v="0.37333333333333335"/>
    <n v="2.8571428571428571E-2"/>
    <x v="4"/>
    <s v="indie rock"/>
    <d v="2011-05-28T02:22:42"/>
    <x v="899"/>
  </r>
  <r>
    <n v="900"/>
    <s v="Project Revive: Protecting the Creative Impulse"/>
    <s v="With Project Revive, I aim to protect and nurture the creative impulse through music."/>
    <n v="5000"/>
    <n v="21"/>
    <x v="2"/>
    <x v="0"/>
    <s v="USD"/>
    <n v="1459365802"/>
    <n v="1456777402"/>
    <b v="0"/>
    <n v="2"/>
    <b v="0"/>
    <s v="music/jazz"/>
    <n v="4.1999999999999997E-3"/>
    <n v="9.5238095238095233E-2"/>
    <x v="4"/>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e v="#DIV/0!"/>
    <x v="4"/>
    <s v="jazz"/>
    <d v="2010-06-08T19:11:00"/>
    <x v="901"/>
  </r>
  <r>
    <n v="902"/>
    <s v="MISTER BROWN"/>
    <s v="I'VE STARTED A BRAND NEW ALBUM THAT WILL FEATURE ACID JAZZ, FUNK, ROCK, AND DANCE WITH THE PROMISE OF TOURING NEXT YEAR IN THE USA"/>
    <n v="30000"/>
    <n v="90"/>
    <x v="2"/>
    <x v="0"/>
    <s v="USD"/>
    <n v="1409412600"/>
    <n v="1404947422"/>
    <b v="0"/>
    <n v="3"/>
    <b v="0"/>
    <s v="music/jazz"/>
    <n v="3.0000000000000001E-3"/>
    <n v="3.3333333333333333E-2"/>
    <x v="4"/>
    <s v="jazz"/>
    <d v="2014-08-30T15:30:00"/>
    <x v="902"/>
  </r>
  <r>
    <n v="903"/>
    <s v="U City Jazz Festival, St. Louis, MO"/>
    <s v="The U City Jazz Festival is offered for free to the community and features the best jazz talent from the midwest."/>
    <n v="5000"/>
    <n v="160"/>
    <x v="2"/>
    <x v="0"/>
    <s v="USD"/>
    <n v="1348367100"/>
    <n v="1346180780"/>
    <b v="0"/>
    <n v="4"/>
    <b v="0"/>
    <s v="music/jazz"/>
    <n v="3.2000000000000001E-2"/>
    <n v="2.5000000000000001E-2"/>
    <x v="4"/>
    <s v="jazz"/>
    <d v="2012-09-23T02:25:00"/>
    <x v="90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1.9867549668874173E-2"/>
    <x v="4"/>
    <s v="jazz"/>
    <d v="2016-01-03T01:55:37"/>
    <x v="904"/>
  </r>
  <r>
    <n v="905"/>
    <s v="Jazz For Everyone!"/>
    <s v="Working hard to get into the studio to record, produce, and edit my break out CD. I hope to realize my vision!"/>
    <n v="6500"/>
    <n v="196"/>
    <x v="2"/>
    <x v="0"/>
    <s v="USD"/>
    <n v="1295847926"/>
    <n v="1290663926"/>
    <b v="0"/>
    <n v="6"/>
    <b v="0"/>
    <s v="music/jazz"/>
    <n v="3.0153846153846153E-2"/>
    <n v="3.0612244897959183E-2"/>
    <x v="4"/>
    <s v="jazz"/>
    <d v="2011-01-24T05:45:26"/>
    <x v="905"/>
  </r>
  <r>
    <n v="906"/>
    <s v="24th Music Presents Channeling Motown (Live)"/>
    <s v="The DMV's most respected saxophonist pay tribute to Motown."/>
    <n v="15000"/>
    <n v="0"/>
    <x v="2"/>
    <x v="0"/>
    <s v="USD"/>
    <n v="1394681590"/>
    <n v="1392093190"/>
    <b v="0"/>
    <n v="0"/>
    <b v="0"/>
    <s v="music/jazz"/>
    <n v="0"/>
    <e v="#DIV/0!"/>
    <x v="4"/>
    <s v="jazz"/>
    <d v="2014-03-13T03:33:10"/>
    <x v="906"/>
  </r>
  <r>
    <n v="907"/>
    <s v="Greg Chambers Saxophone CD"/>
    <s v="Greg Chambers' self-titled CD needs support for post production, replication, and promotion."/>
    <n v="2900"/>
    <n v="0"/>
    <x v="2"/>
    <x v="0"/>
    <s v="USD"/>
    <n v="1315715823"/>
    <n v="1313123823"/>
    <b v="0"/>
    <n v="0"/>
    <b v="0"/>
    <s v="music/jazz"/>
    <n v="0"/>
    <e v="#DIV/0!"/>
    <x v="4"/>
    <s v="jazz"/>
    <d v="2011-09-11T04:37:03"/>
    <x v="907"/>
  </r>
  <r>
    <n v="908"/>
    <s v="Help Tony Copeland and get free cd's and mp3's"/>
    <s v="This project is designed to help protect the environment by using Eco-friendly product packaging."/>
    <n v="2500"/>
    <n v="0"/>
    <x v="2"/>
    <x v="0"/>
    <s v="USD"/>
    <n v="1280206740"/>
    <n v="1276283655"/>
    <b v="0"/>
    <n v="0"/>
    <b v="0"/>
    <s v="music/jazz"/>
    <n v="0"/>
    <e v="#DIV/0!"/>
    <x v="4"/>
    <s v="jazz"/>
    <d v="2010-07-27T04:59:00"/>
    <x v="908"/>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1.5384615384615385E-2"/>
    <x v="4"/>
    <s v="jazz"/>
    <d v="2012-07-23T04:00:00"/>
    <x v="909"/>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4.065040650406504E-2"/>
    <x v="4"/>
    <s v="jazz"/>
    <d v="2017-03-03T13:05:19"/>
    <x v="910"/>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e v="#DIV/0!"/>
    <x v="4"/>
    <s v="jazz"/>
    <d v="2014-01-24T00:07:25"/>
    <x v="911"/>
  </r>
  <r>
    <n v="912"/>
    <s v="Triad a new album by James Murrell"/>
    <s v="My new album will be called Triad, an album of original music performed by me &amp; guest musical artists."/>
    <n v="3500"/>
    <n v="30"/>
    <x v="2"/>
    <x v="0"/>
    <s v="USD"/>
    <n v="1355197047"/>
    <n v="1350009447"/>
    <b v="0"/>
    <n v="2"/>
    <b v="0"/>
    <s v="music/jazz"/>
    <n v="8.5714285714285719E-3"/>
    <n v="6.6666666666666666E-2"/>
    <x v="4"/>
    <s v="jazz"/>
    <d v="2012-12-11T03:37:27"/>
    <x v="912"/>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1.2108980827447022E-2"/>
    <x v="4"/>
    <s v="jazz"/>
    <d v="2012-05-05T03:20:19"/>
    <x v="913"/>
  </r>
  <r>
    <n v="914"/>
    <s v="Soul Of Man Video Project"/>
    <s v="This project is for the making of a music video. All funds will go towards production costs for this event only."/>
    <n v="1500"/>
    <n v="0"/>
    <x v="2"/>
    <x v="0"/>
    <s v="USD"/>
    <n v="1345918747"/>
    <n v="1343326747"/>
    <b v="0"/>
    <n v="0"/>
    <b v="0"/>
    <s v="music/jazz"/>
    <n v="0"/>
    <e v="#DIV/0!"/>
    <x v="4"/>
    <s v="jazz"/>
    <d v="2012-08-25T18:19:07"/>
    <x v="914"/>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2.4E-2"/>
    <x v="4"/>
    <s v="jazz"/>
    <d v="2012-03-01T04:59:00"/>
    <x v="915"/>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e v="#DIV/0!"/>
    <x v="4"/>
    <s v="jazz"/>
    <d v="2010-10-22T05:00:00"/>
    <x v="916"/>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3.3333333333333333E-2"/>
    <x v="4"/>
    <s v="jazz"/>
    <d v="2014-07-14T02:30:00"/>
    <x v="917"/>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5.1020408163265307E-2"/>
    <x v="4"/>
    <s v="jazz"/>
    <d v="2014-12-01T22:59:21"/>
    <x v="918"/>
  </r>
  <r>
    <n v="919"/>
    <s v="Jazz CD:  Out of The Blue"/>
    <s v="Cool jazz with a New Orleans flavor."/>
    <n v="20000"/>
    <n v="100"/>
    <x v="2"/>
    <x v="0"/>
    <s v="USD"/>
    <n v="1355930645"/>
    <n v="1352906645"/>
    <b v="0"/>
    <n v="1"/>
    <b v="0"/>
    <s v="music/jazz"/>
    <n v="5.0000000000000001E-3"/>
    <n v="0.01"/>
    <x v="4"/>
    <s v="jazz"/>
    <d v="2012-12-19T15:24:05"/>
    <x v="919"/>
  </r>
  <r>
    <n v="920"/>
    <s v="MIAMI JAZZ PROJECT: TEST OF TIME RECORDING"/>
    <s v="Miami club band records powerhouse fusion album. You don't have to be a musician to understand the sound of jazz."/>
    <n v="5500"/>
    <n v="0"/>
    <x v="2"/>
    <x v="0"/>
    <s v="USD"/>
    <n v="1384448822"/>
    <n v="1381853222"/>
    <b v="0"/>
    <n v="0"/>
    <b v="0"/>
    <s v="music/jazz"/>
    <n v="0"/>
    <e v="#DIV/0!"/>
    <x v="4"/>
    <s v="jazz"/>
    <d v="2013-11-14T17:07:02"/>
    <x v="920"/>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4.3149946062567418E-3"/>
    <x v="4"/>
    <s v="jazz"/>
    <d v="2011-12-12T05:06:16"/>
    <x v="921"/>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5.2816901408450703E-3"/>
    <x v="4"/>
    <s v="jazz"/>
    <d v="2014-10-01T12:43:13"/>
    <x v="922"/>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1.8181818181818181E-2"/>
    <x v="4"/>
    <s v="jazz"/>
    <d v="2014-11-22T00:02:03"/>
    <x v="92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4.5871559633027525E-2"/>
    <x v="4"/>
    <s v="jazz"/>
    <d v="2013-02-13T22:37:49"/>
    <x v="924"/>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3.125E-2"/>
    <x v="4"/>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e v="#DIV/0!"/>
    <x v="4"/>
    <s v="jazz"/>
    <d v="2010-07-08T22:40:00"/>
    <x v="926"/>
  </r>
  <r>
    <n v="927"/>
    <s v="JETRO DA SILVA FUNK PROJECT"/>
    <s v="Studio CD/DVD Solo project of Pianist &amp; Keyboardist Jetro da Silva"/>
    <n v="20000"/>
    <n v="0"/>
    <x v="2"/>
    <x v="0"/>
    <s v="USD"/>
    <n v="1337024695"/>
    <n v="1334432695"/>
    <b v="0"/>
    <n v="0"/>
    <b v="0"/>
    <s v="music/jazz"/>
    <n v="0"/>
    <e v="#DIV/0!"/>
    <x v="4"/>
    <s v="jazz"/>
    <d v="2012-05-14T19:44:55"/>
    <x v="927"/>
  </r>
  <r>
    <n v="928"/>
    <s v="In a Jazzy Motown"/>
    <s v="A real Motown Backup singer on 22 gold and platinum albums headlines her own Jazz CD of Motown songs."/>
    <n v="14500"/>
    <n v="1575"/>
    <x v="2"/>
    <x v="0"/>
    <s v="USD"/>
    <n v="1353196800"/>
    <n v="1348864913"/>
    <b v="0"/>
    <n v="28"/>
    <b v="0"/>
    <s v="music/jazz"/>
    <n v="0.10862068965517241"/>
    <n v="1.7777777777777778E-2"/>
    <x v="4"/>
    <s v="jazz"/>
    <d v="2012-11-18T00:00:00"/>
    <x v="928"/>
  </r>
  <r>
    <n v="929"/>
    <s v="EXPERIMENTAL JAZZ STUDIO RECORDING"/>
    <s v="I am searching for monetary funding to go into a good recording studio and record experimental intuitive improv jazz."/>
    <n v="500"/>
    <n v="0"/>
    <x v="2"/>
    <x v="0"/>
    <s v="USD"/>
    <n v="1333946569"/>
    <n v="1331358169"/>
    <b v="0"/>
    <n v="0"/>
    <b v="0"/>
    <s v="music/jazz"/>
    <n v="0"/>
    <e v="#DIV/0!"/>
    <x v="4"/>
    <s v="jazz"/>
    <d v="2012-04-09T04:42:49"/>
    <x v="929"/>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1.4492753623188406E-2"/>
    <x v="4"/>
    <s v="jazz"/>
    <d v="2010-06-25T21:32:00"/>
    <x v="930"/>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5.3435114503816793E-2"/>
    <x v="4"/>
    <s v="jazz"/>
    <d v="2014-03-16T22:00:00"/>
    <x v="931"/>
  </r>
  <r>
    <n v="932"/>
    <s v="Mandy Harvey Christmas Album"/>
    <s v="Help me to create my 3rd album, a Christmas CD with 16 Holiday/Original favorites!"/>
    <n v="9500"/>
    <n v="1381"/>
    <x v="2"/>
    <x v="0"/>
    <s v="USD"/>
    <n v="1363990545"/>
    <n v="1360106145"/>
    <b v="0"/>
    <n v="30"/>
    <b v="0"/>
    <s v="music/jazz"/>
    <n v="0.14536842105263159"/>
    <n v="2.1723388848660392E-2"/>
    <x v="4"/>
    <s v="jazz"/>
    <d v="2013-03-22T22:15:45"/>
    <x v="932"/>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1.6666666666666666E-2"/>
    <x v="4"/>
    <s v="jazz"/>
    <d v="2014-05-12T04:03:29"/>
    <x v="93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1.9736842105263157E-2"/>
    <x v="4"/>
    <s v="jazz"/>
    <d v="2014-05-04T06:00:00"/>
    <x v="934"/>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0.04"/>
    <x v="4"/>
    <s v="jazz"/>
    <d v="2016-01-29T08:00:29"/>
    <x v="935"/>
  </r>
  <r>
    <n v="936"/>
    <s v="Jazz Singer, Marti Mendenhall Live Concert Recording"/>
    <s v="A CD of a live Jazz concert featuring Marti Mendenhall, George Mitchell, Scott Steed and Todd Strait."/>
    <n v="1400"/>
    <n v="0"/>
    <x v="2"/>
    <x v="0"/>
    <s v="USD"/>
    <n v="1326916800"/>
    <n v="1323131689"/>
    <b v="0"/>
    <n v="0"/>
    <b v="0"/>
    <s v="music/jazz"/>
    <n v="0"/>
    <e v="#DIV/0!"/>
    <x v="4"/>
    <s v="jazz"/>
    <d v="2012-01-18T20:00:00"/>
    <x v="936"/>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0.05"/>
    <x v="4"/>
    <s v="jazz"/>
    <d v="2013-11-03T20:09:17"/>
    <x v="937"/>
  </r>
  <r>
    <n v="938"/>
    <s v="Celebrating American Jazz &amp; Soul Music"/>
    <s v="Creating new avenues of exposure for young Jazz &amp; Soul artists_x000a_to express their Art of Music."/>
    <n v="7000"/>
    <n v="25"/>
    <x v="2"/>
    <x v="0"/>
    <s v="USD"/>
    <n v="1346585448"/>
    <n v="1343993448"/>
    <b v="0"/>
    <n v="1"/>
    <b v="0"/>
    <s v="music/jazz"/>
    <n v="3.5714285714285713E-3"/>
    <n v="0.04"/>
    <x v="4"/>
    <s v="jazz"/>
    <d v="2012-09-02T11:30:48"/>
    <x v="938"/>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0.05"/>
    <x v="4"/>
    <s v="jazz"/>
    <d v="2013-06-30T19:58:00"/>
    <x v="939"/>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9.0673575129533671E-3"/>
    <x v="2"/>
    <s v="wearables"/>
    <d v="2015-08-11T00:12:06"/>
    <x v="940"/>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2.6701119724375538E-2"/>
    <x v="2"/>
    <s v="wearables"/>
    <d v="2017-02-10T02:19:05"/>
    <x v="941"/>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2.3952095808383235E-2"/>
    <x v="2"/>
    <s v="wearables"/>
    <d v="2016-02-18T20:14:20"/>
    <x v="942"/>
  </r>
  <r>
    <n v="943"/>
    <s v="SleepMode"/>
    <s v="A mask for home or travel that will give you the best, undisturbed sleep of your life."/>
    <n v="3000"/>
    <n v="289"/>
    <x v="2"/>
    <x v="0"/>
    <s v="USD"/>
    <n v="1480438905"/>
    <n v="1477843305"/>
    <b v="0"/>
    <n v="12"/>
    <b v="0"/>
    <s v="technology/wearables"/>
    <n v="9.633333333333334E-2"/>
    <n v="4.1522491349480967E-2"/>
    <x v="2"/>
    <s v="wearables"/>
    <d v="2016-11-29T17:01:45"/>
    <x v="943"/>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1.4407924358397118E-2"/>
    <x v="2"/>
    <s v="wearables"/>
    <d v="2016-04-18T14:00:00"/>
    <x v="944"/>
  </r>
  <r>
    <n v="945"/>
    <s v="CT BAND"/>
    <s v="Make your watch Smart ! CT Band is an ultra-thin, high-tech smart watch-strap awarded twice at CES 2017 las vegas"/>
    <n v="100000"/>
    <n v="2484"/>
    <x v="2"/>
    <x v="6"/>
    <s v="EUR"/>
    <n v="1487462340"/>
    <n v="1482958626"/>
    <b v="0"/>
    <n v="16"/>
    <b v="0"/>
    <s v="technology/wearables"/>
    <n v="2.4840000000000001E-2"/>
    <n v="6.4412238325281803E-3"/>
    <x v="2"/>
    <s v="wearables"/>
    <d v="2017-02-18T23:59:00"/>
    <x v="945"/>
  </r>
  <r>
    <n v="946"/>
    <s v="OmniTrade Apron"/>
    <s v="Soft edged-Hard working. The perfect wearable organization for the home and professional shop."/>
    <n v="15000"/>
    <n v="286"/>
    <x v="2"/>
    <x v="0"/>
    <s v="USD"/>
    <n v="1473444048"/>
    <n v="1470852048"/>
    <b v="0"/>
    <n v="5"/>
    <b v="0"/>
    <s v="technology/wearables"/>
    <n v="1.9066666666666666E-2"/>
    <n v="1.7482517482517484E-2"/>
    <x v="2"/>
    <s v="wearables"/>
    <d v="2016-09-09T18:00:48"/>
    <x v="946"/>
  </r>
  <r>
    <n v="947"/>
    <s v="PAKPOWER, The CCP Pack"/>
    <s v="The CCP Pack is a bag that charges your smartphones and tablets on the go! Also holds small important items. &quot;Never Without Power&quot;."/>
    <n v="850"/>
    <n v="0"/>
    <x v="2"/>
    <x v="0"/>
    <s v="USD"/>
    <n v="1467312306"/>
    <n v="1462128306"/>
    <b v="0"/>
    <n v="0"/>
    <b v="0"/>
    <s v="technology/wearables"/>
    <n v="0"/>
    <e v="#DIV/0!"/>
    <x v="2"/>
    <s v="wearables"/>
    <d v="2016-06-30T18:45:06"/>
    <x v="947"/>
  </r>
  <r>
    <n v="948"/>
    <s v="Led Shirt - WiFi Controlled"/>
    <s v="T-Shirt with Led panel controlled by Android app over WiFi. _x000a_Multiple shirts, games, text, video effects support,"/>
    <n v="4000"/>
    <n v="480"/>
    <x v="2"/>
    <x v="9"/>
    <s v="EUR"/>
    <n v="1457812364"/>
    <n v="1455220364"/>
    <b v="0"/>
    <n v="8"/>
    <b v="0"/>
    <s v="technology/wearables"/>
    <n v="0.12"/>
    <n v="1.6666666666666666E-2"/>
    <x v="2"/>
    <s v="wearables"/>
    <d v="2016-03-12T19:52:44"/>
    <x v="948"/>
  </r>
  <r>
    <n v="949"/>
    <s v="INBED"/>
    <s v="Der INBED ist ein innovatives Multisensor-Wearable fÃ¼r die SturzprÃ¤vention motorisch eingeschrÃ¤nkter Personen."/>
    <n v="20000"/>
    <n v="273"/>
    <x v="2"/>
    <x v="12"/>
    <s v="EUR"/>
    <n v="1456016576"/>
    <n v="1450832576"/>
    <b v="0"/>
    <n v="7"/>
    <b v="0"/>
    <s v="technology/wearables"/>
    <n v="1.3650000000000001E-2"/>
    <n v="2.564102564102564E-2"/>
    <x v="2"/>
    <s v="wearables"/>
    <d v="2016-02-21T01:02:56"/>
    <x v="949"/>
  </r>
  <r>
    <n v="950"/>
    <s v="EZC Smartlight"/>
    <s v="Rider worn tail light brake light. Adheres to virtually any coat, jacket or vest. Stays on even when you get off."/>
    <n v="5000"/>
    <n v="1402"/>
    <x v="2"/>
    <x v="5"/>
    <s v="CAD"/>
    <n v="1453053661"/>
    <n v="1450461661"/>
    <b v="0"/>
    <n v="24"/>
    <b v="0"/>
    <s v="technology/wearables"/>
    <n v="0.28039999999999998"/>
    <n v="1.7118402282453638E-2"/>
    <x v="2"/>
    <s v="wearables"/>
    <d v="2016-01-17T18:01:01"/>
    <x v="950"/>
  </r>
  <r>
    <n v="951"/>
    <s v="Smart Harness"/>
    <s v="Revolutionizing the way we walk our dogs!"/>
    <n v="50000"/>
    <n v="19195"/>
    <x v="2"/>
    <x v="0"/>
    <s v="USD"/>
    <n v="1465054872"/>
    <n v="1461166872"/>
    <b v="0"/>
    <n v="121"/>
    <b v="0"/>
    <s v="technology/wearables"/>
    <n v="0.38390000000000002"/>
    <n v="6.3037249283667621E-3"/>
    <x v="2"/>
    <s v="wearables"/>
    <d v="2016-06-04T15:41:12"/>
    <x v="951"/>
  </r>
  <r>
    <n v="952"/>
    <s v="Audionoggin - Join the Earvolution"/>
    <s v="Audionoggin: Wireless personal surround sound for the athlete in everyone."/>
    <n v="49000"/>
    <n v="19572"/>
    <x v="2"/>
    <x v="0"/>
    <s v="USD"/>
    <n v="1479483812"/>
    <n v="1476888212"/>
    <b v="0"/>
    <n v="196"/>
    <b v="0"/>
    <s v="technology/wearables"/>
    <n v="0.39942857142857141"/>
    <n v="1.0014306151645207E-2"/>
    <x v="2"/>
    <s v="wearables"/>
    <d v="2016-11-18T15:43:32"/>
    <x v="952"/>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3.968253968253968E-2"/>
    <x v="2"/>
    <s v="wearables"/>
    <d v="2015-01-25T03:56:39"/>
    <x v="953"/>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1.1211795423130088E-2"/>
    <x v="2"/>
    <s v="wearables"/>
    <d v="2015-08-20T20:00:39"/>
    <x v="954"/>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5.4757418747056049E-3"/>
    <x v="2"/>
    <s v="wearables"/>
    <d v="2016-09-13T07:05:00"/>
    <x v="955"/>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1.9744483159117306E-2"/>
    <x v="2"/>
    <s v="wearables"/>
    <d v="2015-04-26T20:55:59"/>
    <x v="956"/>
  </r>
  <r>
    <n v="957"/>
    <s v="DUALBAND, the Leather NFC Smart Watch Band"/>
    <s v="A Leather Smart watch Band, that NEVER needs to be charged for only $37!"/>
    <n v="12000"/>
    <n v="233"/>
    <x v="2"/>
    <x v="0"/>
    <s v="USD"/>
    <n v="1479392133"/>
    <n v="1476710133"/>
    <b v="0"/>
    <n v="7"/>
    <b v="0"/>
    <s v="technology/wearables"/>
    <n v="1.9416666666666665E-2"/>
    <n v="3.0042918454935622E-2"/>
    <x v="2"/>
    <s v="wearables"/>
    <d v="2016-11-17T14:15:33"/>
    <x v="957"/>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1.9296254256526674E-2"/>
    <x v="2"/>
    <s v="wearables"/>
    <d v="2015-04-10T04:59:00"/>
    <x v="95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8.8008234688625835E-3"/>
    <x v="2"/>
    <s v="wearables"/>
    <d v="2015-01-19T04:11:05"/>
    <x v="959"/>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7.3280062366010527E-3"/>
    <x v="2"/>
    <s v="wearables"/>
    <d v="2017-03-14T14:02:35"/>
    <x v="960"/>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2.744579455575239E-3"/>
    <x v="2"/>
    <s v="wearables"/>
    <d v="2017-02-20T19:00:00"/>
    <x v="961"/>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5.1966292134831463E-2"/>
    <x v="2"/>
    <s v="wearables"/>
    <d v="2016-02-11T17:05:53"/>
    <x v="962"/>
  </r>
  <r>
    <n v="963"/>
    <s v="The Ultimate Learning Center"/>
    <s v="WE are molding an educated, motivated, non violent GENERATION!"/>
    <n v="35000"/>
    <n v="377"/>
    <x v="2"/>
    <x v="0"/>
    <s v="USD"/>
    <n v="1476717319"/>
    <n v="1473693319"/>
    <b v="0"/>
    <n v="9"/>
    <b v="0"/>
    <s v="technology/wearables"/>
    <n v="1.0771428571428571E-2"/>
    <n v="2.3872679045092837E-2"/>
    <x v="2"/>
    <s v="wearables"/>
    <d v="2016-10-17T15:15:19"/>
    <x v="963"/>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3.2992036405005691E-2"/>
    <x v="2"/>
    <s v="wearables"/>
    <d v="2015-09-01T15:05:19"/>
    <x v="964"/>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2.0134228187919462E-2"/>
    <x v="2"/>
    <s v="wearables"/>
    <d v="2016-10-26T03:59:00"/>
    <x v="965"/>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1.6891891891891893E-2"/>
    <x v="2"/>
    <s v="wearables"/>
    <d v="2016-10-06T15:15:32"/>
    <x v="966"/>
  </r>
  <r>
    <n v="967"/>
    <s v="Better Beanie"/>
    <s v="Better Beanie is the new therapeutic wearable designed to assist you while keeping your hands free."/>
    <n v="20000"/>
    <n v="3562"/>
    <x v="2"/>
    <x v="0"/>
    <s v="USD"/>
    <n v="1461301574"/>
    <n v="1456121174"/>
    <b v="0"/>
    <n v="81"/>
    <b v="0"/>
    <s v="technology/wearables"/>
    <n v="0.17810000000000001"/>
    <n v="2.2740033688938798E-2"/>
    <x v="2"/>
    <s v="wearables"/>
    <d v="2016-04-22T05:06:14"/>
    <x v="967"/>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3.7735849056603772E-2"/>
    <x v="2"/>
    <s v="wearables"/>
    <d v="2014-08-15T20:20:34"/>
    <x v="968"/>
  </r>
  <r>
    <n v="969"/>
    <s v="Make 100 | Geek &amp; Chic: Smart Safety Jewelry."/>
    <s v="Geek &amp; Chic Smart Jewelry Collection, Wearables Meet Style!"/>
    <n v="30000"/>
    <n v="14000"/>
    <x v="2"/>
    <x v="14"/>
    <s v="MXN"/>
    <n v="1486624607"/>
    <n v="1483773407"/>
    <b v="0"/>
    <n v="11"/>
    <b v="0"/>
    <s v="technology/wearables"/>
    <n v="0.46666666666666667"/>
    <n v="7.8571428571428575E-4"/>
    <x v="2"/>
    <s v="wearables"/>
    <d v="2017-02-09T07:16:47"/>
    <x v="969"/>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6.0975609756097563E-3"/>
    <x v="2"/>
    <s v="wearables"/>
    <d v="2017-01-23T04:59:00"/>
    <x v="970"/>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2.2123893805309734E-2"/>
    <x v="2"/>
    <s v="wearables"/>
    <d v="2015-06-01T17:01:00"/>
    <x v="971"/>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6.4981949458483759E-3"/>
    <x v="2"/>
    <s v="wearables"/>
    <d v="2014-09-04T06:59:00"/>
    <x v="972"/>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1.9464720194647202E-2"/>
    <x v="2"/>
    <s v="wearables"/>
    <d v="2015-11-09T01:21:33"/>
    <x v="973"/>
  </r>
  <r>
    <n v="974"/>
    <s v="KneeJack"/>
    <s v="The device that allows those with artificial knees or arthritic knees to kneel down without putting pressure on their knees."/>
    <n v="50000"/>
    <n v="280"/>
    <x v="2"/>
    <x v="0"/>
    <s v="USD"/>
    <n v="1458925156"/>
    <n v="1456336756"/>
    <b v="0"/>
    <n v="3"/>
    <b v="0"/>
    <s v="technology/wearables"/>
    <n v="5.5999999999999999E-3"/>
    <n v="1.0714285714285714E-2"/>
    <x v="2"/>
    <s v="wearables"/>
    <d v="2016-03-25T16:59:16"/>
    <x v="974"/>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9.2059838895281933E-3"/>
    <x v="2"/>
    <s v="wearables"/>
    <d v="2016-06-28T16:43:05"/>
    <x v="975"/>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6.2305295950155761E-3"/>
    <x v="2"/>
    <s v="wearables"/>
    <d v="2015-08-14T01:24:57"/>
    <x v="976"/>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1.3201320132013201E-2"/>
    <x v="2"/>
    <s v="wearables"/>
    <d v="2016-02-21T22:36:37"/>
    <x v="977"/>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1.2644824360305532E-3"/>
    <x v="2"/>
    <s v="wearables"/>
    <d v="2016-02-25T07:25:01"/>
    <x v="97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3.3119254154396443E-3"/>
    <x v="2"/>
    <s v="wearables"/>
    <d v="2016-06-20T18:59:00"/>
    <x v="979"/>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2.0861372812920592E-2"/>
    <x v="2"/>
    <s v="wearables"/>
    <d v="2014-11-30T22:42:02"/>
    <x v="980"/>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0.36363636363636365"/>
    <x v="2"/>
    <s v="wearables"/>
    <d v="2014-08-09T22:43:42"/>
    <x v="981"/>
  </r>
  <r>
    <n v="982"/>
    <s v="Smart 2-in-1 I-PHONE HANDLE/WALLETtm"/>
    <s v="revolutonary ultra-slim 2-in-1 Smart  2-in-1 I-PHONE handle/WALLETtm with 360 rotatiion"/>
    <n v="17500"/>
    <n v="3"/>
    <x v="2"/>
    <x v="0"/>
    <s v="USD"/>
    <n v="1475431486"/>
    <n v="1472839486"/>
    <b v="0"/>
    <n v="3"/>
    <b v="0"/>
    <s v="technology/wearables"/>
    <n v="1.7142857142857143E-4"/>
    <n v="1"/>
    <x v="2"/>
    <s v="wearables"/>
    <d v="2016-10-02T18:04:46"/>
    <x v="982"/>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5.8209489122304963E-3"/>
    <x v="2"/>
    <s v="wearables"/>
    <d v="2016-08-23T20:54:00"/>
    <x v="983"/>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2.8301886792452831E-2"/>
    <x v="2"/>
    <s v="wearables"/>
    <d v="2015-03-28T01:46:48"/>
    <x v="984"/>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1.2182203389830509E-2"/>
    <x v="2"/>
    <s v="wearables"/>
    <d v="2015-12-31T23:00:00"/>
    <x v="985"/>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9.0196078431372551E-3"/>
    <x v="2"/>
    <s v="wearables"/>
    <d v="2016-01-10T00:00:00"/>
    <x v="986"/>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6.2027231467473524E-3"/>
    <x v="2"/>
    <s v="wearables"/>
    <d v="2014-06-23T07:04:10"/>
    <x v="987"/>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e v="#DIV/0!"/>
    <x v="2"/>
    <s v="wearables"/>
    <d v="2016-10-01T08:33:45"/>
    <x v="988"/>
  </r>
  <r>
    <n v="989"/>
    <s v="Power Rope"/>
    <s v="The most useful phone charger you will ever buy"/>
    <n v="10000"/>
    <n v="1677"/>
    <x v="2"/>
    <x v="0"/>
    <s v="USD"/>
    <n v="1475101495"/>
    <n v="1472509495"/>
    <b v="0"/>
    <n v="32"/>
    <b v="0"/>
    <s v="technology/wearables"/>
    <n v="0.16769999999999999"/>
    <n v="1.908169350029815E-2"/>
    <x v="2"/>
    <s v="wearables"/>
    <d v="2016-09-28T22:24:55"/>
    <x v="989"/>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7.6923076923076927E-2"/>
    <x v="2"/>
    <s v="wearables"/>
    <d v="2014-09-03T18:49:24"/>
    <x v="990"/>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3.3018867924528301E-2"/>
    <x v="2"/>
    <s v="wearables"/>
    <d v="2016-07-12T18:51:00"/>
    <x v="991"/>
  </r>
  <r>
    <n v="992"/>
    <s v="WairConditioning"/>
    <s v="The HOTTEST and COOLEST thing yet! WairConditioning... an entirely new level of comfortability!"/>
    <n v="100000"/>
    <n v="467"/>
    <x v="2"/>
    <x v="0"/>
    <s v="USD"/>
    <n v="1462655519"/>
    <n v="1457475119"/>
    <b v="0"/>
    <n v="4"/>
    <b v="0"/>
    <s v="technology/wearables"/>
    <n v="4.6699999999999997E-3"/>
    <n v="8.5653104925053538E-3"/>
    <x v="2"/>
    <s v="wearables"/>
    <d v="2016-05-07T21:11:59"/>
    <x v="992"/>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1.116109560958943E-2"/>
    <x v="2"/>
    <s v="wearables"/>
    <d v="2016-11-12T05:00:00"/>
    <x v="993"/>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2.3559648747055045E-3"/>
    <x v="2"/>
    <s v="wearables"/>
    <d v="2014-11-30T22:59:00"/>
    <x v="994"/>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1.2396694214876033E-2"/>
    <x v="2"/>
    <s v="wearables"/>
    <d v="2014-11-29T16:00:00"/>
    <x v="995"/>
  </r>
  <r>
    <n v="996"/>
    <s v="Social behavior in technical communities"/>
    <s v="Study the behaviour of technical communities by tracking their movement  through wearables"/>
    <n v="4000"/>
    <n v="65"/>
    <x v="2"/>
    <x v="0"/>
    <s v="USD"/>
    <n v="1406474820"/>
    <n v="1403902060"/>
    <b v="0"/>
    <n v="5"/>
    <b v="0"/>
    <s v="technology/wearables"/>
    <n v="1.6250000000000001E-2"/>
    <n v="7.6923076923076927E-2"/>
    <x v="2"/>
    <s v="wearables"/>
    <d v="2014-07-27T15:27:00"/>
    <x v="996"/>
  </r>
  <r>
    <n v="997"/>
    <s v="iPhanny"/>
    <s v="The iPhanny keeps your iPhone 6 safe from bending in those dangerous pants pockets."/>
    <n v="5000"/>
    <n v="65"/>
    <x v="2"/>
    <x v="0"/>
    <s v="USD"/>
    <n v="1417145297"/>
    <n v="1414549697"/>
    <b v="0"/>
    <n v="8"/>
    <b v="0"/>
    <s v="technology/wearables"/>
    <n v="1.2999999999999999E-2"/>
    <n v="0.12307692307692308"/>
    <x v="2"/>
    <s v="wearables"/>
    <d v="2014-11-28T03:28:17"/>
    <x v="997"/>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6.5177173758360612E-3"/>
    <x v="2"/>
    <s v="wearables"/>
    <d v="2015-11-19T05:03:21"/>
    <x v="99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3.4237781391765814E-3"/>
    <x v="2"/>
    <s v="wearables"/>
    <d v="2014-11-13T08:02:00"/>
    <x v="999"/>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0266343825665861E-4"/>
    <x v="2"/>
    <s v="wearables"/>
    <d v="2017-03-15T00:26:00"/>
    <x v="1000"/>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7.6923076923076923E-4"/>
    <x v="2"/>
    <s v="wearables"/>
    <d v="2017-01-30T17:16:53"/>
    <x v="1001"/>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7.4324324324324328E-3"/>
    <x v="2"/>
    <s v="wearables"/>
    <d v="2015-12-17T05:59:00"/>
    <x v="1002"/>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4.6714419184054811E-3"/>
    <x v="2"/>
    <s v="wearables"/>
    <d v="2017-03-16T16:01:01"/>
    <x v="100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4.6224211755546904E-3"/>
    <x v="2"/>
    <s v="wearables"/>
    <d v="2016-02-18T17:00:27"/>
    <x v="100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1.072603962638739E-3"/>
    <x v="2"/>
    <s v="wearables"/>
    <d v="2015-10-30T14:59:43"/>
    <x v="1005"/>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3.4188034188034191E-2"/>
    <x v="2"/>
    <s v="wearables"/>
    <d v="2014-12-12T07:11:00"/>
    <x v="1006"/>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5.7160048134777377E-3"/>
    <x v="2"/>
    <s v="wearables"/>
    <d v="2016-12-14T15:00:23"/>
    <x v="1007"/>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4.0000000000000001E-3"/>
    <x v="2"/>
    <s v="wearables"/>
    <d v="2016-12-28T19:25:15"/>
    <x v="100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1.5384615384615385E-2"/>
    <x v="2"/>
    <s v="wearables"/>
    <d v="2016-06-19T14:30:46"/>
    <x v="1009"/>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1.8181818181818181E-2"/>
    <x v="2"/>
    <s v="wearables"/>
    <d v="2016-09-05T02:59:00"/>
    <x v="1010"/>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1.3333333333333334E-2"/>
    <x v="2"/>
    <s v="wearables"/>
    <d v="2014-12-18T21:33:15"/>
    <x v="1011"/>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7.1975783074462751E-4"/>
    <x v="2"/>
    <s v="wearables"/>
    <d v="2017-01-24T10:34:12"/>
    <x v="1012"/>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1.0426320667284522E-2"/>
    <x v="2"/>
    <s v="wearables"/>
    <d v="2015-12-29T20:00:00"/>
    <x v="1013"/>
  </r>
  <r>
    <n v="1014"/>
    <s v="CHEMION: The World's First Smart Glasses (Canceled)"/>
    <s v="CHEMION is an eyewear device that lets you show your creativity to the world."/>
    <n v="10000"/>
    <n v="3060"/>
    <x v="1"/>
    <x v="0"/>
    <s v="USD"/>
    <n v="1420070615"/>
    <n v="1415750615"/>
    <b v="0"/>
    <n v="16"/>
    <b v="0"/>
    <s v="technology/wearables"/>
    <n v="0.30599999999999999"/>
    <n v="5.2287581699346402E-3"/>
    <x v="2"/>
    <s v="wearables"/>
    <d v="2015-01-01T00:03:35"/>
    <x v="1014"/>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2.5000000000000001E-2"/>
    <x v="2"/>
    <s v="wearables"/>
    <d v="2015-11-25T22:04:55"/>
    <x v="1015"/>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1.3370865587614356E-2"/>
    <x v="2"/>
    <s v="wearables"/>
    <d v="2016-04-07T01:34:16"/>
    <x v="1016"/>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6.2066192282812039E-3"/>
    <x v="2"/>
    <s v="wearables"/>
    <d v="2015-11-21T17:12:15"/>
    <x v="1017"/>
  </r>
  <r>
    <n v="1018"/>
    <s v="Owl (Canceled)"/>
    <s v="Owl is a fitness tracker along with an accompanying iOS app, that is both fun and interactive for children."/>
    <n v="20000"/>
    <n v="621"/>
    <x v="1"/>
    <x v="0"/>
    <s v="USD"/>
    <n v="1468496933"/>
    <n v="1465904933"/>
    <b v="0"/>
    <n v="7"/>
    <b v="0"/>
    <s v="technology/wearables"/>
    <n v="3.1050000000000001E-2"/>
    <n v="1.1272141706924315E-2"/>
    <x v="2"/>
    <s v="wearables"/>
    <d v="2016-07-14T11:48:53"/>
    <x v="101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1.8779342723004695E-2"/>
    <x v="2"/>
    <s v="wearables"/>
    <d v="2015-02-04T23:22:29"/>
    <x v="1019"/>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9.4161958568738224E-3"/>
    <x v="4"/>
    <s v="electronic music"/>
    <d v="2015-06-02T00:47:00"/>
    <x v="1020"/>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4.5290412929181144E-2"/>
    <x v="4"/>
    <s v="electronic music"/>
    <d v="2015-10-17T04:00:00"/>
    <x v="1021"/>
  </r>
  <r>
    <n v="1022"/>
    <s v="Sammy Bananas - Bootlegs Vol. 2!!"/>
    <s v="Help get four new bootlegs onto vinyl in the second installment of my series!"/>
    <n v="2000"/>
    <n v="2298"/>
    <x v="0"/>
    <x v="0"/>
    <s v="USD"/>
    <n v="1431876677"/>
    <n v="1429284677"/>
    <b v="1"/>
    <n v="74"/>
    <b v="1"/>
    <s v="music/electronic music"/>
    <n v="1.149"/>
    <n v="3.2201914708442123E-2"/>
    <x v="4"/>
    <s v="electronic music"/>
    <d v="2015-05-17T15:31:17"/>
    <x v="1022"/>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2.7619650010541851E-2"/>
    <x v="4"/>
    <s v="electronic music"/>
    <d v="2015-06-20T22:04:21"/>
    <x v="1023"/>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2.5708511835398091E-3"/>
    <x v="4"/>
    <s v="electronic music"/>
    <d v="2016-01-31T13:56:03"/>
    <x v="1024"/>
  </r>
  <r>
    <n v="1025"/>
    <s v="[NUREN] The New Renaissance"/>
    <s v="Jake Kaufman and Jessie Seely present THE WORLD'S FIRST VIRTUAL REALITY ROCK OPERA."/>
    <n v="70000"/>
    <n v="76949.820000000007"/>
    <x v="0"/>
    <x v="0"/>
    <s v="USD"/>
    <n v="1426532437"/>
    <n v="1423944037"/>
    <b v="1"/>
    <n v="1071"/>
    <b v="1"/>
    <s v="music/electronic music"/>
    <n v="1.099283142857143"/>
    <n v="1.391816121207301E-2"/>
    <x v="4"/>
    <s v="electronic music"/>
    <d v="2015-03-16T19:00:37"/>
    <x v="102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1.742712746658134E-2"/>
    <x v="4"/>
    <s v="electronic music"/>
    <d v="2016-03-31T08:46:56"/>
    <x v="1026"/>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1.4354066985645933E-2"/>
    <x v="4"/>
    <s v="electronic music"/>
    <d v="2014-10-23T00:49:07"/>
    <x v="1027"/>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2.1744691737017138E-2"/>
    <x v="4"/>
    <s v="electronic music"/>
    <d v="2017-03-06T20:00:00"/>
    <x v="1028"/>
  </r>
  <r>
    <n v="1029"/>
    <s v="StrobeHouse presents Valborg 2015"/>
    <s v="We want to recreate last years massive Valborgparty in Lund but this time even bigger!"/>
    <n v="10000"/>
    <n v="11176"/>
    <x v="0"/>
    <x v="11"/>
    <s v="SEK"/>
    <n v="1428184740"/>
    <n v="1423501507"/>
    <b v="0"/>
    <n v="141"/>
    <b v="1"/>
    <s v="music/electronic music"/>
    <n v="1.1175999999999999"/>
    <n v="1.2616320687186829E-2"/>
    <x v="4"/>
    <s v="electronic music"/>
    <d v="2015-04-04T21:59:00"/>
    <x v="1029"/>
  </r>
  <r>
    <n v="1030"/>
    <s v="The Gothsicles - I FEEL SICLE"/>
    <s v="Help fund the latest Gothsicles mega-album, I FEEL SICLE!"/>
    <n v="2000"/>
    <n v="6842"/>
    <x v="0"/>
    <x v="0"/>
    <s v="USD"/>
    <n v="1473680149"/>
    <n v="1472470549"/>
    <b v="0"/>
    <n v="159"/>
    <b v="1"/>
    <s v="music/electronic music"/>
    <n v="3.4209999999999998"/>
    <n v="2.3238819058754748E-2"/>
    <x v="4"/>
    <s v="electronic music"/>
    <d v="2016-09-12T11:35:49"/>
    <x v="1030"/>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9.2178770949720677E-3"/>
    <x v="4"/>
    <s v="electronic music"/>
    <d v="2015-12-16T18:20:10"/>
    <x v="1031"/>
  </r>
  <r>
    <n v="1032"/>
    <s v="Phantom Ship / Coastal (Album Preorder)"/>
    <s v="Ideal for living rooms and open spaces."/>
    <n v="5400"/>
    <n v="5858.84"/>
    <x v="0"/>
    <x v="0"/>
    <s v="USD"/>
    <n v="1466697625"/>
    <n v="1464105625"/>
    <b v="0"/>
    <n v="96"/>
    <b v="1"/>
    <s v="music/electronic music"/>
    <n v="1.0849703703703704"/>
    <n v="1.6385496105031028E-2"/>
    <x v="4"/>
    <s v="electronic music"/>
    <d v="2016-06-23T16:00:25"/>
    <x v="1032"/>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1.9765739385065886E-2"/>
    <x v="4"/>
    <s v="electronic music"/>
    <d v="2016-12-12T17:34:40"/>
    <x v="1033"/>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2.5538107933890147E-2"/>
    <x v="4"/>
    <s v="electronic music"/>
    <d v="2016-08-05T03:59:00"/>
    <x v="1034"/>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1.5347334410339256E-2"/>
    <x v="4"/>
    <s v="electronic music"/>
    <d v="2015-02-11T15:23:40"/>
    <x v="1035"/>
  </r>
  <r>
    <n v="1036"/>
    <s v="Bring Kyrstyn's Album to Life!"/>
    <s v="Help this Soulful &amp; Cinematic Glitch-Pop Songwriter Bring her Music to the World!  (And your Ears:)"/>
    <n v="4500"/>
    <n v="5056.22"/>
    <x v="0"/>
    <x v="0"/>
    <s v="USD"/>
    <n v="1357545600"/>
    <n v="1354790790"/>
    <b v="0"/>
    <n v="211"/>
    <b v="1"/>
    <s v="music/electronic music"/>
    <n v="1.1236044444444444"/>
    <n v="4.1730779119579446E-2"/>
    <x v="4"/>
    <s v="electronic music"/>
    <d v="2013-01-07T08:00:00"/>
    <x v="1036"/>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2.0568070519098921E-2"/>
    <x v="4"/>
    <s v="electronic music"/>
    <d v="2015-05-18T05:00:00"/>
    <x v="1037"/>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2.7981651376146791E-2"/>
    <x v="4"/>
    <s v="electronic music"/>
    <d v="2016-03-19T04:33:43"/>
    <x v="1038"/>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4.6801872074882997E-2"/>
    <x v="4"/>
    <s v="electronic music"/>
    <d v="2016-12-13T07:59:00"/>
    <x v="1039"/>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4.0000000000000001E-3"/>
    <x v="5"/>
    <s v="audio"/>
    <d v="2016-08-27T17:00:09"/>
    <x v="1040"/>
  </r>
  <r>
    <n v="1041"/>
    <s v="Industry Success Project (Canceled)"/>
    <s v="I am trying to document what it is like to plunge head first into the music/audio industry as an intern."/>
    <n v="50"/>
    <n v="0"/>
    <x v="1"/>
    <x v="0"/>
    <s v="USD"/>
    <n v="1406769992"/>
    <n v="1405041992"/>
    <b v="0"/>
    <n v="0"/>
    <b v="0"/>
    <s v="journalism/audio"/>
    <n v="0"/>
    <e v="#DIV/0!"/>
    <x v="5"/>
    <s v="audio"/>
    <d v="2014-07-31T01:26:32"/>
    <x v="1041"/>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0.1"/>
    <x v="5"/>
    <s v="audio"/>
    <d v="2014-09-12T10:00:00"/>
    <x v="1042"/>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3.4204052945999763E-2"/>
    <x v="5"/>
    <s v="audio"/>
    <d v="2015-05-20T06:04:15"/>
    <x v="1043"/>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0.33333333333333331"/>
    <x v="5"/>
    <s v="audio"/>
    <d v="2015-03-05T20:27:00"/>
    <x v="1044"/>
  </r>
  <r>
    <n v="1045"/>
    <s v="In Case Of Emergency (Canceled)"/>
    <s v="In Case Of Emergency is a radio talk show for preppers, beginning preppers, and with preparedness in mind."/>
    <n v="10000"/>
    <n v="266"/>
    <x v="1"/>
    <x v="0"/>
    <s v="USD"/>
    <n v="1408827550"/>
    <n v="1406235550"/>
    <b v="0"/>
    <n v="8"/>
    <b v="0"/>
    <s v="journalism/audio"/>
    <n v="2.6599999999999999E-2"/>
    <n v="3.007518796992481E-2"/>
    <x v="5"/>
    <s v="audio"/>
    <d v="2014-08-23T20:59:10"/>
    <x v="1045"/>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e v="#DIV/0!"/>
    <x v="5"/>
    <s v="audio"/>
    <d v="2015-12-26T20:26:00"/>
    <x v="104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5"/>
    <s v="audio"/>
    <d v="2014-11-05T20:38:35"/>
    <x v="1047"/>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1.8867924528301886E-2"/>
    <x v="5"/>
    <s v="audio"/>
    <d v="2016-09-25T01:16:29"/>
    <x v="1048"/>
  </r>
  <r>
    <n v="1049"/>
    <s v="J1 (Canceled)"/>
    <s v="------"/>
    <n v="12000"/>
    <n v="0"/>
    <x v="1"/>
    <x v="0"/>
    <s v="USD"/>
    <n v="1455272445"/>
    <n v="1452680445"/>
    <b v="0"/>
    <n v="0"/>
    <b v="0"/>
    <s v="journalism/audio"/>
    <n v="0"/>
    <e v="#DIV/0!"/>
    <x v="5"/>
    <s v="audio"/>
    <d v="2016-02-12T10:20:45"/>
    <x v="1049"/>
  </r>
  <r>
    <n v="1050"/>
    <s v="The (Secular) Barbershop Podcast (Canceled)"/>
    <s v="Secularism is on the rise and I hear you.Talk to me."/>
    <n v="2500"/>
    <n v="0"/>
    <x v="1"/>
    <x v="0"/>
    <s v="USD"/>
    <n v="1442257677"/>
    <n v="1439665677"/>
    <b v="0"/>
    <n v="0"/>
    <b v="0"/>
    <s v="journalism/audio"/>
    <n v="0"/>
    <e v="#DIV/0!"/>
    <x v="5"/>
    <s v="audio"/>
    <d v="2015-09-14T19:07:57"/>
    <x v="1050"/>
  </r>
  <r>
    <n v="1051"/>
    <s v="Now You Know Podcast (Canceled)"/>
    <s v="Inspired by some great podcasters as well as my desire to learn from many people about many topics, plus just to inform people."/>
    <n v="500"/>
    <n v="0"/>
    <x v="1"/>
    <x v="0"/>
    <s v="USD"/>
    <n v="1409098825"/>
    <n v="1406679625"/>
    <b v="0"/>
    <n v="0"/>
    <b v="0"/>
    <s v="journalism/audio"/>
    <n v="0"/>
    <e v="#DIV/0!"/>
    <x v="5"/>
    <s v="audio"/>
    <d v="2014-08-27T00:20:25"/>
    <x v="1051"/>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e v="#DIV/0!"/>
    <x v="5"/>
    <s v="audio"/>
    <d v="2016-06-06T20:09:00"/>
    <x v="1052"/>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6.6666666666666666E-2"/>
    <x v="5"/>
    <s v="audio"/>
    <d v="2017-03-06T04:08:52"/>
    <x v="105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e v="#DIV/0!"/>
    <x v="5"/>
    <s v="audio"/>
    <d v="2014-08-10T22:00:00"/>
    <x v="1054"/>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e v="#DIV/0!"/>
    <x v="5"/>
    <s v="audio"/>
    <d v="2016-03-07T23:49:05"/>
    <x v="1055"/>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e v="#DIV/0!"/>
    <x v="5"/>
    <s v="audio"/>
    <d v="2015-04-24T16:16:17"/>
    <x v="1056"/>
  </r>
  <r>
    <n v="1057"/>
    <s v="Support Independent Media (Canceled)"/>
    <s v="Sayin it Plain is a Independent Radio Show created to inform the public and empower the community."/>
    <n v="10000"/>
    <n v="0"/>
    <x v="1"/>
    <x v="0"/>
    <s v="USD"/>
    <n v="1480888483"/>
    <n v="1478292883"/>
    <b v="0"/>
    <n v="0"/>
    <b v="0"/>
    <s v="journalism/audio"/>
    <n v="0"/>
    <e v="#DIV/0!"/>
    <x v="5"/>
    <s v="audio"/>
    <d v="2016-12-04T21:54:43"/>
    <x v="1057"/>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e v="#DIV/0!"/>
    <x v="5"/>
    <s v="audio"/>
    <d v="2015-03-26T00:00:00"/>
    <x v="1058"/>
  </r>
  <r>
    <n v="1059"/>
    <s v="Voice Over Artist (Canceled)"/>
    <s v="Turning myself into a vocal artist."/>
    <n v="1100"/>
    <n v="0"/>
    <x v="1"/>
    <x v="0"/>
    <s v="USD"/>
    <n v="1426269456"/>
    <n v="1423681056"/>
    <b v="0"/>
    <n v="0"/>
    <b v="0"/>
    <s v="journalism/audio"/>
    <n v="0"/>
    <e v="#DIV/0!"/>
    <x v="5"/>
    <s v="audio"/>
    <d v="2015-03-13T17:57:36"/>
    <x v="1059"/>
  </r>
  <r>
    <n v="1060"/>
    <s v="Reality  Check (Canceled)"/>
    <s v="Reality Check is a weekly Internet Radio Show. Along with my co-host and engineer we discuss the issues of the day relevant to you!."/>
    <n v="5000"/>
    <n v="50"/>
    <x v="1"/>
    <x v="0"/>
    <s v="USD"/>
    <n v="1429134893"/>
    <n v="1426542893"/>
    <b v="0"/>
    <n v="1"/>
    <b v="0"/>
    <s v="journalism/audio"/>
    <n v="0.01"/>
    <n v="0.02"/>
    <x v="5"/>
    <s v="audio"/>
    <d v="2015-04-15T21:54:53"/>
    <x v="1060"/>
  </r>
  <r>
    <n v="1061"/>
    <s v="Chat Box 23 (Canceled)"/>
    <s v="T.O., Adi &amp; Mercedes discuss their point of views, women's issues &amp; Hollywood Hotties."/>
    <n v="4000"/>
    <n v="0"/>
    <x v="1"/>
    <x v="0"/>
    <s v="USD"/>
    <n v="1462150800"/>
    <n v="1456987108"/>
    <b v="0"/>
    <n v="0"/>
    <b v="0"/>
    <s v="journalism/audio"/>
    <n v="0"/>
    <e v="#DIV/0!"/>
    <x v="5"/>
    <s v="audio"/>
    <d v="2016-05-02T01:00:00"/>
    <x v="1061"/>
  </r>
  <r>
    <n v="1062"/>
    <s v="RETURNING AT A LATER DATE"/>
    <s v="SEE US ON PATREON www.badgirlartwork.com"/>
    <n v="199"/>
    <n v="190"/>
    <x v="1"/>
    <x v="0"/>
    <s v="USD"/>
    <n v="1468351341"/>
    <n v="1467746541"/>
    <b v="0"/>
    <n v="4"/>
    <b v="0"/>
    <s v="journalism/audio"/>
    <n v="0.95477386934673369"/>
    <n v="2.1052631578947368E-2"/>
    <x v="5"/>
    <s v="audio"/>
    <d v="2016-07-12T19:22:21"/>
    <x v="1062"/>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e v="#DIV/0!"/>
    <x v="5"/>
    <s v="audio"/>
    <d v="2016-08-31T00:44:22"/>
    <x v="1063"/>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1.5228426395939087E-2"/>
    <x v="6"/>
    <s v="video games"/>
    <d v="2013-07-07T05:28:23"/>
    <x v="1064"/>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6.1728395061728392E-2"/>
    <x v="6"/>
    <s v="video games"/>
    <d v="2014-02-19T09:08:42"/>
    <x v="1065"/>
  </r>
  <r>
    <n v="1066"/>
    <s v="So I'm A Dark Lord"/>
    <s v="A parody of old school RPGs where you are a new Dark Lord on a quest to amass monsters and allies on your side."/>
    <n v="150000"/>
    <n v="5051"/>
    <x v="2"/>
    <x v="0"/>
    <s v="USD"/>
    <n v="1375657582"/>
    <n v="1371769582"/>
    <b v="0"/>
    <n v="148"/>
    <b v="0"/>
    <s v="games/video games"/>
    <n v="3.3673333333333333E-2"/>
    <n v="2.9301128489408038E-2"/>
    <x v="6"/>
    <s v="video games"/>
    <d v="2013-08-04T23:06:22"/>
    <x v="1066"/>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7.6923076923076927E-2"/>
    <x v="6"/>
    <s v="video games"/>
    <d v="2013-12-21T20:32:11"/>
    <x v="106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8.8888888888888892E-2"/>
    <x v="6"/>
    <s v="video games"/>
    <d v="2016-04-10T07:54:24"/>
    <x v="1068"/>
  </r>
  <r>
    <n v="1069"/>
    <s v="Until The End (PC, Mac, and Linux)"/>
    <s v="A run-n-gun zombie survival game where you scavenge for items to make the night a little less scary."/>
    <n v="2200"/>
    <n v="850"/>
    <x v="2"/>
    <x v="0"/>
    <s v="USD"/>
    <n v="1385447459"/>
    <n v="1382679059"/>
    <b v="0"/>
    <n v="21"/>
    <b v="0"/>
    <s v="games/video games"/>
    <n v="0.38636363636363635"/>
    <n v="2.4705882352941175E-2"/>
    <x v="6"/>
    <s v="video games"/>
    <d v="2013-11-26T06:30:59"/>
    <x v="1069"/>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2.8571428571428571E-2"/>
    <x v="6"/>
    <s v="video games"/>
    <d v="2012-10-01T00:17:02"/>
    <x v="1070"/>
  </r>
  <r>
    <n v="1071"/>
    <s v="DJ's Bane"/>
    <s v="I'm making a game where you choose how you want to kill the DJ, so you yourself can decide what music will be played at the party."/>
    <n v="100"/>
    <n v="0"/>
    <x v="2"/>
    <x v="10"/>
    <s v="NOK"/>
    <n v="1447787093"/>
    <n v="1445191493"/>
    <b v="0"/>
    <n v="0"/>
    <b v="0"/>
    <s v="games/video games"/>
    <n v="0"/>
    <e v="#DIV/0!"/>
    <x v="6"/>
    <s v="video games"/>
    <d v="2015-11-17T19:04:53"/>
    <x v="1071"/>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7.8431372549019607E-2"/>
    <x v="6"/>
    <s v="video games"/>
    <d v="2014-02-05T19:58:17"/>
    <x v="1072"/>
  </r>
  <r>
    <n v="1073"/>
    <s v="Rainbow Ball to the Iphone"/>
    <s v="We want to bring our Game Rainbow Ball to the iphone and to do that we need a little help"/>
    <n v="750"/>
    <n v="10"/>
    <x v="2"/>
    <x v="0"/>
    <s v="USD"/>
    <n v="1318806541"/>
    <n v="1316214541"/>
    <b v="0"/>
    <n v="1"/>
    <b v="0"/>
    <s v="games/video games"/>
    <n v="1.3333333333333334E-2"/>
    <n v="0.1"/>
    <x v="6"/>
    <s v="video games"/>
    <d v="2011-10-16T23:09:01"/>
    <x v="1073"/>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8.8054006457293811E-3"/>
    <x v="6"/>
    <s v="video games"/>
    <d v="2014-01-04T04:09:05"/>
    <x v="1074"/>
  </r>
  <r>
    <n v="1075"/>
    <s v="Towers Of The Apocalypse"/>
    <s v="Fully 3D, post Apocalyptic themed tower defense video game. New take on the genre."/>
    <n v="1000"/>
    <n v="45"/>
    <x v="2"/>
    <x v="0"/>
    <s v="USD"/>
    <n v="1336340516"/>
    <n v="1333748516"/>
    <b v="0"/>
    <n v="3"/>
    <b v="0"/>
    <s v="games/video games"/>
    <n v="4.4999999999999998E-2"/>
    <n v="6.6666666666666666E-2"/>
    <x v="6"/>
    <s v="video games"/>
    <d v="2012-05-06T21:41:56"/>
    <x v="1075"/>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2.0712070357309768E-2"/>
    <x v="6"/>
    <s v="video games"/>
    <d v="2014-09-11T09:04:10"/>
    <x v="1076"/>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2.2739651416122005E-2"/>
    <x v="6"/>
    <s v="video games"/>
    <d v="2016-01-14T04:00:11"/>
    <x v="107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0.1111111111111111"/>
    <x v="6"/>
    <s v="video games"/>
    <d v="2011-07-22T04:42:01"/>
    <x v="1078"/>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2.6548672566371681E-2"/>
    <x v="6"/>
    <s v="video games"/>
    <d v="2016-05-14T13:35:36"/>
    <x v="1079"/>
  </r>
  <r>
    <n v="1080"/>
    <s v="Skullforge: The Hunt"/>
    <s v="A fantasy action RPG which follows an elven ex-slave on a journey of magic, revenge, intrigue, and deceit."/>
    <n v="20000"/>
    <n v="1821"/>
    <x v="2"/>
    <x v="0"/>
    <s v="USD"/>
    <n v="1399778333"/>
    <n v="1397186333"/>
    <b v="0"/>
    <n v="98"/>
    <b v="0"/>
    <s v="games/video games"/>
    <n v="9.1050000000000006E-2"/>
    <n v="5.3816584294343765E-2"/>
    <x v="6"/>
    <s v="video games"/>
    <d v="2014-05-11T03:18:53"/>
    <x v="1080"/>
  </r>
  <r>
    <n v="1081"/>
    <s v="The Creature"/>
    <s v="Finishing your last job before you retire until a disaster strikes the cargo ship can you survive The Creature?"/>
    <n v="68000"/>
    <n v="12"/>
    <x v="2"/>
    <x v="0"/>
    <s v="USD"/>
    <n v="1422483292"/>
    <n v="1419891292"/>
    <b v="0"/>
    <n v="4"/>
    <b v="0"/>
    <s v="games/video games"/>
    <n v="1.7647058823529413E-4"/>
    <n v="0.33333333333333331"/>
    <x v="6"/>
    <s v="video games"/>
    <d v="2015-01-28T22:14:52"/>
    <x v="1081"/>
  </r>
  <r>
    <n v="1082"/>
    <s v="T-Fighter: Code Name M - Mobile Edition"/>
    <s v="Challenge your trivia skills in this action oriented game against several opponents across time."/>
    <n v="10000"/>
    <n v="56"/>
    <x v="2"/>
    <x v="0"/>
    <s v="USD"/>
    <n v="1344635088"/>
    <n v="1342043088"/>
    <b v="0"/>
    <n v="3"/>
    <b v="0"/>
    <s v="games/video games"/>
    <n v="5.5999999999999999E-3"/>
    <n v="5.3571428571428568E-2"/>
    <x v="6"/>
    <s v="video games"/>
    <d v="2012-08-10T21:44:48"/>
    <x v="1082"/>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2.4390243902439024E-3"/>
    <x v="6"/>
    <s v="video games"/>
    <d v="2014-08-02T15:49:43"/>
    <x v="1083"/>
  </r>
  <r>
    <n v="1084"/>
    <s v="My own channel"/>
    <s v="I want to start my own channel for gaming"/>
    <n v="550"/>
    <n v="0"/>
    <x v="2"/>
    <x v="0"/>
    <s v="USD"/>
    <n v="1407534804"/>
    <n v="1404942804"/>
    <b v="0"/>
    <n v="0"/>
    <b v="0"/>
    <s v="games/video games"/>
    <n v="0"/>
    <e v="#DIV/0!"/>
    <x v="6"/>
    <s v="video games"/>
    <d v="2014-08-08T21:53:24"/>
    <x v="1084"/>
  </r>
  <r>
    <n v="1085"/>
    <s v="Sun Dryd Studios"/>
    <s v="The new kid on the block. Re-imagining old games and creating new ones. Ship, Lazer, Rock is first."/>
    <n v="30000"/>
    <n v="1026"/>
    <x v="2"/>
    <x v="5"/>
    <s v="CAD"/>
    <n v="1457967975"/>
    <n v="1455379575"/>
    <b v="0"/>
    <n v="9"/>
    <b v="0"/>
    <s v="games/video games"/>
    <n v="3.4200000000000001E-2"/>
    <n v="8.771929824561403E-3"/>
    <x v="6"/>
    <s v="video games"/>
    <d v="2016-03-14T15:06:15"/>
    <x v="1085"/>
  </r>
  <r>
    <n v="1086"/>
    <s v="Cyber Universe Online"/>
    <s v="Humanity's future in the Galaxy"/>
    <n v="18000"/>
    <n v="15"/>
    <x v="2"/>
    <x v="0"/>
    <s v="USD"/>
    <n v="1408913291"/>
    <n v="1406321291"/>
    <b v="0"/>
    <n v="2"/>
    <b v="0"/>
    <s v="games/video games"/>
    <n v="8.3333333333333339E-4"/>
    <n v="0.13333333333333333"/>
    <x v="6"/>
    <s v="video games"/>
    <d v="2014-08-24T20:48:11"/>
    <x v="1086"/>
  </r>
  <r>
    <n v="1087"/>
    <s v="Idle Gamers"/>
    <s v="Idle gamers are the group of gamers worth watching play video games. We have a back log of video ideas and want to entertain you."/>
    <n v="1100"/>
    <n v="0"/>
    <x v="2"/>
    <x v="0"/>
    <s v="USD"/>
    <n v="1402852087"/>
    <n v="1400260087"/>
    <b v="0"/>
    <n v="0"/>
    <b v="0"/>
    <s v="games/video games"/>
    <n v="0"/>
    <e v="#DIV/0!"/>
    <x v="6"/>
    <s v="video games"/>
    <d v="2014-06-15T17:08:07"/>
    <x v="1087"/>
  </r>
  <r>
    <n v="1088"/>
    <s v="Still Alive"/>
    <s v="A fresh twist on survival games. Intense, high-stakes 30 minute rounds for up to 10 players."/>
    <n v="45000"/>
    <n v="6382.34"/>
    <x v="2"/>
    <x v="0"/>
    <s v="USD"/>
    <n v="1398366667"/>
    <n v="1395774667"/>
    <b v="0"/>
    <n v="147"/>
    <b v="0"/>
    <s v="games/video games"/>
    <n v="0.14182977777777778"/>
    <n v="2.3032304765963581E-2"/>
    <x v="6"/>
    <s v="video games"/>
    <d v="2014-04-24T19:11:07"/>
    <x v="1088"/>
  </r>
  <r>
    <n v="1089"/>
    <s v="Farabel"/>
    <s v="Farabel is a single player turn-based fantasy strategy game for Mac/PC/Linux"/>
    <n v="15000"/>
    <n v="1174"/>
    <x v="2"/>
    <x v="6"/>
    <s v="EUR"/>
    <n v="1435293175"/>
    <n v="1432701175"/>
    <b v="0"/>
    <n v="49"/>
    <b v="0"/>
    <s v="games/video games"/>
    <n v="7.8266666666666665E-2"/>
    <n v="4.1737649063032366E-2"/>
    <x v="6"/>
    <s v="video games"/>
    <d v="2015-06-26T04:32:55"/>
    <x v="1089"/>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0.2"/>
    <x v="6"/>
    <s v="video games"/>
    <d v="2015-05-29T04:27:33"/>
    <x v="1090"/>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0.08"/>
    <x v="6"/>
    <s v="video games"/>
    <d v="2016-04-10T18:41:12"/>
    <x v="1091"/>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0.33333333333333331"/>
    <x v="6"/>
    <s v="video games"/>
    <d v="2013-01-06T00:37:18"/>
    <x v="1092"/>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9.4674556213017749E-2"/>
    <x v="6"/>
    <s v="video games"/>
    <d v="2016-02-11T23:22:17"/>
    <x v="1093"/>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8.1966964277582644E-3"/>
    <x v="6"/>
    <s v="video games"/>
    <d v="2011-10-09T17:07:13"/>
    <x v="1094"/>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3.734011281480893E-3"/>
    <x v="6"/>
    <s v="video games"/>
    <d v="2013-08-30T12:53:40"/>
    <x v="1095"/>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1.3475836431226766E-2"/>
    <x v="6"/>
    <s v="video games"/>
    <d v="2014-10-04T03:30:00"/>
    <x v="1096"/>
  </r>
  <r>
    <n v="1097"/>
    <s v="Rabbly"/>
    <s v="Rabbly is action-adventure game. Is about a scientist going on an adventure, to find rare materials in another galaxy."/>
    <n v="100000"/>
    <n v="47"/>
    <x v="2"/>
    <x v="0"/>
    <s v="USD"/>
    <n v="1393786877"/>
    <n v="1390330877"/>
    <b v="0"/>
    <n v="7"/>
    <b v="0"/>
    <s v="games/video games"/>
    <n v="4.6999999999999999E-4"/>
    <n v="0.14893617021276595"/>
    <x v="6"/>
    <s v="video games"/>
    <d v="2014-03-02T19:01:17"/>
    <x v="1097"/>
  </r>
  <r>
    <n v="1098"/>
    <s v="Kick, Punch... Fireball"/>
    <s v="Kick, Punch... Fireball is an FPS type arena game set inside the fantasy world."/>
    <n v="25000"/>
    <n v="1803"/>
    <x v="2"/>
    <x v="0"/>
    <s v="USD"/>
    <n v="1397413095"/>
    <n v="1394821095"/>
    <b v="0"/>
    <n v="22"/>
    <b v="0"/>
    <s v="games/video games"/>
    <n v="7.2120000000000004E-2"/>
    <n v="1.2201885745978924E-2"/>
    <x v="6"/>
    <s v="video games"/>
    <d v="2014-04-13T18:18:15"/>
    <x v="1098"/>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0.04"/>
    <x v="6"/>
    <s v="video games"/>
    <d v="2015-05-13T20:04:28"/>
    <x v="1099"/>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0.1"/>
    <x v="6"/>
    <s v="video games"/>
    <d v="2016-02-14T02:39:31"/>
    <x v="1100"/>
  </r>
  <r>
    <n v="1101"/>
    <s v="Strain Wars"/>
    <s v="Different strains of marijuana leafs battling to the death to see which one is the top strain."/>
    <n v="100000"/>
    <n v="41"/>
    <x v="2"/>
    <x v="0"/>
    <s v="USD"/>
    <n v="1468519920"/>
    <n v="1466188338"/>
    <b v="0"/>
    <n v="6"/>
    <b v="0"/>
    <s v="games/video games"/>
    <n v="4.0999999999999999E-4"/>
    <n v="0.14634146341463414"/>
    <x v="6"/>
    <s v="video games"/>
    <d v="2016-07-14T18:12:00"/>
    <x v="1101"/>
  </r>
  <r>
    <n v="1102"/>
    <s v="Runers"/>
    <s v="Runers is a top-down rogue-like shooter where as you advance you create more powerful spells and fight fierce monsters and bosses."/>
    <n v="8000"/>
    <n v="425"/>
    <x v="2"/>
    <x v="0"/>
    <s v="USD"/>
    <n v="1386568740"/>
    <n v="1383095125"/>
    <b v="0"/>
    <n v="24"/>
    <b v="0"/>
    <s v="games/video games"/>
    <n v="5.3124999999999999E-2"/>
    <n v="5.647058823529412E-2"/>
    <x v="6"/>
    <s v="video games"/>
    <d v="2013-12-09T05:59:00"/>
    <x v="1102"/>
  </r>
  <r>
    <n v="1103"/>
    <s v="The Morgue"/>
    <s v="&quot;I go to work... I classify the bodies and store them accordingly... Sometimes I here noises... Other times is see her..."/>
    <n v="15000"/>
    <n v="243"/>
    <x v="2"/>
    <x v="0"/>
    <s v="USD"/>
    <n v="1466227190"/>
    <n v="1461043190"/>
    <b v="0"/>
    <n v="15"/>
    <b v="0"/>
    <s v="games/video games"/>
    <n v="1.6199999999999999E-2"/>
    <n v="6.1728395061728392E-2"/>
    <x v="6"/>
    <s v="video games"/>
    <d v="2016-06-18T05:19:50"/>
    <x v="1103"/>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1.2453719286435544E-2"/>
    <x v="6"/>
    <s v="video games"/>
    <d v="2014-06-11T09:50:21"/>
    <x v="1104"/>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1.3976240391334731E-2"/>
    <x v="6"/>
    <s v="video games"/>
    <d v="2014-03-24T02:15:27"/>
    <x v="1105"/>
  </r>
  <r>
    <n v="1106"/>
    <s v="Backyard Zombies"/>
    <s v="Collect coins and save civilians while you blast your way through tons of zombies! Unlock new characters and levels!"/>
    <n v="400"/>
    <n v="165"/>
    <x v="2"/>
    <x v="0"/>
    <s v="USD"/>
    <n v="1333557975"/>
    <n v="1330969575"/>
    <b v="0"/>
    <n v="7"/>
    <b v="0"/>
    <s v="games/video games"/>
    <n v="0.41249999999999998"/>
    <n v="4.2424242424242427E-2"/>
    <x v="6"/>
    <s v="video games"/>
    <d v="2012-04-04T16:46:15"/>
    <x v="1106"/>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e v="#DIV/0!"/>
    <x v="6"/>
    <s v="video games"/>
    <d v="2014-07-23T20:40:24"/>
    <x v="110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2.8668941979522185E-2"/>
    <x v="6"/>
    <s v="video games"/>
    <d v="2012-04-13T14:17:15"/>
    <x v="1108"/>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6.6666666666666666E-2"/>
    <x v="6"/>
    <s v="video games"/>
    <d v="2016-11-18T19:03:10"/>
    <x v="1109"/>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4.3137254901960784E-2"/>
    <x v="6"/>
    <s v="video games"/>
    <d v="2012-12-07T22:23:42"/>
    <x v="1110"/>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1"/>
    <x v="6"/>
    <s v="video games"/>
    <d v="2016-01-08T04:53:10"/>
    <x v="1111"/>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9.9766827018391638E-3"/>
    <x v="6"/>
    <s v="video games"/>
    <d v="2015-01-19T08:30:00"/>
    <x v="1112"/>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0.2"/>
    <x v="6"/>
    <s v="video games"/>
    <d v="2014-08-14T23:27:00"/>
    <x v="1113"/>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0.3"/>
    <x v="6"/>
    <s v="video games"/>
    <d v="2013-10-09T08:18:07"/>
    <x v="1114"/>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7.5471698113207544E-2"/>
    <x v="6"/>
    <s v="video games"/>
    <d v="2016-03-30T15:41:35"/>
    <x v="1115"/>
  </r>
  <r>
    <n v="1116"/>
    <s v="Quest Remnants of Chaos"/>
    <s v="A medieval, post apocolyptic, Online, MMORPG. Class morphing, character customization game."/>
    <n v="500000"/>
    <n v="178.52"/>
    <x v="2"/>
    <x v="0"/>
    <s v="USD"/>
    <n v="1339273208"/>
    <n v="1334089208"/>
    <b v="0"/>
    <n v="10"/>
    <b v="0"/>
    <s v="games/video games"/>
    <n v="3.5704000000000004E-4"/>
    <n v="5.6016132646202102E-2"/>
    <x v="6"/>
    <s v="video games"/>
    <d v="2012-06-09T20:20:08"/>
    <x v="1116"/>
  </r>
  <r>
    <n v="1117"/>
    <s v="Medieval Village"/>
    <s v="Experience the Medieval in your own village. Increase your village into a city and walk through the streets."/>
    <n v="1000"/>
    <n v="83"/>
    <x v="2"/>
    <x v="12"/>
    <s v="EUR"/>
    <n v="1451053313"/>
    <n v="1448461313"/>
    <b v="0"/>
    <n v="8"/>
    <b v="0"/>
    <s v="games/video games"/>
    <n v="8.3000000000000004E-2"/>
    <n v="9.6385542168674704E-2"/>
    <x v="6"/>
    <s v="video games"/>
    <d v="2015-12-25T14:21:53"/>
    <x v="11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2.7522935779816515E-2"/>
    <x v="6"/>
    <s v="video games"/>
    <d v="2014-04-05T02:59:39"/>
    <x v="1118"/>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0.2"/>
    <x v="6"/>
    <s v="video games"/>
    <d v="2014-04-06T19:01:04"/>
    <x v="1119"/>
  </r>
  <r>
    <n v="1120"/>
    <s v="PlanEt Ninjahwah"/>
    <s v="Planet Ninjahwah is a highly anticipated futuristic action adventure game that will blow your mind!!"/>
    <n v="25000"/>
    <n v="0"/>
    <x v="2"/>
    <x v="0"/>
    <s v="USD"/>
    <n v="1319835400"/>
    <n v="1315947400"/>
    <b v="0"/>
    <n v="0"/>
    <b v="0"/>
    <s v="games/video games"/>
    <n v="0"/>
    <e v="#DIV/0!"/>
    <x v="6"/>
    <s v="video games"/>
    <d v="2011-10-28T20:56:40"/>
    <x v="1120"/>
  </r>
  <r>
    <n v="1121"/>
    <s v="Pwincess"/>
    <s v="An action packed, side scrolling, platform jumping, laser shooting ADVENTURE that will be fun for everyone."/>
    <n v="250000"/>
    <n v="29"/>
    <x v="2"/>
    <x v="0"/>
    <s v="USD"/>
    <n v="1457904316"/>
    <n v="1455315916"/>
    <b v="0"/>
    <n v="5"/>
    <b v="0"/>
    <s v="games/video games"/>
    <n v="1.16E-4"/>
    <n v="0.17241379310344829"/>
    <x v="6"/>
    <s v="video games"/>
    <d v="2016-03-13T21:25:16"/>
    <x v="1121"/>
  </r>
  <r>
    <n v="1122"/>
    <s v="Funny Monsters (Mobile Game)"/>
    <s v="Mobile game featuring lots of funny little monsters on the run from their mad creator. Lots of gameplay elements will keep user bussy."/>
    <n v="3200"/>
    <n v="0"/>
    <x v="2"/>
    <x v="1"/>
    <s v="GBP"/>
    <n v="1369932825"/>
    <n v="1368723225"/>
    <b v="0"/>
    <n v="0"/>
    <b v="0"/>
    <s v="games/video games"/>
    <n v="0"/>
    <e v="#DIV/0!"/>
    <x v="6"/>
    <s v="video games"/>
    <d v="2013-05-30T16:53:45"/>
    <x v="1122"/>
  </r>
  <r>
    <n v="1123"/>
    <s v="Droplets"/>
    <s v="Fast paced mobile game where you control a rain drop by tilting your screen. Absorb other rain drops to go faster, but avoid clouds."/>
    <n v="5000"/>
    <n v="11"/>
    <x v="2"/>
    <x v="0"/>
    <s v="USD"/>
    <n v="1397910848"/>
    <n v="1395318848"/>
    <b v="0"/>
    <n v="3"/>
    <b v="0"/>
    <s v="games/video games"/>
    <n v="2.2000000000000001E-3"/>
    <n v="0.27272727272727271"/>
    <x v="6"/>
    <s v="video games"/>
    <d v="2014-04-19T12:34:08"/>
    <x v="1123"/>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1.6470588235294119E-2"/>
    <x v="6"/>
    <s v="mobile games"/>
    <d v="2015-04-30T16:00:51"/>
    <x v="1124"/>
  </r>
  <r>
    <n v="1125"/>
    <s v="Ultimate Supremacy"/>
    <s v="Ultimate Supremacy will be the ultimate in mobile gaming, if you love fighting and strategy games, you will love Ultimate Supremacy."/>
    <n v="3000"/>
    <n v="0"/>
    <x v="2"/>
    <x v="1"/>
    <s v="GBP"/>
    <n v="1443193130"/>
    <n v="1438009130"/>
    <b v="0"/>
    <n v="0"/>
    <b v="0"/>
    <s v="games/mobile games"/>
    <n v="0"/>
    <e v="#DIV/0!"/>
    <x v="6"/>
    <s v="mobile games"/>
    <d v="2015-09-25T14:58:50"/>
    <x v="1125"/>
  </r>
  <r>
    <n v="1126"/>
    <s v="GAMING TO LEARN"/>
    <s v="Imagine a science class where the teacher walks in a says &quot;Take out your cell phone and play a game.&quot;"/>
    <n v="2000"/>
    <n v="10"/>
    <x v="2"/>
    <x v="0"/>
    <s v="USD"/>
    <n v="1468482694"/>
    <n v="1465890694"/>
    <b v="0"/>
    <n v="2"/>
    <b v="0"/>
    <s v="games/mobile games"/>
    <n v="5.0000000000000001E-3"/>
    <n v="0.2"/>
    <x v="6"/>
    <s v="mobile games"/>
    <d v="2016-07-14T07:51:34"/>
    <x v="1126"/>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3.9316239316239315E-2"/>
    <x v="6"/>
    <s v="mobile games"/>
    <d v="2014-11-14T21:30:00"/>
    <x v="1127"/>
  </r>
  <r>
    <n v="1128"/>
    <s v="Flying Turds"/>
    <s v="#havingfunFTW"/>
    <n v="1000"/>
    <n v="1"/>
    <x v="2"/>
    <x v="1"/>
    <s v="GBP"/>
    <n v="1407425717"/>
    <n v="1404833717"/>
    <b v="0"/>
    <n v="1"/>
    <b v="0"/>
    <s v="games/mobile games"/>
    <n v="1E-3"/>
    <n v="1"/>
    <x v="6"/>
    <s v="mobile games"/>
    <d v="2014-08-07T15:35:17"/>
    <x v="112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9.5238095238095233E-2"/>
    <x v="6"/>
    <s v="mobile games"/>
    <d v="2016-06-05T06:21:33"/>
    <x v="1129"/>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0.27272727272727271"/>
    <x v="6"/>
    <s v="mobile games"/>
    <d v="2014-11-26T00:55:00"/>
    <x v="1130"/>
  </r>
  <r>
    <n v="1131"/>
    <s v="Hot Potato - The App"/>
    <s v="Don't drop it like it's hot..Hot Potato is a battle between friends. Compete to keep Mr Potato off the ground. Who will drop him first?"/>
    <n v="40000"/>
    <n v="0"/>
    <x v="2"/>
    <x v="2"/>
    <s v="AUD"/>
    <n v="1450993668"/>
    <n v="1448401668"/>
    <b v="0"/>
    <n v="0"/>
    <b v="0"/>
    <s v="games/mobile games"/>
    <n v="0"/>
    <e v="#DIV/0!"/>
    <x v="6"/>
    <s v="mobile games"/>
    <d v="2015-12-24T21:47:48"/>
    <x v="1131"/>
  </r>
  <r>
    <n v="1132"/>
    <s v="One"/>
    <s v="One is a simple mobile game about exploring the connections between all living things. Featuring hand-painted art."/>
    <n v="10000"/>
    <n v="1438"/>
    <x v="2"/>
    <x v="5"/>
    <s v="CAD"/>
    <n v="1483238771"/>
    <n v="1480646771"/>
    <b v="0"/>
    <n v="13"/>
    <b v="0"/>
    <s v="games/mobile games"/>
    <n v="0.14380000000000001"/>
    <n v="9.0403337969401955E-3"/>
    <x v="6"/>
    <s v="mobile games"/>
    <d v="2017-01-01T02:46:11"/>
    <x v="1132"/>
  </r>
  <r>
    <n v="1133"/>
    <s v="Ping"/>
    <s v="Ping is a simple game currently in the design process, where the player lives off of the power of their connection to the internet."/>
    <n v="3000"/>
    <n v="20"/>
    <x v="2"/>
    <x v="1"/>
    <s v="GBP"/>
    <n v="1406799981"/>
    <n v="1404207981"/>
    <b v="0"/>
    <n v="1"/>
    <b v="0"/>
    <s v="games/mobile games"/>
    <n v="6.6666666666666671E-3"/>
    <n v="0.05"/>
    <x v="6"/>
    <s v="mobile games"/>
    <d v="2014-07-31T09:46:21"/>
    <x v="1133"/>
  </r>
  <r>
    <n v="1134"/>
    <s v="New Mario Bro's style game!"/>
    <s v="We are creating a new Mario Bro's style game called KFK:Original. It's challenging, fun and totally awesome!!!"/>
    <n v="25000"/>
    <n v="1"/>
    <x v="2"/>
    <x v="2"/>
    <s v="AUD"/>
    <n v="1417235580"/>
    <n v="1416034228"/>
    <b v="0"/>
    <n v="1"/>
    <b v="0"/>
    <s v="games/mobile games"/>
    <n v="4.0000000000000003E-5"/>
    <n v="1"/>
    <x v="6"/>
    <s v="mobile games"/>
    <d v="2014-11-29T04:33:00"/>
    <x v="1134"/>
  </r>
  <r>
    <n v="1135"/>
    <s v="Trumperama"/>
    <s v="&quot;Trumperama&quot; ist ein Jump 'n' Run Spiel im 8-Bit Stil fÃ¼r Android._x000a_Donald Trump gewinnt die Wahlen und muss gestoppt werden!"/>
    <n v="1000"/>
    <n v="50"/>
    <x v="2"/>
    <x v="12"/>
    <s v="EUR"/>
    <n v="1470527094"/>
    <n v="1467935094"/>
    <b v="0"/>
    <n v="1"/>
    <b v="0"/>
    <s v="games/mobile games"/>
    <n v="0.05"/>
    <n v="0.02"/>
    <x v="6"/>
    <s v="mobile games"/>
    <d v="2016-08-06T23:44:54"/>
    <x v="1135"/>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2.2222222222222223E-2"/>
    <x v="6"/>
    <s v="mobile games"/>
    <d v="2015-12-19T16:07:09"/>
    <x v="1136"/>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3.9493670886075949E-3"/>
    <x v="6"/>
    <s v="mobile games"/>
    <d v="2016-04-23T19:40:21"/>
    <x v="1137"/>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3.2000000000000001E-2"/>
    <x v="6"/>
    <s v="mobile games"/>
    <d v="2017-01-21T21:45:31"/>
    <x v="113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0.2"/>
    <x v="6"/>
    <s v="mobile games"/>
    <d v="2015-01-01T08:20:26"/>
    <x v="1139"/>
  </r>
  <r>
    <n v="1140"/>
    <s v="Medieval Empire by Bear Games"/>
    <s v="We are creating the next epic Massive Multiplayer Online-Real Time Strategy game and we want you to be a part of it!"/>
    <n v="5000"/>
    <n v="0"/>
    <x v="2"/>
    <x v="1"/>
    <s v="GBP"/>
    <n v="1438859121"/>
    <n v="1436267121"/>
    <b v="0"/>
    <n v="0"/>
    <b v="0"/>
    <s v="games/mobile games"/>
    <n v="0"/>
    <e v="#DIV/0!"/>
    <x v="6"/>
    <s v="mobile games"/>
    <d v="2015-08-06T11:05:21"/>
    <x v="1140"/>
  </r>
  <r>
    <n v="1141"/>
    <s v="Arena Z - Zombie Survival"/>
    <s v="I think this will be a great game!"/>
    <n v="500"/>
    <n v="0"/>
    <x v="2"/>
    <x v="12"/>
    <s v="EUR"/>
    <n v="1436460450"/>
    <n v="1433868450"/>
    <b v="0"/>
    <n v="0"/>
    <b v="0"/>
    <s v="games/mobile games"/>
    <n v="0"/>
    <e v="#DIV/0!"/>
    <x v="6"/>
    <s v="mobile games"/>
    <d v="2015-07-09T16:47:30"/>
    <x v="1141"/>
  </r>
  <r>
    <n v="1142"/>
    <s v="3E Community, a company driven by YOU!"/>
    <s v="If only you could help choose and/or create the Top Chart apps with your ideas..._x000a_Want that to come true? Well here we are."/>
    <n v="4000"/>
    <n v="0"/>
    <x v="2"/>
    <x v="0"/>
    <s v="USD"/>
    <n v="1424131727"/>
    <n v="1421539727"/>
    <b v="0"/>
    <n v="0"/>
    <b v="0"/>
    <s v="games/mobile games"/>
    <n v="0"/>
    <e v="#DIV/0!"/>
    <x v="6"/>
    <s v="mobile games"/>
    <d v="2015-02-17T00:08:47"/>
    <x v="1142"/>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4.3010752688172046E-2"/>
    <x v="6"/>
    <s v="mobile games"/>
    <d v="2015-12-17T04:38:46"/>
    <x v="1143"/>
  </r>
  <r>
    <n v="1144"/>
    <s v="We Need Your Help to Finish Our BBQ Food Truck"/>
    <s v="We need your help to finish our food truck. We are building a BBQ Food Truck to serve competition style BBQ."/>
    <n v="9300"/>
    <n v="0"/>
    <x v="2"/>
    <x v="0"/>
    <s v="USD"/>
    <n v="1430281320"/>
    <n v="1427689320"/>
    <b v="0"/>
    <n v="0"/>
    <b v="0"/>
    <s v="food/food trucks"/>
    <n v="0"/>
    <e v="#DIV/0!"/>
    <x v="7"/>
    <s v="food trucks"/>
    <d v="2015-04-29T04:22:00"/>
    <x v="1144"/>
  </r>
  <r>
    <n v="1145"/>
    <s v="A FORK IN THE ROAD food truck"/>
    <s v="Emphasizing locally and responsibly raised ingredients, serving delicious food! I need your help."/>
    <n v="80000"/>
    <n v="100"/>
    <x v="2"/>
    <x v="0"/>
    <s v="USD"/>
    <n v="1412272592"/>
    <n v="1407088592"/>
    <b v="0"/>
    <n v="1"/>
    <b v="0"/>
    <s v="food/food trucks"/>
    <n v="1.25E-3"/>
    <n v="0.01"/>
    <x v="7"/>
    <s v="food trucks"/>
    <d v="2014-10-02T17:56:32"/>
    <x v="1145"/>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2.2641509433962263E-2"/>
    <x v="7"/>
    <s v="food trucks"/>
    <d v="2014-05-02T22:52:53"/>
    <x v="1146"/>
  </r>
  <r>
    <n v="1147"/>
    <s v="baked pugtato"/>
    <s v="amazing gourmet baked potato truck with variable options for everyone, its always been my dream, help me make it come true :)."/>
    <n v="25000"/>
    <n v="0"/>
    <x v="2"/>
    <x v="5"/>
    <s v="CAD"/>
    <n v="1413760783"/>
    <n v="1408576783"/>
    <b v="0"/>
    <n v="0"/>
    <b v="0"/>
    <s v="food/food trucks"/>
    <n v="0"/>
    <e v="#DIV/0!"/>
    <x v="7"/>
    <s v="food trucks"/>
    <d v="2014-10-19T23:19:43"/>
    <x v="1147"/>
  </r>
  <r>
    <n v="1148"/>
    <s v="Warren's / Adilyn's Rollin' Bistro"/>
    <s v="New local (Louisville, KY.) food truck with a refreshing spin on rolling kitchens."/>
    <n v="15000"/>
    <n v="73"/>
    <x v="2"/>
    <x v="0"/>
    <s v="USD"/>
    <n v="1480568781"/>
    <n v="1477973181"/>
    <b v="0"/>
    <n v="3"/>
    <b v="0"/>
    <s v="food/food trucks"/>
    <n v="4.8666666666666667E-3"/>
    <n v="4.1095890410958902E-2"/>
    <x v="7"/>
    <s v="food trucks"/>
    <d v="2016-12-01T05:06:21"/>
    <x v="1148"/>
  </r>
  <r>
    <n v="1149"/>
    <s v="The Floridian Food Truck"/>
    <s v="Bringing culturally diverse Floridian cuisine to the people!"/>
    <n v="50000"/>
    <n v="75"/>
    <x v="2"/>
    <x v="0"/>
    <s v="USD"/>
    <n v="1466096566"/>
    <n v="1463504566"/>
    <b v="0"/>
    <n v="2"/>
    <b v="0"/>
    <s v="food/food trucks"/>
    <n v="1.5E-3"/>
    <n v="2.6666666666666668E-2"/>
    <x v="7"/>
    <s v="food trucks"/>
    <d v="2016-06-16T17:02:46"/>
    <x v="1149"/>
  </r>
  <r>
    <n v="1150"/>
    <s v="Chef Po's Food Truck"/>
    <s v="Bringing delicious authentic and fusion Taiwanese Food to the West Coast."/>
    <n v="2500"/>
    <n v="252"/>
    <x v="2"/>
    <x v="0"/>
    <s v="USD"/>
    <n v="1452293675"/>
    <n v="1447109675"/>
    <b v="0"/>
    <n v="6"/>
    <b v="0"/>
    <s v="food/food trucks"/>
    <n v="0.1008"/>
    <n v="2.3809523809523808E-2"/>
    <x v="7"/>
    <s v="food trucks"/>
    <d v="2016-01-08T22:54:35"/>
    <x v="1150"/>
  </r>
  <r>
    <n v="1151"/>
    <s v="Blaze'n Pontiac Grill"/>
    <s v="Basically home style foods as huge sandwiches, burgers, and apps. Limitited to NOTHING. Irish,Mexican, cajÃ£n, southern bqq even veggies"/>
    <n v="25000"/>
    <n v="0"/>
    <x v="2"/>
    <x v="0"/>
    <s v="USD"/>
    <n v="1441592863"/>
    <n v="1439000863"/>
    <b v="0"/>
    <n v="0"/>
    <b v="0"/>
    <s v="food/food trucks"/>
    <n v="0"/>
    <e v="#DIV/0!"/>
    <x v="7"/>
    <s v="food trucks"/>
    <d v="2015-09-07T02:27:43"/>
    <x v="1151"/>
  </r>
  <r>
    <n v="1152"/>
    <s v="Peruvian King Food Truck"/>
    <s v="Peruvian food truck with an LA twist."/>
    <n v="16000"/>
    <n v="911"/>
    <x v="2"/>
    <x v="0"/>
    <s v="USD"/>
    <n v="1431709312"/>
    <n v="1429117312"/>
    <b v="0"/>
    <n v="15"/>
    <b v="0"/>
    <s v="food/food trucks"/>
    <n v="5.6937500000000002E-2"/>
    <n v="1.6465422612513721E-2"/>
    <x v="7"/>
    <s v="food trucks"/>
    <d v="2015-05-15T17:01:52"/>
    <x v="1152"/>
  </r>
  <r>
    <n v="1153"/>
    <s v="The Cold Spot Mobile Trailer"/>
    <s v="A mobile concession trailer for snow cones, ice cream, smoothies and more"/>
    <n v="8000"/>
    <n v="50"/>
    <x v="2"/>
    <x v="0"/>
    <s v="USD"/>
    <n v="1434647305"/>
    <n v="1432055305"/>
    <b v="0"/>
    <n v="1"/>
    <b v="0"/>
    <s v="food/food trucks"/>
    <n v="6.2500000000000003E-3"/>
    <n v="0.02"/>
    <x v="7"/>
    <s v="food trucks"/>
    <d v="2015-06-18T17:08:25"/>
    <x v="1153"/>
  </r>
  <r>
    <n v="1154"/>
    <s v="Food Truck Funding"/>
    <s v="We're about to launch our first ever food truck to share our amazing food and we need your help! Be a part of our truck!"/>
    <n v="5000"/>
    <n v="325"/>
    <x v="2"/>
    <x v="0"/>
    <s v="USD"/>
    <n v="1441507006"/>
    <n v="1438915006"/>
    <b v="0"/>
    <n v="3"/>
    <b v="0"/>
    <s v="food/food trucks"/>
    <n v="6.5000000000000002E-2"/>
    <n v="9.2307692307692316E-3"/>
    <x v="7"/>
    <s v="food trucks"/>
    <d v="2015-09-06T02:36:46"/>
    <x v="1154"/>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4.2553191489361701E-2"/>
    <x v="7"/>
    <s v="food trucks"/>
    <d v="2014-08-14T18:20:08"/>
    <x v="1155"/>
  </r>
  <r>
    <n v="1156"/>
    <s v="Harley Hawg Dogs, Inc"/>
    <s v="A Food Truck featuring Deep Fried Natural Casing Beef/Pork mix Hot Dogs, New York Style Rippers. Also serving Fresh Cut Fries."/>
    <n v="6500"/>
    <n v="0"/>
    <x v="2"/>
    <x v="0"/>
    <s v="USD"/>
    <n v="1424742162"/>
    <n v="1422150162"/>
    <b v="0"/>
    <n v="0"/>
    <b v="0"/>
    <s v="food/food trucks"/>
    <n v="0"/>
    <e v="#DIV/0!"/>
    <x v="7"/>
    <s v="food trucks"/>
    <d v="2015-02-24T01:42:42"/>
    <x v="1156"/>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1.9867549668874173E-2"/>
    <x v="7"/>
    <s v="food trucks"/>
    <d v="2014-12-05T16:04:40"/>
    <x v="1157"/>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8.5714285714285715E-2"/>
    <x v="7"/>
    <s v="food trucks"/>
    <d v="2014-12-09T02:12:08"/>
    <x v="1158"/>
  </r>
  <r>
    <n v="1159"/>
    <s v="Skewed Up Food Truck"/>
    <s v="Skewed Up food truck is my dream and need help getting it started, presenting some to the bank for my loan, spice up logo, etc."/>
    <n v="6750"/>
    <n v="0"/>
    <x v="2"/>
    <x v="0"/>
    <s v="USD"/>
    <n v="1435679100"/>
    <n v="1433006765"/>
    <b v="0"/>
    <n v="0"/>
    <b v="0"/>
    <s v="food/food trucks"/>
    <n v="0"/>
    <e v="#DIV/0!"/>
    <x v="7"/>
    <s v="food trucks"/>
    <d v="2015-06-30T15:45:00"/>
    <x v="115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1.6450216450216451E-2"/>
    <x v="7"/>
    <s v="food trucks"/>
    <d v="2015-03-28T02:43:06"/>
    <x v="1160"/>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e v="#DIV/0!"/>
    <x v="7"/>
    <s v="food trucks"/>
    <d v="2015-05-19T15:06:29"/>
    <x v="1161"/>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5.7142857142857141E-2"/>
    <x v="7"/>
    <s v="food trucks"/>
    <d v="2014-09-25T16:24:24"/>
    <x v="1162"/>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e v="#DIV/0!"/>
    <x v="7"/>
    <s v="food trucks"/>
    <d v="2014-08-09T17:22:00"/>
    <x v="1163"/>
  </r>
  <r>
    <n v="1164"/>
    <s v="Bayou Classic BBQ"/>
    <s v="Bayou Classic BBQ will be  Mansura,LA _x000a_newest and best mobile food truck_x000a_serving delicious BBQ Georgia style slow_x000a_smoke BBQ!"/>
    <n v="10000"/>
    <n v="0"/>
    <x v="2"/>
    <x v="0"/>
    <s v="USD"/>
    <n v="1466270582"/>
    <n v="1463678582"/>
    <b v="0"/>
    <n v="0"/>
    <b v="0"/>
    <s v="food/food trucks"/>
    <n v="0"/>
    <e v="#DIV/0!"/>
    <x v="7"/>
    <s v="food trucks"/>
    <d v="2016-06-18T17:23:02"/>
    <x v="1164"/>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1.207437816952427E-2"/>
    <x v="7"/>
    <s v="food trucks"/>
    <d v="2014-07-06T05:08:50"/>
    <x v="1165"/>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2.7864855451062349E-3"/>
    <x v="7"/>
    <s v="food trucks"/>
    <d v="2015-06-26T04:00:00"/>
    <x v="1166"/>
  </r>
  <r>
    <n v="1167"/>
    <s v="Empanada Express Food Truck"/>
    <s v="A mobile food truck serving up a Latino-inspired fusion cuisine using fresh, local, &amp; organic ingredients!"/>
    <n v="60000"/>
    <n v="979"/>
    <x v="2"/>
    <x v="0"/>
    <s v="USD"/>
    <n v="1410543495"/>
    <n v="1407865095"/>
    <b v="0"/>
    <n v="16"/>
    <b v="0"/>
    <s v="food/food trucks"/>
    <n v="1.6316666666666667E-2"/>
    <n v="1.634320735444331E-2"/>
    <x v="7"/>
    <s v="food trucks"/>
    <d v="2014-09-12T17:38:15"/>
    <x v="1167"/>
  </r>
  <r>
    <n v="1168"/>
    <s v="SiMpLy FreSH fOoD TrUck"/>
    <s v="Simply fresh farm to table on wheels working close with local farms to ensure the highest of quality of product ."/>
    <n v="18000"/>
    <n v="1020"/>
    <x v="2"/>
    <x v="0"/>
    <s v="USD"/>
    <n v="1474507065"/>
    <n v="1471915065"/>
    <b v="0"/>
    <n v="3"/>
    <b v="0"/>
    <s v="food/food trucks"/>
    <n v="5.6666666666666664E-2"/>
    <n v="2.9411764705882353E-3"/>
    <x v="7"/>
    <s v="food trucks"/>
    <d v="2016-09-22T01:17:45"/>
    <x v="1168"/>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0.17647058823529413"/>
    <x v="7"/>
    <s v="food trucks"/>
    <d v="2015-02-22T08:29:23"/>
    <x v="116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0.02"/>
    <x v="7"/>
    <s v="food trucks"/>
    <d v="2015-05-30T21:26:11"/>
    <x v="1170"/>
  </r>
  <r>
    <n v="1171"/>
    <s v="The Mean Green Purple Machine"/>
    <s v="Tulsa's first true biodiesel, alternative energy powered food truck! Oh yeah, and delicious food!"/>
    <n v="25000"/>
    <n v="25"/>
    <x v="2"/>
    <x v="0"/>
    <s v="USD"/>
    <n v="1415909927"/>
    <n v="1414351127"/>
    <b v="0"/>
    <n v="1"/>
    <b v="0"/>
    <s v="food/food trucks"/>
    <n v="1E-3"/>
    <n v="0.04"/>
    <x v="7"/>
    <s v="food trucks"/>
    <d v="2014-11-13T20:18:47"/>
    <x v="1171"/>
  </r>
  <r>
    <n v="1172"/>
    <s v="let your dayz take you to the dogs."/>
    <s v="Bringing YOUR favorite dog recipes to the streets."/>
    <n v="9000"/>
    <n v="0"/>
    <x v="2"/>
    <x v="0"/>
    <s v="USD"/>
    <n v="1408551752"/>
    <n v="1405959752"/>
    <b v="0"/>
    <n v="0"/>
    <b v="0"/>
    <s v="food/food trucks"/>
    <n v="0"/>
    <e v="#DIV/0!"/>
    <x v="7"/>
    <s v="food trucks"/>
    <d v="2014-08-20T16:22:32"/>
    <x v="1172"/>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3.3333333333333333E-2"/>
    <x v="7"/>
    <s v="food trucks"/>
    <d v="2015-08-03T04:27:37"/>
    <x v="1173"/>
  </r>
  <r>
    <n v="1174"/>
    <s v="Give The Black Burro a Stable Stable"/>
    <s v="Help me purchase a parking space to be the Burro's permanant home, I need your help to raise $15,000!"/>
    <n v="15000"/>
    <n v="886"/>
    <x v="2"/>
    <x v="0"/>
    <s v="USD"/>
    <n v="1462738327"/>
    <n v="1460146327"/>
    <b v="0"/>
    <n v="19"/>
    <b v="0"/>
    <s v="food/food trucks"/>
    <n v="5.906666666666667E-2"/>
    <n v="2.144469525959368E-2"/>
    <x v="7"/>
    <s v="food trucks"/>
    <d v="2016-05-08T20:12:07"/>
    <x v="1174"/>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1.5384615384615385E-2"/>
    <x v="7"/>
    <s v="food trucks"/>
    <d v="2015-07-15T17:28:59"/>
    <x v="1175"/>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0.1"/>
    <x v="7"/>
    <s v="food trucks"/>
    <d v="2017-03-06T13:00:00"/>
    <x v="1176"/>
  </r>
  <r>
    <n v="1177"/>
    <s v="Funnel Cakes come to the UK!"/>
    <s v="Its CRAZY the UK is still in the dark about funnel cakes! We want to convert a trailer and show the country what they've been missing!"/>
    <n v="6000"/>
    <n v="0"/>
    <x v="2"/>
    <x v="1"/>
    <s v="GBP"/>
    <n v="1413388296"/>
    <n v="1410796296"/>
    <b v="0"/>
    <n v="0"/>
    <b v="0"/>
    <s v="food/food trucks"/>
    <n v="0"/>
    <e v="#DIV/0!"/>
    <x v="7"/>
    <s v="food trucks"/>
    <d v="2014-10-15T15:51:36"/>
    <x v="1177"/>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0.2"/>
    <x v="7"/>
    <s v="food trucks"/>
    <d v="2014-08-16T21:44:12"/>
    <x v="1178"/>
  </r>
  <r>
    <n v="1179"/>
    <s v="El Camion Roja"/>
    <s v="Mexican Style Food Truck, run by a Red Seal Chef, in a town with NO MEXICAN FOOD! That is a culinary emergency situation!"/>
    <n v="60000"/>
    <n v="3200"/>
    <x v="2"/>
    <x v="5"/>
    <s v="CAD"/>
    <n v="1446052627"/>
    <n v="1443460627"/>
    <b v="0"/>
    <n v="5"/>
    <b v="0"/>
    <s v="food/food trucks"/>
    <n v="5.3333333333333337E-2"/>
    <n v="1.5625000000000001E-3"/>
    <x v="7"/>
    <s v="food trucks"/>
    <d v="2015-10-28T17:17:07"/>
    <x v="117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1.4468085106382979E-2"/>
    <x v="7"/>
    <s v="food trucks"/>
    <d v="2014-06-28T19:21:54"/>
    <x v="1180"/>
  </r>
  <r>
    <n v="1181"/>
    <s v="Gringo Loco Tacos Food Truck"/>
    <s v="Bringing the best tacos to the streets of Chicago!"/>
    <n v="50000"/>
    <n v="4"/>
    <x v="2"/>
    <x v="0"/>
    <s v="USD"/>
    <n v="1425197321"/>
    <n v="1422605321"/>
    <b v="0"/>
    <n v="3"/>
    <b v="0"/>
    <s v="food/food trucks"/>
    <n v="8.0000000000000007E-5"/>
    <n v="0.75"/>
    <x v="7"/>
    <s v="food trucks"/>
    <d v="2015-03-01T08:08:41"/>
    <x v="1181"/>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9.5238095238095233E-2"/>
    <x v="7"/>
    <s v="food trucks"/>
    <d v="2017-01-12T16:42:00"/>
    <x v="1182"/>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0.03"/>
    <x v="7"/>
    <s v="food trucks"/>
    <d v="2016-11-02T03:59:00"/>
    <x v="1183"/>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1.6243610846400417E-2"/>
    <x v="8"/>
    <s v="photobooks"/>
    <d v="2017-02-06T14:23:31"/>
    <x v="118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8.4218512898330804E-3"/>
    <x v="8"/>
    <s v="photobooks"/>
    <d v="2015-06-08T04:00:00"/>
    <x v="118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1.5365396627108058E-2"/>
    <x v="8"/>
    <s v="photobooks"/>
    <d v="2015-06-01T22:42:00"/>
    <x v="1186"/>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7.6830205246405442E-3"/>
    <x v="8"/>
    <s v="photobooks"/>
    <d v="2015-05-17T18:00:00"/>
    <x v="1187"/>
  </r>
  <r>
    <n v="1188"/>
    <s v="Because Dance."/>
    <s v="A photobook of young dancers and their inspiring stories, photographed in beautiful and unique locations."/>
    <n v="2000"/>
    <n v="3211"/>
    <x v="0"/>
    <x v="5"/>
    <s v="CAD"/>
    <n v="1482943740"/>
    <n v="1481129340"/>
    <b v="0"/>
    <n v="85"/>
    <b v="1"/>
    <s v="photography/photobooks"/>
    <n v="1.6054999999999999"/>
    <n v="2.6471504204297728E-2"/>
    <x v="8"/>
    <s v="photobooks"/>
    <d v="2016-12-28T16:49:00"/>
    <x v="1188"/>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8.8659793814432983E-3"/>
    <x v="8"/>
    <s v="photobooks"/>
    <d v="2016-06-29T23:29:55"/>
    <x v="1189"/>
  </r>
  <r>
    <n v="1190"/>
    <s v="The Reality Of Chronic Illness - The Book"/>
    <s v="A pairing of self portraiture and writing to shed light on the reality of life with chronic illness."/>
    <n v="500"/>
    <n v="675"/>
    <x v="0"/>
    <x v="0"/>
    <s v="USD"/>
    <n v="1409500725"/>
    <n v="1406908725"/>
    <b v="0"/>
    <n v="13"/>
    <b v="1"/>
    <s v="photography/photobooks"/>
    <n v="1.35"/>
    <n v="1.9259259259259261E-2"/>
    <x v="8"/>
    <s v="photobooks"/>
    <d v="2014-08-31T15:58:45"/>
    <x v="119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1.1205432937181663E-2"/>
    <x v="8"/>
    <s v="photobooks"/>
    <d v="2016-03-20T13:29:20"/>
    <x v="1191"/>
  </r>
  <r>
    <n v="1192"/>
    <s v="Other Worlds - A Make 100 Project"/>
    <s v="A macro landscape photography art book &amp; limited edition prints. A Make 100 project."/>
    <n v="100"/>
    <n v="290"/>
    <x v="0"/>
    <x v="1"/>
    <s v="GBP"/>
    <n v="1486814978"/>
    <n v="1484222978"/>
    <b v="0"/>
    <n v="15"/>
    <b v="1"/>
    <s v="photography/photobooks"/>
    <n v="2.9"/>
    <n v="5.1724137931034482E-2"/>
    <x v="8"/>
    <s v="photobooks"/>
    <d v="2017-02-11T12:09:38"/>
    <x v="1192"/>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1.2505153222481791E-2"/>
    <x v="8"/>
    <s v="photobooks"/>
    <d v="2016-04-09T17:37:33"/>
    <x v="1193"/>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1.7725918570009932E-2"/>
    <x v="8"/>
    <s v="photobooks"/>
    <d v="2015-04-08T11:42:59"/>
    <x v="1194"/>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1.2592592592592593E-2"/>
    <x v="8"/>
    <s v="photobooks"/>
    <d v="2015-12-20T09:00:00"/>
    <x v="1195"/>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1.3082249533689347E-2"/>
    <x v="8"/>
    <s v="photobooks"/>
    <d v="2015-12-18T19:38:59"/>
    <x v="1196"/>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8.2644628099173556E-3"/>
    <x v="8"/>
    <s v="photobooks"/>
    <d v="2016-06-13T05:59:00"/>
    <x v="1197"/>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1.8309395899572416E-2"/>
    <x v="8"/>
    <s v="photobooks"/>
    <d v="2015-12-31T03:00:00"/>
    <x v="1198"/>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3.3419977720014855E-3"/>
    <x v="8"/>
    <s v="photobooks"/>
    <d v="2015-07-08T18:30:00"/>
    <x v="1199"/>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1.708409354785205E-2"/>
    <x v="8"/>
    <s v="photobooks"/>
    <d v="2015-04-16T11:27:36"/>
    <x v="120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1.805973378976192E-2"/>
    <x v="8"/>
    <s v="photobooks"/>
    <d v="2016-07-15T14:34:06"/>
    <x v="1201"/>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5.440565336973761E-3"/>
    <x v="8"/>
    <s v="photobooks"/>
    <d v="2015-06-27T06:55:54"/>
    <x v="1202"/>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6.0479041916167665E-3"/>
    <x v="8"/>
    <s v="photobooks"/>
    <d v="2015-05-31T14:45:27"/>
    <x v="1203"/>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4.2591347231562427E-3"/>
    <x v="8"/>
    <s v="photobooks"/>
    <d v="2015-12-04T05:00:00"/>
    <x v="1204"/>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4.7284929835265405E-3"/>
    <x v="8"/>
    <s v="photobooks"/>
    <d v="2015-06-13T12:09:11"/>
    <x v="1205"/>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3.0917874396135265E-2"/>
    <x v="8"/>
    <s v="photobooks"/>
    <d v="2017-03-11T13:29:00"/>
    <x v="1206"/>
  </r>
  <r>
    <n v="1207"/>
    <s v="ITALIANA"/>
    <s v="A humanistic photo book about ancestral &amp; post-modern Italy."/>
    <n v="16700"/>
    <n v="17396"/>
    <x v="0"/>
    <x v="13"/>
    <s v="EUR"/>
    <n v="1459418400"/>
    <n v="1456827573"/>
    <b v="0"/>
    <n v="141"/>
    <b v="1"/>
    <s v="photography/photobooks"/>
    <n v="1.0416766467065868"/>
    <n v="8.1053115658772136E-3"/>
    <x v="8"/>
    <s v="photobooks"/>
    <d v="2016-03-31T10:00:00"/>
    <x v="1207"/>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4.829362524146813E-3"/>
    <x v="8"/>
    <s v="photobooks"/>
    <d v="2016-03-24T16:01:04"/>
    <x v="1208"/>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7.2327044025157234E-3"/>
    <x v="8"/>
    <s v="photobooks"/>
    <d v="2017-02-25T20:18:25"/>
    <x v="1209"/>
  </r>
  <r>
    <n v="1210"/>
    <s v="Det Andra GÃ¶teborg"/>
    <s v="En fotobok om livet i det enda andra GÃ¶teborg i vÃ¤rlden"/>
    <n v="20000"/>
    <n v="50863"/>
    <x v="0"/>
    <x v="11"/>
    <s v="SEK"/>
    <n v="1433106000"/>
    <n v="1431124572"/>
    <b v="0"/>
    <n v="103"/>
    <b v="1"/>
    <s v="photography/photobooks"/>
    <n v="2.5431499999999998"/>
    <n v="2.0250476770933687E-3"/>
    <x v="8"/>
    <s v="photobooks"/>
    <d v="2015-05-31T21:00:00"/>
    <x v="1210"/>
  </r>
  <r>
    <n v="1211"/>
    <s v="500 Views of Japan"/>
    <s v="From 2010 to 2015, I took over 15 000 photos in Japan. Here's 500 of them. Landscape, city view, people and so much more!"/>
    <n v="1000"/>
    <n v="1011"/>
    <x v="0"/>
    <x v="5"/>
    <s v="CAD"/>
    <n v="1465505261"/>
    <n v="1464209261"/>
    <b v="0"/>
    <n v="6"/>
    <b v="1"/>
    <s v="photography/photobooks"/>
    <n v="1.0109999999999999"/>
    <n v="5.9347181008902079E-3"/>
    <x v="8"/>
    <s v="photobooks"/>
    <d v="2016-06-09T20:47:41"/>
    <x v="1211"/>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2.5728456292622444E-2"/>
    <x v="8"/>
    <s v="photobooks"/>
    <d v="2015-11-27T01:00:00"/>
    <x v="1212"/>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1.6252821670428894E-2"/>
    <x v="8"/>
    <s v="photobooks"/>
    <d v="2017-01-31T18:08:20"/>
    <x v="1213"/>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9.4840667678300454E-3"/>
    <x v="8"/>
    <s v="photobooks"/>
    <d v="2015-06-09T20:10:05"/>
    <x v="1214"/>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1.3968040411143799E-2"/>
    <x v="8"/>
    <s v="photobooks"/>
    <d v="2014-05-30T22:09:16"/>
    <x v="1215"/>
  </r>
  <r>
    <n v="1216"/>
    <s v="In Training: a book of Bonsai photographs"/>
    <s v="A fine art photography book taking a new look at the art of bonsai."/>
    <n v="14000"/>
    <n v="20398"/>
    <x v="0"/>
    <x v="0"/>
    <s v="USD"/>
    <n v="1443826980"/>
    <n v="1441032457"/>
    <b v="0"/>
    <n v="222"/>
    <b v="1"/>
    <s v="photography/photobooks"/>
    <n v="1.4570000000000001"/>
    <n v="1.0883419943131679E-2"/>
    <x v="8"/>
    <s v="photobooks"/>
    <d v="2015-10-02T23:03:00"/>
    <x v="1216"/>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6.730663135826989E-3"/>
    <x v="8"/>
    <s v="photobooks"/>
    <d v="2016-07-14T19:25:40"/>
    <x v="1217"/>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5.7400838439213156E-3"/>
    <x v="8"/>
    <s v="photobooks"/>
    <d v="2015-11-01T03:00:00"/>
    <x v="1218"/>
  </r>
  <r>
    <n v="1219"/>
    <s v="The Box"/>
    <s v="The Box is a fine art book of Ron Amato's innovative and seductive photography project."/>
    <n v="16350"/>
    <n v="26024"/>
    <x v="0"/>
    <x v="0"/>
    <s v="USD"/>
    <n v="1476961513"/>
    <n v="1474369513"/>
    <b v="0"/>
    <n v="253"/>
    <b v="1"/>
    <s v="photography/photobooks"/>
    <n v="1.5916819571865444"/>
    <n v="9.7217952659083926E-3"/>
    <x v="8"/>
    <s v="photobooks"/>
    <d v="2016-10-20T11:05:13"/>
    <x v="1219"/>
  </r>
  <r>
    <n v="1220"/>
    <s v="All The People"/>
    <s v="A beautiful photo art book of portraits and conversations with people that may expand your idea of gender."/>
    <n v="15000"/>
    <n v="15565"/>
    <x v="0"/>
    <x v="12"/>
    <s v="EUR"/>
    <n v="1440515112"/>
    <n v="1437923112"/>
    <b v="0"/>
    <n v="140"/>
    <b v="1"/>
    <s v="photography/photobooks"/>
    <n v="1.0376666666666667"/>
    <n v="8.9945390298747183E-3"/>
    <x v="8"/>
    <s v="photobooks"/>
    <d v="2015-08-25T15:05:12"/>
    <x v="12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4.2023492356212333E-2"/>
    <x v="8"/>
    <s v="photobooks"/>
    <d v="2016-12-04T00:00:00"/>
    <x v="1221"/>
  </r>
  <r>
    <n v="1222"/>
    <s v="Project Pilgrim"/>
    <s v="Project Pilgrim is my effort to work towards normalizing mental health."/>
    <n v="4000"/>
    <n v="11215"/>
    <x v="0"/>
    <x v="5"/>
    <s v="CAD"/>
    <n v="1459483200"/>
    <n v="1456852647"/>
    <b v="0"/>
    <n v="138"/>
    <b v="1"/>
    <s v="photography/photobooks"/>
    <n v="2.80375"/>
    <n v="1.2304948729380294E-2"/>
    <x v="8"/>
    <s v="photobooks"/>
    <d v="2016-04-01T04:00:00"/>
    <x v="1222"/>
  </r>
  <r>
    <n v="1223"/>
    <s v="YOSEMITE PEOPLE"/>
    <s v="A photography book focusing on the people rather than the nature at Yosemite National Park."/>
    <n v="19800"/>
    <n v="22197"/>
    <x v="0"/>
    <x v="0"/>
    <s v="USD"/>
    <n v="1478754909"/>
    <n v="1476159309"/>
    <b v="0"/>
    <n v="191"/>
    <b v="1"/>
    <s v="photography/photobooks"/>
    <n v="1.1210606060606061"/>
    <n v="8.6047664098752082E-3"/>
    <x v="8"/>
    <s v="photobooks"/>
    <d v="2016-11-10T05:15:09"/>
    <x v="1223"/>
  </r>
  <r>
    <n v="1224"/>
    <s v="&quot;I Dreamed Last Night&quot; Album (Canceled)"/>
    <s v="Modern Celtic influenced CD.  Help me finish what I started before the stroke."/>
    <n v="15000"/>
    <n v="1060"/>
    <x v="1"/>
    <x v="0"/>
    <s v="USD"/>
    <n v="1402060302"/>
    <n v="1396876302"/>
    <b v="0"/>
    <n v="18"/>
    <b v="0"/>
    <s v="music/world music"/>
    <n v="7.0666666666666669E-2"/>
    <n v="1.6981132075471698E-2"/>
    <x v="4"/>
    <s v="world music"/>
    <d v="2014-06-06T13:11:42"/>
    <x v="1224"/>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2.2727272727272728E-2"/>
    <x v="4"/>
    <s v="world music"/>
    <d v="2013-10-22T21:44:38"/>
    <x v="1225"/>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2.0650490449148167E-2"/>
    <x v="4"/>
    <s v="world music"/>
    <d v="2014-04-21T01:00:00"/>
    <x v="1226"/>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e v="#DIV/0!"/>
    <x v="4"/>
    <s v="world music"/>
    <d v="2014-08-07T07:00:00"/>
    <x v="1227"/>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1.6382252559726963E-2"/>
    <x v="4"/>
    <s v="world music"/>
    <d v="2011-09-28T17:30:08"/>
    <x v="122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0.04"/>
    <x v="4"/>
    <s v="world music"/>
    <d v="2012-04-16T16:00:00"/>
    <x v="1229"/>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e v="#DIV/0!"/>
    <x v="4"/>
    <s v="world music"/>
    <d v="2011-02-24T23:20:30"/>
    <x v="1230"/>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e v="#DIV/0!"/>
    <x v="4"/>
    <s v="world music"/>
    <d v="2015-08-28T01:00:00"/>
    <x v="123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2.5000000000000001E-2"/>
    <x v="4"/>
    <s v="world music"/>
    <d v="2013-10-06T20:21:10"/>
    <x v="12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5.1724137931034482E-2"/>
    <x v="4"/>
    <s v="world music"/>
    <d v="2012-02-21T22:46:14"/>
    <x v="12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e v="#DIV/0!"/>
    <x v="4"/>
    <s v="world music"/>
    <d v="2015-02-02T18:55:42"/>
    <x v="1234"/>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2.8571428571428571E-2"/>
    <x v="4"/>
    <s v="world music"/>
    <d v="2013-12-15T03:14:59"/>
    <x v="1235"/>
  </r>
  <r>
    <n v="1236"/>
    <s v="&quot;Volando&quot; CD Release (Canceled)"/>
    <s v="Raising money to give the musicians their due."/>
    <n v="2500"/>
    <n v="0"/>
    <x v="1"/>
    <x v="0"/>
    <s v="USD"/>
    <n v="1343491200"/>
    <n v="1342801164"/>
    <b v="0"/>
    <n v="0"/>
    <b v="0"/>
    <s v="music/world music"/>
    <n v="0"/>
    <e v="#DIV/0!"/>
    <x v="4"/>
    <s v="world music"/>
    <d v="2012-07-28T16:00:00"/>
    <x v="1236"/>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e v="#DIV/0!"/>
    <x v="4"/>
    <s v="world music"/>
    <d v="2012-08-24T06:47:45"/>
    <x v="1237"/>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1.6853932584269662E-2"/>
    <x v="4"/>
    <s v="world music"/>
    <d v="2011-08-06T14:38:56"/>
    <x v="1238"/>
  </r>
  <r>
    <n v="1239"/>
    <s v="Help Calmenco! finance new CD and Tour (Canceled)"/>
    <s v="Please consider helping us with our new CD and Riverdance Tour"/>
    <n v="2500"/>
    <n v="0"/>
    <x v="1"/>
    <x v="0"/>
    <s v="USD"/>
    <n v="1325804767"/>
    <n v="1323212767"/>
    <b v="0"/>
    <n v="0"/>
    <b v="0"/>
    <s v="music/world music"/>
    <n v="0"/>
    <e v="#DIV/0!"/>
    <x v="4"/>
    <s v="world music"/>
    <d v="2012-01-05T23:06:07"/>
    <x v="1239"/>
  </r>
  <r>
    <n v="1240"/>
    <s v="Message of Peace, Love &amp; Unity (Canceled)"/>
    <s v="Sharing positive vibes of Peace, Love &amp; Unity with the World through conscious Reggae Music!"/>
    <n v="8000"/>
    <n v="241"/>
    <x v="1"/>
    <x v="0"/>
    <s v="USD"/>
    <n v="1373665860"/>
    <n v="1368579457"/>
    <b v="0"/>
    <n v="8"/>
    <b v="0"/>
    <s v="music/world music"/>
    <n v="3.0124999999999999E-2"/>
    <n v="3.3195020746887967E-2"/>
    <x v="4"/>
    <s v="world music"/>
    <d v="2013-07-12T21:51:00"/>
    <x v="124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1.3401655498620418E-2"/>
    <x v="4"/>
    <s v="world music"/>
    <d v="2014-11-03T05:59:00"/>
    <x v="124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0.2"/>
    <x v="4"/>
    <s v="world music"/>
    <d v="2011-09-11T13:18:00"/>
    <x v="124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2.247191011235955E-2"/>
    <x v="4"/>
    <s v="world music"/>
    <d v="2011-07-08T21:00:00"/>
    <x v="1243"/>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2.1676300578034682E-2"/>
    <x v="4"/>
    <s v="rock"/>
    <d v="2013-04-22T21:00:00"/>
    <x v="1244"/>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7.068607068607069E-3"/>
    <x v="4"/>
    <s v="rock"/>
    <d v="2014-06-14T14:23:54"/>
    <x v="1245"/>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1.3247863247863248E-2"/>
    <x v="4"/>
    <s v="rock"/>
    <d v="2011-12-06T02:02:29"/>
    <x v="1246"/>
  </r>
  <r>
    <n v="1247"/>
    <s v="BRAIN DEAD to record debut EP with SLAYER producer!"/>
    <s v="BRAIN DEAD is going to record their debut EP and they need your help, Bozos!"/>
    <n v="3500"/>
    <n v="4275"/>
    <x v="0"/>
    <x v="0"/>
    <s v="USD"/>
    <n v="1367823655"/>
    <n v="1365231655"/>
    <b v="1"/>
    <n v="50"/>
    <b v="1"/>
    <s v="music/rock"/>
    <n v="1.2214285714285715"/>
    <n v="1.1695906432748537E-2"/>
    <x v="4"/>
    <s v="rock"/>
    <d v="2013-05-06T07:00:55"/>
    <x v="1247"/>
  </r>
  <r>
    <n v="1248"/>
    <s v="The Vandies // Full length album!"/>
    <s v="The Vandies make pop rock in glorious Portland, Oregon. Help us fund our first full length album!"/>
    <n v="2500"/>
    <n v="3791"/>
    <x v="0"/>
    <x v="0"/>
    <s v="USD"/>
    <n v="1402642740"/>
    <n v="1399563953"/>
    <b v="1"/>
    <n v="59"/>
    <b v="1"/>
    <s v="music/rock"/>
    <n v="1.5164"/>
    <n v="1.556317594302295E-2"/>
    <x v="4"/>
    <s v="rock"/>
    <d v="2014-06-13T06:59:00"/>
    <x v="1248"/>
  </r>
  <r>
    <n v="1249"/>
    <s v="Matt Stansberry &amp; The Romance - Debut EP"/>
    <s v="&quot;Let's Brighten It Up&quot; will be a seven song EP of originals heavily inspired by music from the 50s and 60s"/>
    <n v="5000"/>
    <n v="5222"/>
    <x v="0"/>
    <x v="0"/>
    <s v="USD"/>
    <n v="1341683211"/>
    <n v="1339091211"/>
    <b v="1"/>
    <n v="81"/>
    <b v="1"/>
    <s v="music/rock"/>
    <n v="1.0444"/>
    <n v="1.5511298353121409E-2"/>
    <x v="4"/>
    <s v="rock"/>
    <d v="2012-07-07T17:46:51"/>
    <x v="1249"/>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8.4601805282616665E-3"/>
    <x v="4"/>
    <s v="rock"/>
    <d v="2014-09-06T15:25:31"/>
    <x v="1250"/>
  </r>
  <r>
    <n v="1251"/>
    <s v="Jack Oblivian Harlan t Bobo Limes european tour"/>
    <s v="A tour of europe with 3 memphis artist, Jack Oblivian, Harlan T Bobo and Shawn Cripps."/>
    <n v="6000"/>
    <n v="6108"/>
    <x v="0"/>
    <x v="0"/>
    <s v="USD"/>
    <n v="1316979167"/>
    <n v="1311795167"/>
    <b v="1"/>
    <n v="74"/>
    <b v="1"/>
    <s v="music/rock"/>
    <n v="1.018"/>
    <n v="1.2115258677144728E-2"/>
    <x v="4"/>
    <s v="rock"/>
    <d v="2011-09-25T19:32:47"/>
    <x v="125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2.9265255292652552E-2"/>
    <x v="4"/>
    <s v="rock"/>
    <d v="2013-10-24T23:42:49"/>
    <x v="1252"/>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2.3400997652659419E-2"/>
    <x v="4"/>
    <s v="rock"/>
    <d v="2014-09-03T18:48:27"/>
    <x v="1253"/>
  </r>
  <r>
    <n v="1254"/>
    <s v="Album4"/>
    <s v="Fresh off the heels of, &quot;Let the Waves Come in Threes,&quot; (#6 National Folk Chart) we're making a new record. Huge thanks for your help!"/>
    <n v="6700"/>
    <n v="13323"/>
    <x v="0"/>
    <x v="0"/>
    <s v="USD"/>
    <n v="1293857940"/>
    <n v="1288968886"/>
    <b v="1"/>
    <n v="141"/>
    <b v="1"/>
    <s v="music/rock"/>
    <n v="1.9885074626865671"/>
    <n v="1.058320198153569E-2"/>
    <x v="4"/>
    <s v="rock"/>
    <d v="2011-01-01T04:59:00"/>
    <x v="1254"/>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1.795420853236699E-2"/>
    <x v="4"/>
    <s v="rock"/>
    <d v="2013-12-01T21:17:32"/>
    <x v="1255"/>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1.0200872414778211E-2"/>
    <x v="4"/>
    <s v="rock"/>
    <d v="2012-02-12T22:03:51"/>
    <x v="1256"/>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1.0857495373226403E-2"/>
    <x v="4"/>
    <s v="rock"/>
    <d v="2011-04-03T01:03:10"/>
    <x v="1257"/>
  </r>
  <r>
    <n v="1258"/>
    <s v="Mustard Plug New Record!"/>
    <s v="Mustard Plug needs help funding their new record.  Please help the Grand Rapids, MI band put out their 7th record!"/>
    <n v="12000"/>
    <n v="25577.56"/>
    <x v="0"/>
    <x v="0"/>
    <s v="USD"/>
    <n v="1377960012"/>
    <n v="1375368012"/>
    <b v="1"/>
    <n v="670"/>
    <b v="1"/>
    <s v="music/rock"/>
    <n v="2.1314633333333335"/>
    <n v="2.6194836411291771E-2"/>
    <x v="4"/>
    <s v="rock"/>
    <d v="2013-08-31T14:40:12"/>
    <x v="1258"/>
  </r>
  <r>
    <n v="1259"/>
    <s v="Help Falling From One complete their CD!!!"/>
    <s v="Falling From One is currently in the studio recording their first CD and they need your help!"/>
    <n v="2500"/>
    <n v="2606"/>
    <x v="0"/>
    <x v="0"/>
    <s v="USD"/>
    <n v="1402286340"/>
    <n v="1399504664"/>
    <b v="1"/>
    <n v="96"/>
    <b v="1"/>
    <s v="music/rock"/>
    <n v="1.0424"/>
    <n v="3.6838066001534921E-2"/>
    <x v="4"/>
    <s v="rock"/>
    <d v="2014-06-09T03:59:00"/>
    <x v="1259"/>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1.9728072513996268E-2"/>
    <x v="4"/>
    <s v="rock"/>
    <d v="2014-02-26T20:13:40"/>
    <x v="1260"/>
  </r>
  <r>
    <n v="1261"/>
    <s v="The Puget EP's Vinyl Release"/>
    <s v="We just recorded a stellar EP and we're trying to put it out on vinyl.  Can you help these punx out?"/>
    <n v="2000"/>
    <n v="2025"/>
    <x v="0"/>
    <x v="0"/>
    <s v="USD"/>
    <n v="1390983227"/>
    <n v="1388391227"/>
    <b v="1"/>
    <n v="52"/>
    <b v="1"/>
    <s v="music/rock"/>
    <n v="1.0125"/>
    <n v="2.5679012345679011E-2"/>
    <x v="4"/>
    <s v="rock"/>
    <d v="2014-01-29T08:13:47"/>
    <x v="126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1.2880274779195289E-2"/>
    <x v="4"/>
    <s v="rock"/>
    <d v="2014-02-16T18:18:12"/>
    <x v="1262"/>
  </r>
  <r>
    <n v="1263"/>
    <s v="New Tropic Bombs EP ~ &quot;Return to Bomber Bay&quot;"/>
    <s v="A fresh batch of chaos from Toledo, Ohio's reggae-rockers, Tropic Bombs!"/>
    <n v="1500"/>
    <n v="1785"/>
    <x v="0"/>
    <x v="0"/>
    <s v="USD"/>
    <n v="1396054800"/>
    <n v="1393034470"/>
    <b v="1"/>
    <n v="41"/>
    <b v="1"/>
    <s v="music/rock"/>
    <n v="1.19"/>
    <n v="2.296918767507003E-2"/>
    <x v="4"/>
    <s v="rock"/>
    <d v="2014-03-29T01:00:00"/>
    <x v="1263"/>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423290203327174E-2"/>
    <x v="4"/>
    <s v="rock"/>
    <d v="2013-10-29T15:54:43"/>
    <x v="1264"/>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1.5826692916595726E-2"/>
    <x v="4"/>
    <s v="rock"/>
    <d v="2010-11-30T15:43:35"/>
    <x v="1265"/>
  </r>
  <r>
    <n v="1266"/>
    <s v="Sensory Station's First EP"/>
    <s v="We are looking to record our first EP produced by Aaron Harris (ISIS/Palms) at Studio West."/>
    <n v="9500"/>
    <n v="9545"/>
    <x v="0"/>
    <x v="0"/>
    <s v="USD"/>
    <n v="1389474145"/>
    <n v="1386882145"/>
    <b v="1"/>
    <n v="50"/>
    <b v="1"/>
    <s v="music/rock"/>
    <n v="1.0047368421052632"/>
    <n v="5.2383446830801469E-3"/>
    <x v="4"/>
    <s v="rock"/>
    <d v="2014-01-11T21:02:25"/>
    <x v="1266"/>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7.0994820503661364E-3"/>
    <x v="4"/>
    <s v="rock"/>
    <d v="2013-07-24T14:02:38"/>
    <x v="1267"/>
  </r>
  <r>
    <n v="1268"/>
    <s v="Full Devil Jacket 2nd Album Release"/>
    <s v="Full Devil Jacket Is releasing their first record in over 12 yrs and we want you to be a part of it!"/>
    <n v="12000"/>
    <n v="14000"/>
    <x v="0"/>
    <x v="0"/>
    <s v="USD"/>
    <n v="1379708247"/>
    <n v="1377116247"/>
    <b v="1"/>
    <n v="182"/>
    <b v="1"/>
    <s v="music/rock"/>
    <n v="1.1666666666666667"/>
    <n v="1.2999999999999999E-2"/>
    <x v="4"/>
    <s v="rock"/>
    <d v="2013-09-20T20:17:27"/>
    <x v="1268"/>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1.0085185547831195E-2"/>
    <x v="4"/>
    <s v="rock"/>
    <d v="2016-04-16T00:00:00"/>
    <x v="1269"/>
  </r>
  <r>
    <n v="1270"/>
    <s v="Resolution15 records their next album, Svaha"/>
    <s v="We make awake metal using violins in place of guitars and want to record a full length album."/>
    <n v="10000"/>
    <n v="11472"/>
    <x v="0"/>
    <x v="0"/>
    <s v="USD"/>
    <n v="1332704042"/>
    <n v="1327523642"/>
    <b v="1"/>
    <n v="169"/>
    <b v="1"/>
    <s v="music/rock"/>
    <n v="1.1472"/>
    <n v="1.4731520223152023E-2"/>
    <x v="4"/>
    <s v="rock"/>
    <d v="2012-03-25T19:34:02"/>
    <x v="1270"/>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4.0602488539620172E-3"/>
    <x v="4"/>
    <s v="rock"/>
    <d v="2013-11-13T17:24:19"/>
    <x v="127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5.2830188679245287E-3"/>
    <x v="4"/>
    <s v="rock"/>
    <d v="2010-06-15T04:00:00"/>
    <x v="1272"/>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1.3043478260869565E-2"/>
    <x v="4"/>
    <s v="rock"/>
    <d v="2014-08-31T17:31:31"/>
    <x v="1273"/>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1.2053529025517347E-2"/>
    <x v="4"/>
    <s v="rock"/>
    <d v="2012-08-30T16:33:45"/>
    <x v="127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1.5994342361159652E-2"/>
    <x v="4"/>
    <s v="rock"/>
    <d v="2013-08-07T20:49:47"/>
    <x v="1275"/>
  </r>
  <r>
    <n v="1276"/>
    <s v="MR. DREAM GOES TO JAIL"/>
    <s v="Sponsor this Brooklyn punk band's debut seven-inch, MR. DREAM GOES TO JAIL."/>
    <n v="3000"/>
    <n v="3132.63"/>
    <x v="0"/>
    <x v="0"/>
    <s v="USD"/>
    <n v="1251777600"/>
    <n v="1247504047"/>
    <b v="1"/>
    <n v="68"/>
    <b v="1"/>
    <s v="music/rock"/>
    <n v="1.0442100000000001"/>
    <n v="2.170700018834015E-2"/>
    <x v="4"/>
    <s v="rock"/>
    <d v="2009-09-01T04:00:00"/>
    <x v="1276"/>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2.594441111526417E-2"/>
    <x v="4"/>
    <s v="rock"/>
    <d v="2012-09-04T13:29:07"/>
    <x v="1277"/>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1.8866051037632808E-2"/>
    <x v="4"/>
    <s v="rock"/>
    <d v="2014-06-25T02:00:00"/>
    <x v="1278"/>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1.3632262154892792E-2"/>
    <x v="4"/>
    <s v="rock"/>
    <d v="2014-03-24T01:22:50"/>
    <x v="1279"/>
  </r>
  <r>
    <n v="1280"/>
    <s v="Nothing More's New Album"/>
    <s v="Nothing More is recording their forthcoming record and needs to join forces with you to make this album HUGE! "/>
    <n v="15000"/>
    <n v="16636.78"/>
    <x v="0"/>
    <x v="0"/>
    <s v="USD"/>
    <n v="1299003054"/>
    <n v="1291227054"/>
    <b v="1"/>
    <n v="130"/>
    <b v="1"/>
    <s v="music/rock"/>
    <n v="1.1091186666666666"/>
    <n v="7.8140120864734642E-3"/>
    <x v="4"/>
    <s v="rock"/>
    <d v="2011-03-01T18:10:54"/>
    <x v="1280"/>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9.548387096774193E-3"/>
    <x v="4"/>
    <s v="rock"/>
    <d v="2013-07-28T17:50:36"/>
    <x v="128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1.4777262431237191E-2"/>
    <x v="4"/>
    <s v="rock"/>
    <d v="2013-12-09T04:59:00"/>
    <x v="1282"/>
  </r>
  <r>
    <n v="1283"/>
    <s v="Sketching In Stereo 3rd Album!"/>
    <s v="Our 3rd album is halfway complete, but we need your help to record, mix and master the final product!"/>
    <n v="1000"/>
    <n v="2110.5"/>
    <x v="0"/>
    <x v="0"/>
    <s v="USD"/>
    <n v="1362974400"/>
    <n v="1360948389"/>
    <b v="1"/>
    <n v="22"/>
    <b v="1"/>
    <s v="music/rock"/>
    <n v="2.1105"/>
    <n v="1.0424070125562663E-2"/>
    <x v="4"/>
    <s v="rock"/>
    <d v="2013-03-11T04:00:00"/>
    <x v="1283"/>
  </r>
  <r>
    <n v="1284"/>
    <s v="Free Jujube Brown NYC Performance"/>
    <s v="â€œFree Jujube Brownâ€ by Psalmayene 24 is coming home to NYC and we need YOUR support of this moving and inspiring piece"/>
    <n v="2000"/>
    <n v="2020"/>
    <x v="0"/>
    <x v="0"/>
    <s v="USD"/>
    <n v="1483203540"/>
    <n v="1481175482"/>
    <b v="0"/>
    <n v="31"/>
    <b v="1"/>
    <s v="theater/plays"/>
    <n v="1.01"/>
    <n v="1.5346534653465346E-2"/>
    <x v="1"/>
    <s v="plays"/>
    <d v="2016-12-31T16:59:00"/>
    <x v="1284"/>
  </r>
  <r>
    <n v="1285"/>
    <s v="We just keep going"/>
    <s v="The world premiere of hysterically funny and heartbreaking story about family, unconditional love and facing the unfaceable"/>
    <n v="2000"/>
    <n v="2033"/>
    <x v="0"/>
    <x v="1"/>
    <s v="GBP"/>
    <n v="1434808775"/>
    <n v="1433512775"/>
    <b v="0"/>
    <n v="63"/>
    <b v="1"/>
    <s v="theater/plays"/>
    <n v="1.0165"/>
    <n v="3.0988686669945892E-2"/>
    <x v="1"/>
    <s v="plays"/>
    <d v="2015-06-20T13:59:35"/>
    <x v="1285"/>
  </r>
  <r>
    <n v="1286"/>
    <s v="The Diary of a Nobody"/>
    <s v="A touring production of FRED's modern adaptation of the classic Victorian comic novel, reaching out to new audiences."/>
    <n v="1500"/>
    <n v="1625"/>
    <x v="0"/>
    <x v="1"/>
    <s v="GBP"/>
    <n v="1424181600"/>
    <n v="1423041227"/>
    <b v="0"/>
    <n v="20"/>
    <b v="1"/>
    <s v="theater/plays"/>
    <n v="1.0833333333333333"/>
    <n v="1.2307692307692308E-2"/>
    <x v="1"/>
    <s v="plays"/>
    <d v="2015-02-17T14:00:00"/>
    <x v="128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4.1322314049586778E-2"/>
    <x v="1"/>
    <s v="plays"/>
    <d v="2015-06-12T14:54:16"/>
    <x v="1287"/>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1.5181682429069188E-2"/>
    <x v="1"/>
    <s v="plays"/>
    <d v="2016-08-10T04:00:00"/>
    <x v="1288"/>
  </r>
  <r>
    <n v="1289"/>
    <s v="No Brains for Dinner"/>
    <s v="A chilling original Edwardian Comedy of errors and foolishness made for the Patrick Henry College stage."/>
    <n v="1500"/>
    <n v="1876"/>
    <x v="0"/>
    <x v="0"/>
    <s v="USD"/>
    <n v="1483499645"/>
    <n v="1480907645"/>
    <b v="0"/>
    <n v="52"/>
    <b v="1"/>
    <s v="theater/plays"/>
    <n v="1.2506666666666666"/>
    <n v="2.7718550106609809E-2"/>
    <x v="1"/>
    <s v="plays"/>
    <d v="2017-01-04T03:14:05"/>
    <x v="1289"/>
  </r>
  <r>
    <n v="1290"/>
    <s v="I Died... I Came Back, ... Whatever"/>
    <s v="Sometimes your Heart has to STOP for your Life to START."/>
    <n v="3500"/>
    <n v="3800"/>
    <x v="0"/>
    <x v="0"/>
    <s v="USD"/>
    <n v="1429772340"/>
    <n v="1427121931"/>
    <b v="0"/>
    <n v="86"/>
    <b v="1"/>
    <s v="theater/plays"/>
    <n v="1.0857142857142856"/>
    <n v="2.2631578947368423E-2"/>
    <x v="1"/>
    <s v="plays"/>
    <d v="2015-04-23T06:59:00"/>
    <x v="1290"/>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9.6087851750171586E-3"/>
    <x v="1"/>
    <s v="plays"/>
    <d v="2015-04-07T07:00:00"/>
    <x v="1291"/>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2.7807486631016044E-2"/>
    <x v="1"/>
    <s v="plays"/>
    <d v="2015-10-06T22:59:00"/>
    <x v="1292"/>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7.8252363873492006E-3"/>
    <x v="1"/>
    <s v="plays"/>
    <d v="2015-11-14T17:49:31"/>
    <x v="1293"/>
  </r>
  <r>
    <n v="1294"/>
    <s v="HELMER'S LOO"/>
    <s v="We have an award-winning Danish play, now we just need a bathroom set to perform it in. Spend a penny to help us build the set!"/>
    <n v="500"/>
    <n v="610"/>
    <x v="0"/>
    <x v="1"/>
    <s v="GBP"/>
    <n v="1445252400"/>
    <n v="1443696797"/>
    <b v="0"/>
    <n v="22"/>
    <b v="1"/>
    <s v="theater/plays"/>
    <n v="1.22"/>
    <n v="3.6065573770491806E-2"/>
    <x v="1"/>
    <s v="plays"/>
    <d v="2015-10-19T11:00:00"/>
    <x v="129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2.5107885445272655E-2"/>
    <x v="1"/>
    <s v="plays"/>
    <d v="2015-07-29T17:00:00"/>
    <x v="129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1.9166666666666665E-2"/>
    <x v="1"/>
    <s v="plays"/>
    <d v="2016-03-14T00:12:53"/>
    <x v="129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1.0865099292398995E-2"/>
    <x v="1"/>
    <s v="plays"/>
    <d v="2016-05-01T17:55:58"/>
    <x v="1297"/>
  </r>
  <r>
    <n v="1298"/>
    <s v="Dinosaur Dreams"/>
    <s v="A play that raises awareness for mental health and explores the psychological effects childhood abuse can have on an adult."/>
    <n v="2000"/>
    <n v="2093"/>
    <x v="0"/>
    <x v="1"/>
    <s v="GBP"/>
    <n v="1461860432"/>
    <n v="1459268432"/>
    <b v="0"/>
    <n v="33"/>
    <b v="1"/>
    <s v="theater/plays"/>
    <n v="1.0465"/>
    <n v="1.5766841853798376E-2"/>
    <x v="1"/>
    <s v="plays"/>
    <d v="2016-04-28T16:20:32"/>
    <x v="1298"/>
  </r>
  <r>
    <n v="1299"/>
    <s v="The (out)Siders Project"/>
    <s v="A new work inspired by the classic novel and created by Dallas teens under the direction of professional artists."/>
    <n v="3500"/>
    <n v="4340"/>
    <x v="0"/>
    <x v="0"/>
    <s v="USD"/>
    <n v="1436902359"/>
    <n v="1434310359"/>
    <b v="0"/>
    <n v="32"/>
    <b v="1"/>
    <s v="theater/plays"/>
    <n v="1.24"/>
    <n v="7.3732718894009217E-3"/>
    <x v="1"/>
    <s v="plays"/>
    <d v="2015-07-14T19:32:39"/>
    <x v="1299"/>
  </r>
  <r>
    <n v="1300"/>
    <s v="Before The Lights Go Up"/>
    <s v="What would you do with the time ticking and the pressure building to make a choice?! Find out what happens in this hilarious new play!!"/>
    <n v="3000"/>
    <n v="4050"/>
    <x v="0"/>
    <x v="0"/>
    <s v="USD"/>
    <n v="1464807420"/>
    <n v="1461427938"/>
    <b v="0"/>
    <n v="24"/>
    <b v="1"/>
    <s v="theater/plays"/>
    <n v="1.35"/>
    <n v="5.9259259259259256E-3"/>
    <x v="1"/>
    <s v="plays"/>
    <d v="2016-06-01T18:57:00"/>
    <x v="130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1.4111922141119221E-2"/>
    <x v="1"/>
    <s v="plays"/>
    <d v="2015-07-21T03:00:00"/>
    <x v="1301"/>
  </r>
  <r>
    <n v="1302"/>
    <s v="Help bring Boys of a Certain Age back to NYC!"/>
    <s v="Boys of a Certain Age is a unique and special show that we're trying to remount in New York City in 2017."/>
    <n v="2500"/>
    <n v="2500"/>
    <x v="0"/>
    <x v="0"/>
    <s v="USD"/>
    <n v="1480559011"/>
    <n v="1477963411"/>
    <b v="0"/>
    <n v="50"/>
    <b v="1"/>
    <s v="theater/plays"/>
    <n v="1"/>
    <n v="0.02"/>
    <x v="1"/>
    <s v="plays"/>
    <d v="2016-12-01T02:23:31"/>
    <x v="1302"/>
  </r>
  <r>
    <n v="1303"/>
    <s v="Forward Arena Theatre Company: Summer Season"/>
    <s v="Groundbreaking queer theatre."/>
    <n v="3500"/>
    <n v="4559.13"/>
    <x v="0"/>
    <x v="1"/>
    <s v="GBP"/>
    <n v="1469962800"/>
    <n v="1468578920"/>
    <b v="0"/>
    <n v="108"/>
    <b v="1"/>
    <s v="theater/plays"/>
    <n v="1.3026085714285716"/>
    <n v="2.368873008666127E-2"/>
    <x v="1"/>
    <s v="plays"/>
    <d v="2016-07-31T11:00:00"/>
    <x v="1303"/>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6.5611002460412588E-3"/>
    <x v="2"/>
    <s v="wearables"/>
    <d v="2017-03-13T03:40:05"/>
    <x v="1304"/>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1.1035544719620172E-2"/>
    <x v="2"/>
    <s v="wearables"/>
    <d v="2016-07-21T17:30:00"/>
    <x v="1305"/>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4.9602207019548289E-3"/>
    <x v="2"/>
    <s v="wearables"/>
    <d v="2014-12-04T10:58:54"/>
    <x v="1306"/>
  </r>
  <r>
    <n v="1307"/>
    <s v="VR Card - Customized Virtual Reality Viewer (Canceled)"/>
    <s v="Get VR to Everyone with Mailable, Ready to Use Viewers"/>
    <n v="50000"/>
    <n v="5757"/>
    <x v="1"/>
    <x v="0"/>
    <s v="USD"/>
    <n v="1455710679"/>
    <n v="1453118679"/>
    <b v="0"/>
    <n v="45"/>
    <b v="0"/>
    <s v="technology/wearables"/>
    <n v="0.11514000000000001"/>
    <n v="7.816571130797291E-3"/>
    <x v="2"/>
    <s v="wearables"/>
    <d v="2016-02-17T12:04:39"/>
    <x v="1307"/>
  </r>
  <r>
    <n v="1308"/>
    <s v="Boost Band: Wristband Phone Charger (Canceled)"/>
    <s v="Boost Band, a wristband that charges any device"/>
    <n v="10000"/>
    <n v="1136"/>
    <x v="1"/>
    <x v="0"/>
    <s v="USD"/>
    <n v="1475937812"/>
    <n v="1472481812"/>
    <b v="0"/>
    <n v="38"/>
    <b v="0"/>
    <s v="technology/wearables"/>
    <n v="0.11360000000000001"/>
    <n v="3.345070422535211E-2"/>
    <x v="2"/>
    <s v="wearables"/>
    <d v="2016-10-08T14:43:32"/>
    <x v="1308"/>
  </r>
  <r>
    <n v="1309"/>
    <s v="CORE : Roam (Canceled)"/>
    <s v="Wicked fun and built for excitement, CORE is the safest and most versatile speaker you've ever worn."/>
    <n v="11500"/>
    <n v="12879"/>
    <x v="1"/>
    <x v="0"/>
    <s v="USD"/>
    <n v="1444943468"/>
    <n v="1441919468"/>
    <b v="0"/>
    <n v="35"/>
    <b v="0"/>
    <s v="technology/wearables"/>
    <n v="1.1199130434782609"/>
    <n v="2.7176022983150866E-3"/>
    <x v="2"/>
    <s v="wearables"/>
    <d v="2015-10-15T21:11:08"/>
    <x v="1309"/>
  </r>
  <r>
    <n v="1310"/>
    <s v="k5-jkt.by kiger (Canceled)"/>
    <s v="An essential hoodie that holds all sized smart phones and keep your headphone wires tangle free."/>
    <n v="20000"/>
    <n v="3100"/>
    <x v="1"/>
    <x v="0"/>
    <s v="USD"/>
    <n v="1471622450"/>
    <n v="1467734450"/>
    <b v="0"/>
    <n v="24"/>
    <b v="0"/>
    <s v="technology/wearables"/>
    <n v="0.155"/>
    <n v="7.7419354838709677E-3"/>
    <x v="2"/>
    <s v="wearables"/>
    <d v="2016-08-19T16:00:50"/>
    <x v="1310"/>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1.2489072061945797E-3"/>
    <x v="2"/>
    <s v="wearables"/>
    <d v="2016-11-30T20:15:19"/>
    <x v="1311"/>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3.5714285714285712E-2"/>
    <x v="2"/>
    <s v="wearables"/>
    <d v="2015-04-18T16:52:02"/>
    <x v="1312"/>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9.8023461353045158E-3"/>
    <x v="2"/>
    <s v="wearables"/>
    <d v="2016-03-03T17:01:54"/>
    <x v="131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5.4240631163708086E-3"/>
    <x v="2"/>
    <s v="wearables"/>
    <d v="2016-10-21T16:04:20"/>
    <x v="1314"/>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6.1380061380061383E-3"/>
    <x v="2"/>
    <s v="wearables"/>
    <d v="2015-11-06T01:00:00"/>
    <x v="1315"/>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2"/>
    <s v="wearables"/>
    <d v="2016-02-28T23:05:09"/>
    <x v="1316"/>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1.6569285776576262E-3"/>
    <x v="2"/>
    <s v="wearables"/>
    <d v="2016-07-21T14:00:00"/>
    <x v="1317"/>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2.2022838499184339E-2"/>
    <x v="2"/>
    <s v="wearables"/>
    <d v="2015-01-11T01:02:52"/>
    <x v="131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1.0273972602739725E-2"/>
    <x v="2"/>
    <s v="wearables"/>
    <d v="2014-07-11T16:00:00"/>
    <x v="1319"/>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5.9642147117296221E-3"/>
    <x v="2"/>
    <s v="wearables"/>
    <d v="2016-12-30T23:00:00"/>
    <x v="1320"/>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1.1629838843661739E-3"/>
    <x v="2"/>
    <s v="wearables"/>
    <d v="2016-12-23T17:58:57"/>
    <x v="1321"/>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3.7735849056603772E-2"/>
    <x v="2"/>
    <s v="wearables"/>
    <d v="2015-05-21T15:45:25"/>
    <x v="1322"/>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3033033033033031E-2"/>
    <x v="2"/>
    <s v="wearables"/>
    <d v="2016-04-26T06:55:00"/>
    <x v="1323"/>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1.8292682926829267E-2"/>
    <x v="2"/>
    <s v="wearables"/>
    <d v="2016-10-13T15:12:32"/>
    <x v="1324"/>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1.646090534979424E-2"/>
    <x v="2"/>
    <s v="wearables"/>
    <d v="2016-12-30T02:03:55"/>
    <x v="1325"/>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9.7345132743362831E-3"/>
    <x v="2"/>
    <s v="wearables"/>
    <d v="2015-01-15T19:00:28"/>
    <x v="1326"/>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2.404692082111437E-2"/>
    <x v="2"/>
    <s v="wearables"/>
    <d v="2015-05-29T16:17:15"/>
    <x v="1327"/>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8.5812356979405036E-3"/>
    <x v="2"/>
    <s v="wearables"/>
    <d v="2016-10-14T15:25:34"/>
    <x v="132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2.2058823529411766E-2"/>
    <x v="2"/>
    <s v="wearables"/>
    <d v="2014-12-02T06:19:05"/>
    <x v="1329"/>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6.3508192556839833E-3"/>
    <x v="2"/>
    <s v="wearables"/>
    <d v="2016-07-02T04:00:00"/>
    <x v="1330"/>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9.9502487562189053E-3"/>
    <x v="2"/>
    <s v="wearables"/>
    <d v="2016-08-17T12:05:54"/>
    <x v="1331"/>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e v="#DIV/0!"/>
    <x v="2"/>
    <s v="wearables"/>
    <d v="2017-01-27T01:26:48"/>
    <x v="1332"/>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e v="#DIV/0!"/>
    <x v="2"/>
    <s v="wearables"/>
    <d v="2014-07-16T02:33:45"/>
    <x v="1333"/>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1.9296651052226804E-2"/>
    <x v="2"/>
    <s v="wearables"/>
    <d v="2016-03-11T18:34:47"/>
    <x v="1334"/>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2388663967611335E-3"/>
    <x v="2"/>
    <s v="wearables"/>
    <d v="2015-12-05T22:28:22"/>
    <x v="1335"/>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2.6369383262504855E-3"/>
    <x v="2"/>
    <s v="wearables"/>
    <d v="2014-12-17T20:43:48"/>
    <x v="1336"/>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5.6700822161921344E-3"/>
    <x v="2"/>
    <s v="wearables"/>
    <d v="2017-03-03T13:51:19"/>
    <x v="1337"/>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1.5136226034308779E-2"/>
    <x v="2"/>
    <s v="wearables"/>
    <d v="2015-08-02T19:17:13"/>
    <x v="1338"/>
  </r>
  <r>
    <n v="1339"/>
    <s v="Linkoo (Canceled)"/>
    <s v="World's Smallest customizable Phone &amp; GPS Watch for kids !"/>
    <n v="50000"/>
    <n v="3317"/>
    <x v="1"/>
    <x v="0"/>
    <s v="USD"/>
    <n v="1418056315"/>
    <n v="1414164715"/>
    <b v="0"/>
    <n v="37"/>
    <b v="0"/>
    <s v="technology/wearables"/>
    <n v="6.6339999999999996E-2"/>
    <n v="1.1154657823334338E-2"/>
    <x v="2"/>
    <s v="wearables"/>
    <d v="2014-12-08T16:31:55"/>
    <x v="1339"/>
  </r>
  <r>
    <n v="1340"/>
    <s v="Glass Designs (Canceled)"/>
    <s v="I would like to make nicer, more stylish looking frames for the Google Glass using 3D printing technology."/>
    <n v="1680"/>
    <n v="0"/>
    <x v="1"/>
    <x v="0"/>
    <s v="USD"/>
    <n v="1408112253"/>
    <n v="1405520253"/>
    <b v="0"/>
    <n v="0"/>
    <b v="0"/>
    <s v="technology/wearables"/>
    <n v="0"/>
    <e v="#DIV/0!"/>
    <x v="2"/>
    <s v="wearables"/>
    <d v="2014-08-15T14:17:33"/>
    <x v="1340"/>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2.6151222285389427E-3"/>
    <x v="2"/>
    <s v="wearables"/>
    <d v="2016-10-01T14:58:37"/>
    <x v="1341"/>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0.01"/>
    <x v="2"/>
    <s v="wearables"/>
    <d v="2015-07-17T19:35:39"/>
    <x v="1342"/>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6.3148839664509569E-3"/>
    <x v="2"/>
    <s v="wearables"/>
    <d v="2016-08-19T03:59:00"/>
    <x v="1343"/>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2.4532297917402048E-2"/>
    <x v="3"/>
    <s v="nonfiction"/>
    <d v="2016-06-30T18:57:19"/>
    <x v="134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1.8666666666666668E-2"/>
    <x v="3"/>
    <s v="nonfiction"/>
    <d v="2014-07-14T19:32:39"/>
    <x v="1345"/>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2.0639977836265411E-2"/>
    <x v="3"/>
    <s v="nonfiction"/>
    <d v="2013-06-27T01:49:11"/>
    <x v="1346"/>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1.213307240704501E-2"/>
    <x v="3"/>
    <s v="nonfiction"/>
    <d v="2015-03-07T15:18:45"/>
    <x v="1347"/>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4.344193817878028E-3"/>
    <x v="3"/>
    <s v="nonfiction"/>
    <d v="2014-12-18T12:08:53"/>
    <x v="1348"/>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1.6846229187071498E-2"/>
    <x v="3"/>
    <s v="nonfiction"/>
    <d v="2015-12-16T06:59:00"/>
    <x v="134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1.4992791926958193E-2"/>
    <x v="3"/>
    <s v="nonfiction"/>
    <d v="2015-12-26T00:18:54"/>
    <x v="1350"/>
  </r>
  <r>
    <n v="1351"/>
    <s v="Purpose: Your Journey To Find Meaning"/>
    <s v="Discover your purpose, live a more fulfilling life, leave a positive footprint on society."/>
    <n v="20000"/>
    <n v="20253"/>
    <x v="0"/>
    <x v="0"/>
    <s v="USD"/>
    <n v="1455299144"/>
    <n v="1452707144"/>
    <b v="0"/>
    <n v="120"/>
    <b v="1"/>
    <s v="publishing/nonfiction"/>
    <n v="1.0126500000000001"/>
    <n v="5.9250481410161454E-3"/>
    <x v="3"/>
    <s v="nonfiction"/>
    <d v="2016-02-12T17:45:44"/>
    <x v="1351"/>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1.6674012046422802E-2"/>
    <x v="3"/>
    <s v="nonfiction"/>
    <d v="2015-09-05T03:59:00"/>
    <x v="1352"/>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437125748502992E-2"/>
    <x v="3"/>
    <s v="nonfiction"/>
    <d v="2013-03-11T00:00:00"/>
    <x v="1353"/>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4.0946896992962251E-2"/>
    <x v="3"/>
    <s v="nonfiction"/>
    <d v="2016-06-11T19:22:59"/>
    <x v="1354"/>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3.9452233452885559E-2"/>
    <x v="3"/>
    <s v="nonfiction"/>
    <d v="2012-11-30T10:00:00"/>
    <x v="1355"/>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1.399712978396154E-2"/>
    <x v="3"/>
    <s v="nonfiction"/>
    <d v="2013-07-05T00:56:00"/>
    <x v="1356"/>
  </r>
  <r>
    <n v="1357"/>
    <s v="Becoming Alicia"/>
    <s v="The search for identity leads one young woman to Mexico, where she follows her grandfather's journey back to America."/>
    <n v="2000"/>
    <n v="2506"/>
    <x v="0"/>
    <x v="0"/>
    <s v="USD"/>
    <n v="1362117540"/>
    <n v="1359587137"/>
    <b v="0"/>
    <n v="65"/>
    <b v="1"/>
    <s v="publishing/nonfiction"/>
    <n v="1.2529999999999999"/>
    <n v="2.5937749401436554E-2"/>
    <x v="3"/>
    <s v="nonfiction"/>
    <d v="2013-03-01T05:59:00"/>
    <x v="1357"/>
  </r>
  <r>
    <n v="1358"/>
    <s v="The Masada Story Project"/>
    <s v="I am working on a book about what people do when they visit Masada, an ancient fortress in the Judean desert."/>
    <n v="3000"/>
    <n v="3350"/>
    <x v="0"/>
    <x v="0"/>
    <s v="USD"/>
    <n v="1309009323"/>
    <n v="1306417323"/>
    <b v="0"/>
    <n v="49"/>
    <b v="1"/>
    <s v="publishing/nonfiction"/>
    <n v="1.1166666666666667"/>
    <n v="1.4626865671641792E-2"/>
    <x v="3"/>
    <s v="nonfiction"/>
    <d v="2011-06-25T13:42:03"/>
    <x v="1358"/>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2.4869109947643978E-2"/>
    <x v="3"/>
    <s v="nonfiction"/>
    <d v="2011-07-06T19:33:10"/>
    <x v="1359"/>
  </r>
  <r>
    <n v="1360"/>
    <s v="So Bad, It's Good! - A Book of Bad Movies"/>
    <s v="So Bad, It's Good! is a guide to finding the best films for your bad movie night."/>
    <n v="1500"/>
    <n v="2598"/>
    <x v="0"/>
    <x v="0"/>
    <s v="USD"/>
    <n v="1343943420"/>
    <n v="1341524220"/>
    <b v="0"/>
    <n v="81"/>
    <b v="1"/>
    <s v="publishing/nonfiction"/>
    <n v="1.732"/>
    <n v="3.117782909930716E-2"/>
    <x v="3"/>
    <s v="nonfiction"/>
    <d v="2012-08-02T21:37:00"/>
    <x v="1360"/>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3.4925254663315253E-2"/>
    <x v="3"/>
    <s v="nonfiction"/>
    <d v="2014-06-21T17:12:52"/>
    <x v="1361"/>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2.2914757103574702E-2"/>
    <x v="3"/>
    <s v="nonfiction"/>
    <d v="2013-09-07T22:25:31"/>
    <x v="1362"/>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2.5000000000000001E-2"/>
    <x v="3"/>
    <s v="nonfiction"/>
    <d v="2016-02-15T07:59:00"/>
    <x v="1363"/>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2.8898254063816978E-3"/>
    <x v="4"/>
    <s v="rock"/>
    <d v="2015-01-07T16:41:46"/>
    <x v="136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1.223404255319149E-2"/>
    <x v="4"/>
    <s v="rock"/>
    <d v="2015-03-16T16:35:52"/>
    <x v="1365"/>
  </r>
  <r>
    <n v="1366"/>
    <s v="Kick It! A Tribute to the A.K.s"/>
    <s v="A musical memorial for Alexi Petersen."/>
    <n v="7500"/>
    <n v="9486.69"/>
    <x v="0"/>
    <x v="0"/>
    <s v="USD"/>
    <n v="1417049663"/>
    <n v="1413158063"/>
    <b v="0"/>
    <n v="147"/>
    <b v="1"/>
    <s v="music/rock"/>
    <n v="1.2648920000000001"/>
    <n v="1.5495394073169882E-2"/>
    <x v="4"/>
    <s v="rock"/>
    <d v="2014-11-27T00:54:23"/>
    <x v="1366"/>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1.5753544547523191E-2"/>
    <x v="4"/>
    <s v="rock"/>
    <d v="2015-11-14T01:04:10"/>
    <x v="1367"/>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1.5718157181571817E-2"/>
    <x v="4"/>
    <s v="rock"/>
    <d v="2015-06-15T04:34:54"/>
    <x v="1368"/>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1.1909430831873744E-2"/>
    <x v="4"/>
    <s v="rock"/>
    <d v="2014-04-11T14:15:46"/>
    <x v="1369"/>
  </r>
  <r>
    <n v="1370"/>
    <s v="Food On You presents Baby's First Parental Advisory"/>
    <s v="Songs about the first year of parenthood, often inappropriate for children"/>
    <n v="1500"/>
    <n v="1555"/>
    <x v="0"/>
    <x v="0"/>
    <s v="USD"/>
    <n v="1381881890"/>
    <n v="1380585890"/>
    <b v="0"/>
    <n v="20"/>
    <b v="1"/>
    <s v="music/rock"/>
    <n v="1.0366666666666666"/>
    <n v="1.2861736334405145E-2"/>
    <x v="4"/>
    <s v="rock"/>
    <d v="2013-10-16T00:04:50"/>
    <x v="1370"/>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9.3395597064709814E-3"/>
    <x v="4"/>
    <s v="rock"/>
    <d v="2015-05-07T18:12:22"/>
    <x v="1371"/>
  </r>
  <r>
    <n v="1372"/>
    <s v="Ted Lukas &amp; the Misled new CD - &quot;FEED&quot;"/>
    <s v="Please help us raise funds to press our new CD!"/>
    <n v="500"/>
    <n v="620"/>
    <x v="0"/>
    <x v="0"/>
    <s v="USD"/>
    <n v="1342115132"/>
    <n v="1339523132"/>
    <b v="0"/>
    <n v="16"/>
    <b v="1"/>
    <s v="music/rock"/>
    <n v="1.24"/>
    <n v="2.5806451612903226E-2"/>
    <x v="4"/>
    <s v="rock"/>
    <d v="2012-07-12T17:45:32"/>
    <x v="1372"/>
  </r>
  <r>
    <n v="1373"/>
    <s v="Broccoli Samurai: Tour Van or Bust!"/>
    <s v="Help Broccoli Samurai raise money to get a new van and continue bringing you the jams!"/>
    <n v="10000"/>
    <n v="10501"/>
    <x v="0"/>
    <x v="0"/>
    <s v="USD"/>
    <n v="1483138233"/>
    <n v="1480546233"/>
    <b v="0"/>
    <n v="52"/>
    <b v="1"/>
    <s v="music/rock"/>
    <n v="1.0501"/>
    <n v="4.9519093419674318E-3"/>
    <x v="4"/>
    <s v="rock"/>
    <d v="2016-12-30T22:50:33"/>
    <x v="1373"/>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2.322308233638283E-2"/>
    <x v="4"/>
    <s v="rock"/>
    <d v="2016-03-25T02:53:08"/>
    <x v="1374"/>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1.5905442871735006E-2"/>
    <x v="4"/>
    <s v="rock"/>
    <d v="2017-01-15T01:35:19"/>
    <x v="1375"/>
  </r>
  <r>
    <n v="1376"/>
    <s v="Dead Pirates / HIGHMARE LP 2nd pressing"/>
    <s v="Dead Pirates are planning a second pressing of HIGHMARE LP, who wants one ?"/>
    <n v="3700"/>
    <n v="9342"/>
    <x v="0"/>
    <x v="1"/>
    <s v="GBP"/>
    <n v="1480784606"/>
    <n v="1478189006"/>
    <b v="0"/>
    <n v="168"/>
    <b v="1"/>
    <s v="music/rock"/>
    <n v="2.5248648648648651"/>
    <n v="1.7983301220295438E-2"/>
    <x v="4"/>
    <s v="rock"/>
    <d v="2016-12-03T17:03:26"/>
    <x v="1376"/>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2.052980132450331E-2"/>
    <x v="4"/>
    <s v="rock"/>
    <d v="2017-02-03T04:11:00"/>
    <x v="1377"/>
  </r>
  <r>
    <n v="1378"/>
    <s v="SIX BY SEVEN"/>
    <s v="A psychedelic post rock masterpiece!"/>
    <n v="2000"/>
    <n v="4067"/>
    <x v="0"/>
    <x v="1"/>
    <s v="GBP"/>
    <n v="1470075210"/>
    <n v="1468779210"/>
    <b v="0"/>
    <n v="133"/>
    <b v="1"/>
    <s v="music/rock"/>
    <n v="2.0335000000000001"/>
    <n v="3.2702237521514632E-2"/>
    <x v="4"/>
    <s v="rock"/>
    <d v="2016-08-01T18:13:30"/>
    <x v="1378"/>
  </r>
  <r>
    <n v="1379"/>
    <s v="J. Walter Makes a Record"/>
    <s v="---------The long-awaited debut full-length from Justin Ruddy--------"/>
    <n v="10000"/>
    <n v="11160"/>
    <x v="0"/>
    <x v="0"/>
    <s v="USD"/>
    <n v="1433504876"/>
    <n v="1430912876"/>
    <b v="0"/>
    <n v="151"/>
    <b v="1"/>
    <s v="music/rock"/>
    <n v="1.1160000000000001"/>
    <n v="1.3530465949820788E-2"/>
    <x v="4"/>
    <s v="rock"/>
    <d v="2015-06-05T11:47:56"/>
    <x v="1379"/>
  </r>
  <r>
    <n v="1380"/>
    <s v="BARNFEST 2015"/>
    <s v="A DIY MUSIC FESTIVAL FROM ST. LOUIS MO! Bands make their own festival, help make it legit!"/>
    <n v="25"/>
    <n v="106"/>
    <x v="0"/>
    <x v="0"/>
    <s v="USD"/>
    <n v="1433815200"/>
    <n v="1431886706"/>
    <b v="0"/>
    <n v="5"/>
    <b v="1"/>
    <s v="music/rock"/>
    <n v="4.24"/>
    <n v="4.716981132075472E-2"/>
    <x v="4"/>
    <s v="rock"/>
    <d v="2015-06-09T02:00:00"/>
    <x v="138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1.3632119514472456E-2"/>
    <x v="4"/>
    <s v="rock"/>
    <d v="2016-12-29T05:08:45"/>
    <x v="1381"/>
  </r>
  <r>
    <n v="1382"/>
    <s v="The Floorwalkers New Album!"/>
    <s v="We're making a new record -- independently! We've got some great new songs we're really excited to bring to you!"/>
    <n v="8000"/>
    <n v="8349"/>
    <x v="0"/>
    <x v="0"/>
    <s v="USD"/>
    <n v="1367867536"/>
    <n v="1365275536"/>
    <b v="0"/>
    <n v="148"/>
    <b v="1"/>
    <s v="music/rock"/>
    <n v="1.043625"/>
    <n v="1.7726673853156065E-2"/>
    <x v="4"/>
    <s v="rock"/>
    <d v="2013-05-06T19:12:16"/>
    <x v="1382"/>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1.9901562165632356E-2"/>
    <x v="4"/>
    <s v="rock"/>
    <d v="2016-12-23T01:47:58"/>
    <x v="1383"/>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1.4506101772967994E-2"/>
    <x v="4"/>
    <s v="rock"/>
    <d v="2015-07-05T17:38:42"/>
    <x v="1384"/>
  </r>
  <r>
    <n v="1385"/>
    <s v="Chi Might Project"/>
    <s v="Musicians, singers &amp; songwriters from all over the world collaborate via YouTube in order to create an amazing album!"/>
    <n v="8000"/>
    <n v="8832.49"/>
    <x v="0"/>
    <x v="12"/>
    <s v="EUR"/>
    <n v="1461931860"/>
    <n v="1457109121"/>
    <b v="0"/>
    <n v="134"/>
    <b v="1"/>
    <s v="music/rock"/>
    <n v="1.10406125"/>
    <n v="1.517125974668525E-2"/>
    <x v="4"/>
    <s v="rock"/>
    <d v="2016-04-29T12:11:00"/>
    <x v="1385"/>
  </r>
  <r>
    <n v="1386"/>
    <s v="MALTESE CROSS: The First Album"/>
    <s v="We are a classic hard rock/heavy metal band just trying to keep rock alive!"/>
    <n v="400"/>
    <n v="875"/>
    <x v="0"/>
    <x v="0"/>
    <s v="USD"/>
    <n v="1438183889"/>
    <n v="1435591889"/>
    <b v="0"/>
    <n v="14"/>
    <b v="1"/>
    <s v="music/rock"/>
    <n v="2.1875"/>
    <n v="1.6E-2"/>
    <x v="4"/>
    <s v="rock"/>
    <d v="2015-07-29T15:31:29"/>
    <x v="1386"/>
  </r>
  <r>
    <n v="1387"/>
    <s v="FAMILY BUSINESS KICKSTARTER"/>
    <s v="Less than one week to PLEDGE YOUR SUPPORT for THE FAMILY BUSINESS as the band raises funds for the next full length rock album."/>
    <n v="4000"/>
    <n v="5465"/>
    <x v="0"/>
    <x v="0"/>
    <s v="USD"/>
    <n v="1433305800"/>
    <n v="1430604395"/>
    <b v="0"/>
    <n v="78"/>
    <b v="1"/>
    <s v="music/rock"/>
    <n v="1.36625"/>
    <n v="1.4272644098810613E-2"/>
    <x v="4"/>
    <s v="rock"/>
    <d v="2015-06-03T04:30:00"/>
    <x v="1387"/>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1.6616298511802765E-2"/>
    <x v="4"/>
    <s v="rock"/>
    <d v="2016-10-17T16:14:00"/>
    <x v="1388"/>
  </r>
  <r>
    <n v="1389"/>
    <s v="Pre-order DANCEHALL's first record!!!"/>
    <s v="Help fund the pressing of DANCEHALL's first record by pre-ordering it in advance!!!"/>
    <n v="500"/>
    <n v="727"/>
    <x v="0"/>
    <x v="1"/>
    <s v="GBP"/>
    <n v="1471087957"/>
    <n v="1468495957"/>
    <b v="0"/>
    <n v="34"/>
    <b v="1"/>
    <s v="music/rock"/>
    <n v="1.454"/>
    <n v="4.676753782668501E-2"/>
    <x v="4"/>
    <s v="rock"/>
    <d v="2016-08-13T11:32:37"/>
    <x v="1389"/>
  </r>
  <r>
    <n v="1390"/>
    <s v="New Music Video/Artist Development"/>
    <s v="Breakout Artist Management will be working with us on a brand new music video and we need your help!"/>
    <n v="2800"/>
    <n v="3055"/>
    <x v="0"/>
    <x v="0"/>
    <s v="USD"/>
    <n v="1430154720"/>
    <n v="1427224606"/>
    <b v="0"/>
    <n v="19"/>
    <b v="1"/>
    <s v="music/rock"/>
    <n v="1.0910714285714285"/>
    <n v="6.2193126022913256E-3"/>
    <x v="4"/>
    <s v="rock"/>
    <d v="2015-04-27T17:12:00"/>
    <x v="1390"/>
  </r>
  <r>
    <n v="1391"/>
    <s v="Rules and Regulations"/>
    <s v="With the money donated through this project we intend on investing in sound equipment for live shows"/>
    <n v="500"/>
    <n v="551"/>
    <x v="0"/>
    <x v="0"/>
    <s v="USD"/>
    <n v="1440219540"/>
    <n v="1436369818"/>
    <b v="0"/>
    <n v="13"/>
    <b v="1"/>
    <s v="music/rock"/>
    <n v="1.1020000000000001"/>
    <n v="2.3593466424682397E-2"/>
    <x v="4"/>
    <s v="rock"/>
    <d v="2015-08-22T04:59:00"/>
    <x v="1391"/>
  </r>
  <r>
    <n v="1392"/>
    <s v="Telesomniac's Debut Album"/>
    <s v="Telesomniac is a rock band from Provo, UT releasing their debut album Thirty-One Flashes in the Dark."/>
    <n v="2500"/>
    <n v="2841"/>
    <x v="0"/>
    <x v="0"/>
    <s v="USD"/>
    <n v="1456976586"/>
    <n v="1454298186"/>
    <b v="0"/>
    <n v="104"/>
    <b v="1"/>
    <s v="music/rock"/>
    <n v="1.1364000000000001"/>
    <n v="3.6606828581485396E-2"/>
    <x v="4"/>
    <s v="rock"/>
    <d v="2016-03-03T03:43:06"/>
    <x v="1392"/>
  </r>
  <r>
    <n v="1393"/>
    <s v="WolfHunt | Social Commentary Rock Project"/>
    <s v="Rock n' Roll tales of our times"/>
    <n v="10000"/>
    <n v="10235"/>
    <x v="0"/>
    <x v="0"/>
    <s v="USD"/>
    <n v="1470068523"/>
    <n v="1467476523"/>
    <b v="0"/>
    <n v="52"/>
    <b v="1"/>
    <s v="music/rock"/>
    <n v="1.0235000000000001"/>
    <n v="5.0806057645334636E-3"/>
    <x v="4"/>
    <s v="rock"/>
    <d v="2016-08-01T16:22:03"/>
    <x v="1393"/>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1.8558951965065504E-2"/>
    <x v="4"/>
    <s v="rock"/>
    <d v="2017-03-01T03:00:00"/>
    <x v="1394"/>
  </r>
  <r>
    <n v="1395"/>
    <s v="Quiet Oaks Full Length Album"/>
    <s v="Help Quiet Oaks record their debut album!!!"/>
    <n v="3500"/>
    <n v="3916"/>
    <x v="0"/>
    <x v="0"/>
    <s v="USD"/>
    <n v="1484430481"/>
    <n v="1481838481"/>
    <b v="0"/>
    <n v="82"/>
    <b v="1"/>
    <s v="music/rock"/>
    <n v="1.1188571428571428"/>
    <n v="2.0939734422880489E-2"/>
    <x v="4"/>
    <s v="rock"/>
    <d v="2017-01-14T21:48:01"/>
    <x v="1395"/>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1.133892513202858E-2"/>
    <x v="4"/>
    <s v="rock"/>
    <d v="2015-02-13T23:58:02"/>
    <x v="1396"/>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1.3877909530083443E-2"/>
    <x v="4"/>
    <s v="rock"/>
    <d v="2016-10-27T21:19:00"/>
    <x v="1397"/>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1.3468711147948611E-2"/>
    <x v="4"/>
    <s v="rock"/>
    <d v="2016-07-05T20:58:54"/>
    <x v="1398"/>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1.6207169911036729E-2"/>
    <x v="4"/>
    <s v="rock"/>
    <d v="2014-10-07T00:06:13"/>
    <x v="1399"/>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5.8020477815699661E-2"/>
    <x v="4"/>
    <s v="rock"/>
    <d v="2016-06-12T05:30:00"/>
    <x v="1400"/>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1.9334568597438168E-2"/>
    <x v="4"/>
    <s v="rock"/>
    <d v="2013-05-26T23:54:34"/>
    <x v="140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4.1407108831073652E-2"/>
    <x v="4"/>
    <s v="rock"/>
    <d v="2015-05-01T00:16:51"/>
    <x v="1402"/>
  </r>
  <r>
    <n v="1403"/>
    <s v="Gregorian Rock"/>
    <s v="Gregorian Rock merges Gregorian chant with modern music. It is serene, yet pummeling. It's not for everyone, but it might be for you."/>
    <n v="4000"/>
    <n v="4103"/>
    <x v="0"/>
    <x v="0"/>
    <s v="USD"/>
    <n v="1374802235"/>
    <n v="1372210235"/>
    <b v="0"/>
    <n v="66"/>
    <b v="1"/>
    <s v="music/rock"/>
    <n v="1.0257499999999999"/>
    <n v="1.6085790884718499E-2"/>
    <x v="4"/>
    <s v="rock"/>
    <d v="2013-07-26T01:30:35"/>
    <x v="1403"/>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2.0746887966804978E-2"/>
    <x v="3"/>
    <s v="translations"/>
    <d v="2015-02-22T12:14:45"/>
    <x v="1404"/>
  </r>
  <r>
    <n v="1405"/>
    <s v="The Bible translated into Emoticons"/>
    <s v="Will more people read the Bible if it were translated into Emoticons?"/>
    <n v="25000"/>
    <n v="105"/>
    <x v="2"/>
    <x v="0"/>
    <s v="USD"/>
    <n v="1417195201"/>
    <n v="1414599601"/>
    <b v="1"/>
    <n v="17"/>
    <b v="0"/>
    <s v="publishing/translations"/>
    <n v="4.1999999999999997E-3"/>
    <n v="0.16190476190476191"/>
    <x v="3"/>
    <s v="translations"/>
    <d v="2014-11-28T17:20:01"/>
    <x v="1405"/>
  </r>
  <r>
    <n v="1406"/>
    <s v="Man Down! Translation project"/>
    <s v="The White coat and the battle dress uniform"/>
    <n v="12000"/>
    <n v="15"/>
    <x v="2"/>
    <x v="13"/>
    <s v="EUR"/>
    <n v="1449914400"/>
    <n v="1445336607"/>
    <b v="0"/>
    <n v="3"/>
    <b v="0"/>
    <s v="publishing/translations"/>
    <n v="1.25E-3"/>
    <n v="0.2"/>
    <x v="3"/>
    <s v="translations"/>
    <d v="2015-12-12T10:00:00"/>
    <x v="1406"/>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0.13333333333333333"/>
    <x v="3"/>
    <s v="translations"/>
    <d v="2014-08-12T12:52:58"/>
    <x v="1407"/>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8.3333333333333329E-2"/>
    <x v="3"/>
    <s v="translations"/>
    <d v="2015-11-13T21:55:56"/>
    <x v="1408"/>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e v="#DIV/0!"/>
    <x v="3"/>
    <s v="translations"/>
    <d v="2015-01-01T04:12:15"/>
    <x v="1409"/>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1"/>
    <x v="3"/>
    <s v="translations"/>
    <d v="2016-06-03T07:38:40"/>
    <x v="1410"/>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0.42857142857142855"/>
    <x v="3"/>
    <s v="translations"/>
    <d v="2015-02-06T01:25:00"/>
    <x v="1411"/>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4.0625000000000001E-2"/>
    <x v="3"/>
    <s v="translations"/>
    <d v="2014-12-04T01:31:39"/>
    <x v="141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0.01"/>
    <x v="3"/>
    <s v="translations"/>
    <d v="2016-02-20T10:29:30"/>
    <x v="1413"/>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1"/>
    <x v="3"/>
    <s v="translations"/>
    <d v="2017-01-03T06:04:27"/>
    <x v="1414"/>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1.125E-2"/>
    <x v="3"/>
    <s v="translations"/>
    <d v="2015-08-16T16:13:11"/>
    <x v="1415"/>
  </r>
  <r>
    <n v="1416"/>
    <s v="Glenn's  little book of  quotes"/>
    <s v="glenn's  book of quotes is designed to give the readers a thought for the day , lighten the mood  and put a smile  on their faces."/>
    <n v="50000"/>
    <n v="0"/>
    <x v="2"/>
    <x v="0"/>
    <s v="USD"/>
    <n v="1448147619"/>
    <n v="1445552019"/>
    <b v="0"/>
    <n v="0"/>
    <b v="0"/>
    <s v="publishing/translations"/>
    <n v="0"/>
    <e v="#DIV/0!"/>
    <x v="3"/>
    <s v="translations"/>
    <d v="2015-11-21T23:13:39"/>
    <x v="1416"/>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3.6363636363636362E-2"/>
    <x v="3"/>
    <s v="translations"/>
    <d v="2015-09-15T11:11:00"/>
    <x v="1417"/>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0.16666666666666666"/>
    <x v="3"/>
    <s v="translations"/>
    <d v="2016-02-25T10:57:14"/>
    <x v="1418"/>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2.247191011235955E-2"/>
    <x v="3"/>
    <s v="translations"/>
    <d v="2016-10-09T10:56:59"/>
    <x v="1419"/>
  </r>
  <r>
    <n v="1420"/>
    <s v="Shakespeare in the Hood - Romeo and Juliet"/>
    <s v="Help me butcher Shakespeare in a satirical fashion."/>
    <n v="110"/>
    <n v="3"/>
    <x v="2"/>
    <x v="0"/>
    <s v="USD"/>
    <n v="1467129686"/>
    <n v="1464969686"/>
    <b v="0"/>
    <n v="3"/>
    <b v="0"/>
    <s v="publishing/translations"/>
    <n v="2.7272727272727271E-2"/>
    <n v="1"/>
    <x v="3"/>
    <s v="translations"/>
    <d v="2016-06-28T16:01:26"/>
    <x v="1420"/>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0.01"/>
    <x v="3"/>
    <s v="translations"/>
    <d v="2015-02-08T21:58:29"/>
    <x v="1421"/>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7.6923076923076927E-2"/>
    <x v="3"/>
    <s v="translations"/>
    <d v="2016-09-21T05:45:04"/>
    <x v="14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0.01"/>
    <x v="3"/>
    <s v="translations"/>
    <d v="2016-01-01T08:38:51"/>
    <x v="1423"/>
  </r>
  <r>
    <n v="1424"/>
    <s v="Subway Mantras"/>
    <s v="A short book of practical mantras that can be used every day of the week. Mantras are cogwheels of universal engines."/>
    <n v="7500"/>
    <n v="1527"/>
    <x v="2"/>
    <x v="0"/>
    <s v="USD"/>
    <n v="1479233602"/>
    <n v="1478106802"/>
    <b v="0"/>
    <n v="14"/>
    <b v="0"/>
    <s v="publishing/translations"/>
    <n v="0.2036"/>
    <n v="9.1683038637852005E-3"/>
    <x v="3"/>
    <s v="translations"/>
    <d v="2016-11-15T18:13:22"/>
    <x v="1424"/>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e v="#DIV/0!"/>
    <x v="3"/>
    <s v="translations"/>
    <d v="2015-04-29T03:09:19"/>
    <x v="1425"/>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e v="#DIV/0!"/>
    <x v="3"/>
    <s v="translations"/>
    <d v="2015-08-24T09:22:00"/>
    <x v="1426"/>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9.5465393794749408E-3"/>
    <x v="3"/>
    <s v="translations"/>
    <d v="2016-09-18T20:26:25"/>
    <x v="1427"/>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6.6666666666666666E-2"/>
    <x v="3"/>
    <s v="translations"/>
    <d v="2016-04-02T08:06:57"/>
    <x v="1428"/>
  </r>
  <r>
    <n v="1429"/>
    <s v="10 P.M."/>
    <s v="A guy in his 30's tries to live his &quot;American Dream&quot;, but quickly it turns into a nightmare. (A Novel)"/>
    <n v="10000"/>
    <n v="0"/>
    <x v="2"/>
    <x v="0"/>
    <s v="USD"/>
    <n v="1428629242"/>
    <n v="1426037242"/>
    <b v="0"/>
    <n v="0"/>
    <b v="0"/>
    <s v="publishing/translations"/>
    <n v="0"/>
    <e v="#DIV/0!"/>
    <x v="3"/>
    <s v="translations"/>
    <d v="2015-04-10T01:27:22"/>
    <x v="1429"/>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1.2406947890818859E-2"/>
    <x v="3"/>
    <s v="translations"/>
    <d v="2014-12-19T19:31:28"/>
    <x v="1430"/>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8.6540232001473018E-3"/>
    <x v="3"/>
    <s v="translations"/>
    <d v="2015-11-26T06:03:36"/>
    <x v="1431"/>
  </r>
  <r>
    <n v="1432"/>
    <s v="The Holy Bib-el"/>
    <s v="THE HOLY BIB-EL Translated By Leon Cook. The Creation: CHAPTER 1.  1* In the beginning Gods created The Heavens and The Planet Earth."/>
    <n v="40000"/>
    <n v="0"/>
    <x v="2"/>
    <x v="0"/>
    <s v="USD"/>
    <n v="1437417828"/>
    <n v="1434825828"/>
    <b v="0"/>
    <n v="0"/>
    <b v="0"/>
    <s v="publishing/translations"/>
    <n v="0"/>
    <e v="#DIV/0!"/>
    <x v="3"/>
    <s v="translations"/>
    <d v="2015-07-20T18:43:48"/>
    <x v="143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1.2422360248447204E-2"/>
    <x v="3"/>
    <s v="translations"/>
    <d v="2016-12-10T11:00:00"/>
    <x v="1433"/>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1.3431013431013431E-3"/>
    <x v="3"/>
    <s v="translations"/>
    <d v="2015-06-08T15:00:00"/>
    <x v="1434"/>
  </r>
  <r>
    <n v="1435"/>
    <s v="Trilogy of Crystals, book 1, translation"/>
    <s v="English translation of the first book from a sword and sorcery Fantasy trilogy, by Paolo Parente"/>
    <n v="15000"/>
    <n v="15"/>
    <x v="2"/>
    <x v="13"/>
    <s v="EUR"/>
    <n v="1444589020"/>
    <n v="1441997020"/>
    <b v="0"/>
    <n v="2"/>
    <b v="0"/>
    <s v="publishing/translations"/>
    <n v="1E-3"/>
    <n v="0.13333333333333333"/>
    <x v="3"/>
    <s v="translations"/>
    <d v="2015-10-11T18:43:40"/>
    <x v="1435"/>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2.5974025974025976E-2"/>
    <x v="3"/>
    <s v="translations"/>
    <d v="2016-02-21T08:24:17"/>
    <x v="1436"/>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2.7261462205700124E-2"/>
    <x v="3"/>
    <s v="translations"/>
    <d v="2014-07-13T04:59:00"/>
    <x v="1437"/>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1.3333333333333334E-2"/>
    <x v="3"/>
    <s v="translations"/>
    <d v="2016-04-27T13:55:00"/>
    <x v="1438"/>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3.3333333333333333E-2"/>
    <x v="3"/>
    <s v="translations"/>
    <d v="2015-03-07T19:55:01"/>
    <x v="1439"/>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1"/>
    <x v="3"/>
    <s v="translations"/>
    <d v="2016-05-26T17:57:43"/>
    <x v="1440"/>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1.4851485148514852E-3"/>
    <x v="3"/>
    <s v="translations"/>
    <d v="2015-09-11T18:22:49"/>
    <x v="1441"/>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e v="#DIV/0!"/>
    <x v="3"/>
    <s v="translations"/>
    <d v="2016-05-25T15:29:18"/>
    <x v="144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e v="#DIV/0!"/>
    <x v="3"/>
    <s v="translations"/>
    <d v="2017-01-02T22:13:29"/>
    <x v="1443"/>
  </r>
  <r>
    <n v="1444"/>
    <s v="Expand the MillionairesLetter in the US Market!"/>
    <s v="We as a successfull german stock market newsletter publisher want expand in the US market!"/>
    <n v="4950"/>
    <n v="0"/>
    <x v="2"/>
    <x v="12"/>
    <s v="EUR"/>
    <n v="1442091462"/>
    <n v="1436907462"/>
    <b v="0"/>
    <n v="0"/>
    <b v="0"/>
    <s v="publishing/translations"/>
    <n v="0"/>
    <e v="#DIV/0!"/>
    <x v="3"/>
    <s v="translations"/>
    <d v="2015-09-12T20:57:42"/>
    <x v="1444"/>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e v="#DIV/0!"/>
    <x v="3"/>
    <s v="translations"/>
    <d v="2015-06-14T13:00:55"/>
    <x v="1445"/>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e v="#DIV/0!"/>
    <x v="3"/>
    <s v="translations"/>
    <d v="2016-04-21T10:44:38"/>
    <x v="1446"/>
  </r>
  <r>
    <n v="1447"/>
    <s v="Indian Language Dictionary"/>
    <s v="I'm creating a dictionary of multiple Indian languages."/>
    <n v="500000"/>
    <n v="75"/>
    <x v="2"/>
    <x v="0"/>
    <s v="USD"/>
    <n v="1467999134"/>
    <n v="1465407134"/>
    <b v="0"/>
    <n v="3"/>
    <b v="0"/>
    <s v="publishing/translations"/>
    <n v="1.4999999999999999E-4"/>
    <n v="0.04"/>
    <x v="3"/>
    <s v="translations"/>
    <d v="2016-07-08T17:32:14"/>
    <x v="1447"/>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e v="#DIV/0!"/>
    <x v="3"/>
    <s v="translations"/>
    <d v="2015-05-22T05:25:00"/>
    <x v="1448"/>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e v="#DIV/0!"/>
    <x v="3"/>
    <s v="translations"/>
    <d v="2015-05-10T19:28:25"/>
    <x v="1449"/>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1"/>
    <x v="3"/>
    <s v="translations"/>
    <d v="2016-02-20T04:06:37"/>
    <x v="1450"/>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3"/>
    <s v="translations"/>
    <d v="2014-11-19T00:00:59"/>
    <x v="1451"/>
  </r>
  <r>
    <n v="1452"/>
    <s v="The Judo Preservation Project (Canceled)"/>
    <s v="I am gathering rare, out-of-print Judo books for preservation, translation and sharing."/>
    <n v="14000"/>
    <n v="0"/>
    <x v="1"/>
    <x v="0"/>
    <s v="USD"/>
    <n v="1406566363"/>
    <n v="1403974363"/>
    <b v="0"/>
    <n v="0"/>
    <b v="0"/>
    <s v="publishing/translations"/>
    <n v="0"/>
    <e v="#DIV/0!"/>
    <x v="3"/>
    <s v="translations"/>
    <d v="2014-07-28T16:52:43"/>
    <x v="145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e v="#DIV/0!"/>
    <x v="3"/>
    <s v="translations"/>
    <d v="2017-04-15T15:42:27"/>
    <x v="1453"/>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6.6666666666666666E-2"/>
    <x v="3"/>
    <s v="translations"/>
    <d v="2016-04-24T21:59:00"/>
    <x v="1454"/>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4.4444444444444444E-3"/>
    <x v="3"/>
    <s v="translations"/>
    <d v="2014-09-05T13:39:00"/>
    <x v="1455"/>
  </r>
  <r>
    <n v="1456"/>
    <s v="Sometimes you don't need love (Canceled)"/>
    <s v="English Version of my auto-published novel"/>
    <n v="5000"/>
    <n v="145"/>
    <x v="1"/>
    <x v="13"/>
    <s v="EUR"/>
    <n v="1483459365"/>
    <n v="1480867365"/>
    <b v="0"/>
    <n v="3"/>
    <b v="0"/>
    <s v="publishing/translations"/>
    <n v="2.9000000000000001E-2"/>
    <n v="2.0689655172413793E-2"/>
    <x v="3"/>
    <s v="translations"/>
    <d v="2017-01-03T16:02:45"/>
    <x v="1456"/>
  </r>
  <r>
    <n v="1457"/>
    <s v="Hey! I&quot;m not invisable, I am Just Old (Canceled)"/>
    <s v="Age is more than just a number, I hope your younger than you feel."/>
    <n v="6000"/>
    <n v="0"/>
    <x v="1"/>
    <x v="0"/>
    <s v="USD"/>
    <n v="1447281044"/>
    <n v="1444685444"/>
    <b v="0"/>
    <n v="0"/>
    <b v="0"/>
    <s v="publishing/translations"/>
    <n v="0"/>
    <e v="#DIV/0!"/>
    <x v="3"/>
    <s v="translations"/>
    <d v="2015-11-11T22:30:44"/>
    <x v="1457"/>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e v="#DIV/0!"/>
    <x v="3"/>
    <s v="translations"/>
    <d v="2014-08-11T04:00:00"/>
    <x v="1458"/>
  </r>
  <r>
    <n v="1459"/>
    <s v="Like all the others (Canceled)"/>
    <s v="What if you suddenly found out, that your life wasnÂ´t the life you thought you had? What if you were like all the others!"/>
    <n v="37000"/>
    <n v="0"/>
    <x v="1"/>
    <x v="8"/>
    <s v="DKK"/>
    <n v="1449077100"/>
    <n v="1446612896"/>
    <b v="0"/>
    <n v="0"/>
    <b v="0"/>
    <s v="publishing/translations"/>
    <n v="0"/>
    <e v="#DIV/0!"/>
    <x v="3"/>
    <s v="translations"/>
    <d v="2015-12-02T17:25:00"/>
    <x v="1459"/>
  </r>
  <r>
    <n v="1460"/>
    <s v="KJV2015 (Canceled)"/>
    <s v="KJV2015 Easier to understand for our kids and family not leaving out one verse or changing a meaning one bit."/>
    <n v="25000000"/>
    <n v="0"/>
    <x v="1"/>
    <x v="0"/>
    <s v="USD"/>
    <n v="1417391100"/>
    <n v="1412371898"/>
    <b v="0"/>
    <n v="0"/>
    <b v="0"/>
    <s v="publishing/translations"/>
    <n v="0"/>
    <e v="#DIV/0!"/>
    <x v="3"/>
    <s v="translations"/>
    <d v="2014-11-30T23:45:00"/>
    <x v="1460"/>
  </r>
  <r>
    <n v="1461"/>
    <s v="Relatively Prime Series 2"/>
    <s v="Series 2 of Relatively Prime, a podcast of stories from the Mathematical Domain"/>
    <n v="15000"/>
    <n v="15186.69"/>
    <x v="0"/>
    <x v="0"/>
    <s v="USD"/>
    <n v="1413849600"/>
    <n v="1410967754"/>
    <b v="1"/>
    <n v="340"/>
    <b v="1"/>
    <s v="publishing/radio &amp; podcasts"/>
    <n v="1.012446"/>
    <n v="2.2388025303736365E-2"/>
    <x v="3"/>
    <s v="radio &amp; podcasts"/>
    <d v="2014-10-21T00:00:00"/>
    <x v="1461"/>
  </r>
  <r>
    <n v="1462"/>
    <s v="Unbound: Fiction on the Radio"/>
    <s v="A new radio show focused on short fiction produced by Louisville Public Media"/>
    <n v="4000"/>
    <n v="4340.7"/>
    <x v="0"/>
    <x v="0"/>
    <s v="USD"/>
    <n v="1365609271"/>
    <n v="1363017271"/>
    <b v="1"/>
    <n v="150"/>
    <b v="1"/>
    <s v="publishing/radio &amp; podcasts"/>
    <n v="1.085175"/>
    <n v="3.4556638330223238E-2"/>
    <x v="3"/>
    <s v="radio &amp; podcasts"/>
    <d v="2013-04-10T15:54:31"/>
    <x v="1462"/>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2.8216704288939052E-2"/>
    <x v="3"/>
    <s v="radio &amp; podcasts"/>
    <d v="2013-04-07T20:52:18"/>
    <x v="1463"/>
  </r>
  <r>
    <n v="1464"/>
    <s v="Science Studio"/>
    <s v="The Best Science Media on the Web"/>
    <n v="5000"/>
    <n v="8160"/>
    <x v="0"/>
    <x v="0"/>
    <s v="USD"/>
    <n v="1361029958"/>
    <n v="1358437958"/>
    <b v="1"/>
    <n v="234"/>
    <b v="1"/>
    <s v="publishing/radio &amp; podcasts"/>
    <n v="1.6319999999999999"/>
    <n v="2.8676470588235293E-2"/>
    <x v="3"/>
    <s v="radio &amp; podcasts"/>
    <d v="2013-02-16T15:52:38"/>
    <x v="1464"/>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1.9003194099515536E-2"/>
    <x v="3"/>
    <s v="radio &amp; podcasts"/>
    <d v="2012-03-22T03:00:00"/>
    <x v="1465"/>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1.436817403103178E-2"/>
    <x v="3"/>
    <s v="radio &amp; podcasts"/>
    <d v="2016-01-12T05:00:00"/>
    <x v="1466"/>
  </r>
  <r>
    <n v="1467"/>
    <s v="Radio Ambulante"/>
    <s v="We are a new Spanish language podcast telling uniquely Latin American stories."/>
    <n v="40000"/>
    <n v="46032"/>
    <x v="0"/>
    <x v="0"/>
    <s v="USD"/>
    <n v="1332699285"/>
    <n v="1327518885"/>
    <b v="1"/>
    <n v="600"/>
    <b v="1"/>
    <s v="publishing/radio &amp; podcasts"/>
    <n v="1.1508"/>
    <n v="1.3034410844629822E-2"/>
    <x v="3"/>
    <s v="radio &amp; podcasts"/>
    <d v="2012-03-25T18:14:45"/>
    <x v="1467"/>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0128534704370179E-2"/>
    <x v="3"/>
    <s v="radio &amp; podcasts"/>
    <d v="2011-06-12T00:20:49"/>
    <x v="1468"/>
  </r>
  <r>
    <n v="1469"/>
    <s v="The Local Global Mashup Show"/>
    <s v="Get the inside edge on the stories that connect Americans to the world -- in your ear every week."/>
    <n v="44250"/>
    <n v="47978"/>
    <x v="0"/>
    <x v="0"/>
    <s v="USD"/>
    <n v="1360938109"/>
    <n v="1358346109"/>
    <b v="1"/>
    <n v="321"/>
    <b v="1"/>
    <s v="publishing/radio &amp; podcasts"/>
    <n v="1.0842485875706214"/>
    <n v="6.6905665096502562E-3"/>
    <x v="3"/>
    <s v="radio &amp; podcasts"/>
    <d v="2013-02-15T14:21:49"/>
    <x v="1469"/>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4.3153969099627064E-2"/>
    <x v="3"/>
    <s v="radio &amp; podcasts"/>
    <d v="2012-12-28T19:51:03"/>
    <x v="1470"/>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1.0322308826627343E-2"/>
    <x v="3"/>
    <s v="radio &amp; podcasts"/>
    <d v="2015-04-09T22:58:54"/>
    <x v="1471"/>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9.6896989272119045E-3"/>
    <x v="3"/>
    <s v="radio &amp; podcasts"/>
    <d v="2013-10-16T13:01:43"/>
    <x v="1472"/>
  </r>
  <r>
    <n v="1473"/>
    <s v="ONE LOVES ONLY FORM"/>
    <s v="Public Radio Project"/>
    <n v="1500"/>
    <n v="1807.74"/>
    <x v="0"/>
    <x v="0"/>
    <s v="USD"/>
    <n v="1330644639"/>
    <n v="1328052639"/>
    <b v="1"/>
    <n v="47"/>
    <b v="1"/>
    <s v="publishing/radio &amp; podcasts"/>
    <n v="1.20516"/>
    <n v="2.5999314060650314E-2"/>
    <x v="3"/>
    <s v="radio &amp; podcasts"/>
    <d v="2012-03-01T23:30:39"/>
    <x v="147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2.2565320665083134E-2"/>
    <x v="3"/>
    <s v="radio &amp; podcasts"/>
    <d v="2013-09-13T17:28:12"/>
    <x v="1474"/>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1.5582791086360816E-2"/>
    <x v="3"/>
    <s v="radio &amp; podcasts"/>
    <d v="2014-12-20T04:59:00"/>
    <x v="1475"/>
  </r>
  <r>
    <n v="1476"/>
    <s v="The Comedy Button Podcast"/>
    <s v="The Comedy Button is a brand new nerd pop culture podcast with weekly video sketches."/>
    <n v="6000"/>
    <n v="39693.279999999999"/>
    <x v="0"/>
    <x v="0"/>
    <s v="USD"/>
    <n v="1315616422"/>
    <n v="1313024422"/>
    <b v="1"/>
    <n v="916"/>
    <b v="1"/>
    <s v="publishing/radio &amp; podcasts"/>
    <n v="6.6155466666666669"/>
    <n v="2.3076954083915465E-2"/>
    <x v="3"/>
    <s v="radio &amp; podcasts"/>
    <d v="2011-09-10T01:00:22"/>
    <x v="1476"/>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1.1050220106010242E-2"/>
    <x v="3"/>
    <s v="radio &amp; podcasts"/>
    <d v="2011-12-23T03:00:00"/>
    <x v="1477"/>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3.4261605280952019E-2"/>
    <x v="3"/>
    <s v="radio &amp; podcasts"/>
    <d v="2013-05-14T20:55:13"/>
    <x v="1478"/>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2302092811646949E-2"/>
    <x v="3"/>
    <s v="radio &amp; podcasts"/>
    <d v="2014-05-10T03:59:00"/>
    <x v="1479"/>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1.0850954029548771E-2"/>
    <x v="3"/>
    <s v="radio &amp; podcasts"/>
    <d v="2013-07-26T17:00:00"/>
    <x v="1480"/>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5.7142857142857141E-2"/>
    <x v="3"/>
    <s v="fiction"/>
    <d v="2013-11-02T22:09:05"/>
    <x v="1481"/>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0.2"/>
    <x v="3"/>
    <s v="fiction"/>
    <d v="2012-09-07T07:51:00"/>
    <x v="1482"/>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0.04"/>
    <x v="3"/>
    <s v="fiction"/>
    <d v="2016-07-22T04:37:55"/>
    <x v="1483"/>
  </r>
  <r>
    <n v="1484"/>
    <s v="a book called filtered down thru the stars"/>
    <s v="The mussings of an old wizard"/>
    <n v="2000"/>
    <n v="0"/>
    <x v="2"/>
    <x v="0"/>
    <s v="USD"/>
    <n v="1342882260"/>
    <n v="1337834963"/>
    <b v="0"/>
    <n v="0"/>
    <b v="0"/>
    <s v="publishing/fiction"/>
    <n v="0"/>
    <e v="#DIV/0!"/>
    <x v="3"/>
    <s v="fiction"/>
    <d v="2012-07-21T14:51:00"/>
    <x v="1484"/>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0.02"/>
    <x v="3"/>
    <s v="fiction"/>
    <d v="2015-06-20T19:06:13"/>
    <x v="1485"/>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6.25E-2"/>
    <x v="3"/>
    <s v="fiction"/>
    <d v="2015-02-27T04:02:41"/>
    <x v="1486"/>
  </r>
  <r>
    <n v="1487"/>
    <s v="You Killed Me First"/>
    <s v="A lover becomes an enemy when a line has been crossed. Torn between memories and reality, his mask of sanity is slipping."/>
    <n v="10000"/>
    <n v="0"/>
    <x v="2"/>
    <x v="0"/>
    <s v="USD"/>
    <n v="1470175271"/>
    <n v="1467583271"/>
    <b v="0"/>
    <n v="0"/>
    <b v="0"/>
    <s v="publishing/fiction"/>
    <n v="0"/>
    <e v="#DIV/0!"/>
    <x v="3"/>
    <s v="fiction"/>
    <d v="2016-08-02T22:01:11"/>
    <x v="1487"/>
  </r>
  <r>
    <n v="1488"/>
    <s v="Nanolution"/>
    <s v="A blockbuster sci-fi adventure. What would you do if one day your life changed to beyond the imaginable?"/>
    <n v="15000"/>
    <n v="360"/>
    <x v="2"/>
    <x v="2"/>
    <s v="AUD"/>
    <n v="1388928660"/>
    <n v="1386336660"/>
    <b v="0"/>
    <n v="6"/>
    <b v="0"/>
    <s v="publishing/fiction"/>
    <n v="2.4E-2"/>
    <n v="1.6666666666666666E-2"/>
    <x v="3"/>
    <s v="fiction"/>
    <d v="2014-01-05T13:31:00"/>
    <x v="1488"/>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e v="#DIV/0!"/>
    <x v="3"/>
    <s v="fiction"/>
    <d v="2012-11-15T15:40:52"/>
    <x v="1489"/>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2.1229050279329607E-2"/>
    <x v="3"/>
    <s v="fiction"/>
    <d v="2013-10-02T13:27:54"/>
    <x v="149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0.01"/>
    <x v="3"/>
    <s v="fiction"/>
    <d v="2015-02-15T15:38:00"/>
    <x v="1491"/>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6.6666666666666666E-2"/>
    <x v="3"/>
    <s v="fiction"/>
    <d v="2011-06-18T21:14:06"/>
    <x v="1492"/>
  </r>
  <r>
    <n v="1493"/>
    <s v="The Great Grand Zeppelin Chase"/>
    <s v="Help illustrate the sequel to the bestselling _x000a_The Transylvania Flying Squad of Detectives"/>
    <n v="2400"/>
    <n v="0"/>
    <x v="2"/>
    <x v="0"/>
    <s v="USD"/>
    <n v="1371415675"/>
    <n v="1368823675"/>
    <b v="0"/>
    <n v="0"/>
    <b v="0"/>
    <s v="publishing/fiction"/>
    <n v="0"/>
    <e v="#DIV/0!"/>
    <x v="3"/>
    <s v="fiction"/>
    <d v="2013-06-16T20:47:55"/>
    <x v="1493"/>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2.4719101123595506E-2"/>
    <x v="3"/>
    <s v="fiction"/>
    <d v="2015-04-03T15:38:00"/>
    <x v="1494"/>
  </r>
  <r>
    <n v="1495"/>
    <s v="A Magical Bildungsroman with a Female Heroine"/>
    <s v="The Adventures of Penelope Hawthorne. Part One: The Spellbook of Dracone."/>
    <n v="2000"/>
    <n v="0"/>
    <x v="2"/>
    <x v="0"/>
    <s v="USD"/>
    <n v="1314471431"/>
    <n v="1311879431"/>
    <b v="0"/>
    <n v="0"/>
    <b v="0"/>
    <s v="publishing/fiction"/>
    <n v="0"/>
    <e v="#DIV/0!"/>
    <x v="3"/>
    <s v="fiction"/>
    <d v="2011-08-27T18:57:11"/>
    <x v="1495"/>
  </r>
  <r>
    <n v="1496"/>
    <s v="Tainted Steel (Series 1 - 4)"/>
    <s v="Capturing the awe-inspiring magic of the likes of LoTR, Tainted Steel tells the story of one mans' struggle against Destiny."/>
    <n v="1500"/>
    <n v="0"/>
    <x v="2"/>
    <x v="0"/>
    <s v="USD"/>
    <n v="1410866659"/>
    <n v="1405682659"/>
    <b v="0"/>
    <n v="0"/>
    <b v="0"/>
    <s v="publishing/fiction"/>
    <n v="0"/>
    <e v="#DIV/0!"/>
    <x v="3"/>
    <s v="fiction"/>
    <d v="2014-09-16T11:24:19"/>
    <x v="1496"/>
  </r>
  <r>
    <n v="1497"/>
    <s v="Daddy"/>
    <s v="After 25 years apart, a father and son's reunion is less magical and more explosive as the revelations come out and the gloves come off"/>
    <n v="15000"/>
    <n v="1"/>
    <x v="2"/>
    <x v="0"/>
    <s v="USD"/>
    <n v="1375299780"/>
    <n v="1371655522"/>
    <b v="0"/>
    <n v="1"/>
    <b v="0"/>
    <s v="publishing/fiction"/>
    <n v="6.666666666666667E-5"/>
    <n v="1"/>
    <x v="3"/>
    <s v="fiction"/>
    <d v="2013-07-31T19:43:00"/>
    <x v="1497"/>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5.2631578947368418E-2"/>
    <x v="3"/>
    <s v="fiction"/>
    <d v="2014-09-03T23:36:18"/>
    <x v="1498"/>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0.2"/>
    <x v="3"/>
    <s v="fiction"/>
    <d v="2016-08-05T00:10:33"/>
    <x v="1499"/>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2.1398002853067047E-2"/>
    <x v="3"/>
    <s v="fiction"/>
    <d v="2013-05-01T21:42:37"/>
    <x v="1500"/>
  </r>
  <r>
    <n v="1501"/>
    <s v="This is Nowhere"/>
    <s v="A hardcover book of surf, outdoor and nature photos from the British Columbia coast."/>
    <n v="52000"/>
    <n v="86492"/>
    <x v="0"/>
    <x v="5"/>
    <s v="CAD"/>
    <n v="1436364023"/>
    <n v="1433772023"/>
    <b v="1"/>
    <n v="885"/>
    <b v="1"/>
    <s v="photography/photobooks"/>
    <n v="1.6633076923076924"/>
    <n v="1.0232160199787264E-2"/>
    <x v="8"/>
    <s v="photobooks"/>
    <d v="2015-07-08T14:00:23"/>
    <x v="1501"/>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1.4741464288914777E-2"/>
    <x v="8"/>
    <s v="photobooks"/>
    <d v="2016-03-25T22:00:00"/>
    <x v="1502"/>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1.7548499356143089E-2"/>
    <x v="8"/>
    <s v="photobooks"/>
    <d v="2016-10-23T08:20:01"/>
    <x v="1503"/>
  </r>
  <r>
    <n v="1504"/>
    <s v="RYU X RIO"/>
    <s v="A football photography book like no other about the 2014 World Cup in Brazil, by Ryu Voelkel."/>
    <n v="6500"/>
    <n v="18066"/>
    <x v="0"/>
    <x v="1"/>
    <s v="GBP"/>
    <n v="1402389180"/>
    <n v="1399996024"/>
    <b v="1"/>
    <n v="269"/>
    <b v="1"/>
    <s v="photography/photobooks"/>
    <n v="2.7793846153846156"/>
    <n v="1.488984833388686E-2"/>
    <x v="8"/>
    <s v="photobooks"/>
    <d v="2014-06-10T08:33:00"/>
    <x v="1504"/>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2.0816991492186087E-2"/>
    <x v="8"/>
    <s v="photobooks"/>
    <d v="2016-03-22T20:01:00"/>
    <x v="1505"/>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2.5733093955715141E-2"/>
    <x v="8"/>
    <s v="photobooks"/>
    <d v="2014-07-24T18:51:44"/>
    <x v="1506"/>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1.2790697674418604E-2"/>
    <x v="8"/>
    <s v="photobooks"/>
    <d v="2010-05-15T08:10:00"/>
    <x v="1507"/>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1.0297203650383094E-2"/>
    <x v="8"/>
    <s v="photobooks"/>
    <d v="2014-06-27T14:44:41"/>
    <x v="1508"/>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9.0584649968896182E-3"/>
    <x v="8"/>
    <s v="photobooks"/>
    <d v="2017-02-14T22:59:00"/>
    <x v="1509"/>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2.5053199386351265E-2"/>
    <x v="8"/>
    <s v="photobooks"/>
    <d v="2014-07-19T09:14:38"/>
    <x v="151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1.3162098268481246E-2"/>
    <x v="8"/>
    <s v="photobooks"/>
    <d v="2015-11-18T15:00:04"/>
    <x v="1511"/>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1.7129416577184638E-2"/>
    <x v="8"/>
    <s v="photobooks"/>
    <d v="2017-02-05T16:25:39"/>
    <x v="1512"/>
  </r>
  <r>
    <n v="1513"/>
    <s v="Russian Interiors"/>
    <s v="An intimate portrait of Russian women in their private spaces by late photographer Andy Rocchelli published by Cesura."/>
    <n v="8000"/>
    <n v="12001.5"/>
    <x v="0"/>
    <x v="1"/>
    <s v="GBP"/>
    <n v="1405523866"/>
    <n v="1402931866"/>
    <b v="1"/>
    <n v="215"/>
    <b v="1"/>
    <s v="photography/photobooks"/>
    <n v="1.5001875"/>
    <n v="1.791442736324626E-2"/>
    <x v="8"/>
    <s v="photobooks"/>
    <d v="2014-07-16T15:17:46"/>
    <x v="1513"/>
  </r>
  <r>
    <n v="1514"/>
    <s v="Racing Age"/>
    <s v="Racing Age is a documentary photography book about masters track &amp; field athletes of retirement age and older."/>
    <n v="25000"/>
    <n v="26619"/>
    <x v="0"/>
    <x v="0"/>
    <s v="USD"/>
    <n v="1443363640"/>
    <n v="1439907640"/>
    <b v="1"/>
    <n v="176"/>
    <b v="1"/>
    <s v="photography/photobooks"/>
    <n v="1.0647599999999999"/>
    <n v="6.6118186257936064E-3"/>
    <x v="8"/>
    <s v="photobooks"/>
    <d v="2015-09-27T14:20:40"/>
    <x v="1514"/>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1.1769271386674639E-3"/>
    <x v="8"/>
    <s v="photobooks"/>
    <d v="2016-03-16T05:04:57"/>
    <x v="1515"/>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6.2797747942832391E-3"/>
    <x v="8"/>
    <s v="photobooks"/>
    <d v="2016-10-06T14:00:00"/>
    <x v="1516"/>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2.5311766884800593E-2"/>
    <x v="8"/>
    <s v="photobooks"/>
    <d v="2014-12-06T06:00:00"/>
    <x v="1517"/>
  </r>
  <r>
    <n v="1518"/>
    <s v="Amelia and the Animals: Photographs by Robin Schwartz"/>
    <s v="A photobook of Robin Schwartz's ongoing series with her daughter Amelia."/>
    <n v="15000"/>
    <n v="30805"/>
    <x v="0"/>
    <x v="0"/>
    <s v="USD"/>
    <n v="1401565252"/>
    <n v="1398973252"/>
    <b v="1"/>
    <n v="236"/>
    <b v="1"/>
    <s v="photography/photobooks"/>
    <n v="2.0536666666666665"/>
    <n v="7.6610939782502836E-3"/>
    <x v="8"/>
    <s v="photobooks"/>
    <d v="2014-05-31T19:40:52"/>
    <x v="1518"/>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1.5586788852758594E-2"/>
    <x v="8"/>
    <s v="photobooks"/>
    <d v="2014-06-20T21:59:00"/>
    <x v="1519"/>
  </r>
  <r>
    <n v="1520"/>
    <s v="TULIPS"/>
    <s v="A self-published photography book by Andrew Miksys from his new series about Belarus"/>
    <n v="18000"/>
    <n v="18625"/>
    <x v="0"/>
    <x v="0"/>
    <s v="USD"/>
    <n v="1418961600"/>
    <n v="1415824513"/>
    <b v="1"/>
    <n v="167"/>
    <b v="1"/>
    <s v="photography/photobooks"/>
    <n v="1.0347222222222223"/>
    <n v="8.9664429530201348E-3"/>
    <x v="8"/>
    <s v="photobooks"/>
    <d v="2014-12-19T04:00:00"/>
    <x v="15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5.8669329671701409E-3"/>
    <x v="8"/>
    <s v="photobooks"/>
    <d v="2016-06-07T04:01:31"/>
    <x v="1521"/>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7.4772415595673125E-3"/>
    <x v="8"/>
    <s v="photobooks"/>
    <d v="2014-10-17T19:55:39"/>
    <x v="1522"/>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1.043470730862487E-2"/>
    <x v="8"/>
    <s v="photobooks"/>
    <d v="2014-12-23T00:00:00"/>
    <x v="1523"/>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4.5088566827697265E-3"/>
    <x v="8"/>
    <s v="photobooks"/>
    <d v="2017-02-20T12:01:30"/>
    <x v="1524"/>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0945039399666238E-2"/>
    <x v="8"/>
    <s v="photobooks"/>
    <d v="2016-08-18T16:52:18"/>
    <x v="1525"/>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1.011743450767841E-2"/>
    <x v="8"/>
    <s v="photobooks"/>
    <d v="2016-01-19T06:37:27"/>
    <x v="1526"/>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1.8108677937162886E-2"/>
    <x v="8"/>
    <s v="photobooks"/>
    <d v="2017-03-14T13:24:46"/>
    <x v="1527"/>
  </r>
  <r>
    <n v="1528"/>
    <s v="Don't Go Outside: Tokyo Street Photos"/>
    <s v="A book of street photos from around Shibuya that I've made between 2011-2016."/>
    <n v="3000"/>
    <n v="8447"/>
    <x v="0"/>
    <x v="0"/>
    <s v="USD"/>
    <n v="1485907200"/>
    <n v="1483292122"/>
    <b v="1"/>
    <n v="160"/>
    <b v="1"/>
    <s v="photography/photobooks"/>
    <n v="2.8156666666666665"/>
    <n v="1.894163608381674E-2"/>
    <x v="8"/>
    <s v="photobooks"/>
    <d v="2017-02-01T00:00:00"/>
    <x v="1528"/>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7.3710073710073713E-3"/>
    <x v="8"/>
    <s v="photobooks"/>
    <d v="2015-03-19T14:05:20"/>
    <x v="1529"/>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1.8521265549174597E-2"/>
    <x v="8"/>
    <s v="photobooks"/>
    <d v="2015-10-23T18:24:55"/>
    <x v="153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1.7654171704957679E-2"/>
    <x v="8"/>
    <s v="photobooks"/>
    <d v="2014-12-01T03:00:00"/>
    <x v="1531"/>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1.2148258336432379E-2"/>
    <x v="8"/>
    <s v="photobooks"/>
    <d v="2016-02-15T15:00:00"/>
    <x v="1532"/>
  </r>
  <r>
    <n v="1533"/>
    <s v="The Cancer Family Book Project"/>
    <s v="This is an intimate story about a family, focusing on their love and strength in the face of mortality."/>
    <n v="45000"/>
    <n v="65313"/>
    <x v="0"/>
    <x v="0"/>
    <s v="USD"/>
    <n v="1462161540"/>
    <n v="1457913777"/>
    <b v="1"/>
    <n v="740"/>
    <b v="1"/>
    <s v="photography/photobooks"/>
    <n v="1.4514"/>
    <n v="1.1330056803392892E-2"/>
    <x v="8"/>
    <s v="photobooks"/>
    <d v="2016-05-02T03:59:00"/>
    <x v="1533"/>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1.1777848707309288E-2"/>
    <x v="8"/>
    <s v="photobooks"/>
    <d v="2015-09-04T16:11:02"/>
    <x v="1534"/>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2.0766471587691147E-2"/>
    <x v="8"/>
    <s v="photobooks"/>
    <d v="2016-05-23T22:00:00"/>
    <x v="1535"/>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1.514797910977158E-2"/>
    <x v="8"/>
    <s v="photobooks"/>
    <d v="2015-08-27T19:15:10"/>
    <x v="1536"/>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1.0376134889753566E-2"/>
    <x v="8"/>
    <s v="photobooks"/>
    <d v="2016-08-06T18:00:00"/>
    <x v="1537"/>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6.4031180400890867E-3"/>
    <x v="8"/>
    <s v="photobooks"/>
    <d v="2015-01-22T18:46:10"/>
    <x v="1538"/>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1.0442243729322336E-2"/>
    <x v="8"/>
    <s v="photobooks"/>
    <d v="2017-01-03T22:03:39"/>
    <x v="1539"/>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5.5429864253393668E-3"/>
    <x v="8"/>
    <s v="photobooks"/>
    <d v="2014-11-26T01:15:00"/>
    <x v="154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0.33333333333333331"/>
    <x v="8"/>
    <s v="nature"/>
    <d v="2014-12-31T17:05:38"/>
    <x v="1541"/>
  </r>
  <r>
    <n v="1542"/>
    <s v="From student to beekeeper"/>
    <s v="The photography project aims to show challenges &amp; successes of a  student attempting to continue his family beekeeping heritage."/>
    <n v="500"/>
    <n v="20"/>
    <x v="2"/>
    <x v="5"/>
    <s v="CAD"/>
    <n v="1435708500"/>
    <n v="1434412500"/>
    <b v="0"/>
    <n v="1"/>
    <b v="0"/>
    <s v="photography/nature"/>
    <n v="0.04"/>
    <n v="0.05"/>
    <x v="8"/>
    <s v="nature"/>
    <d v="2015-06-30T23:55:00"/>
    <x v="1542"/>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0.1"/>
    <x v="8"/>
    <s v="nature"/>
    <d v="2014-11-22T13:13:54"/>
    <x v="1543"/>
  </r>
  <r>
    <n v="1544"/>
    <s v="LaFee Photography"/>
    <s v="My name is Travis LaFee, I live in beautiful McCall, Idaho. I wish to display the beauty of valley county by taking pics outdoors."/>
    <n v="1000"/>
    <n v="0"/>
    <x v="2"/>
    <x v="0"/>
    <s v="USD"/>
    <n v="1427847480"/>
    <n v="1424222024"/>
    <b v="0"/>
    <n v="0"/>
    <b v="0"/>
    <s v="photography/nature"/>
    <n v="0"/>
    <e v="#DIV/0!"/>
    <x v="8"/>
    <s v="nature"/>
    <d v="2015-04-01T00:18:00"/>
    <x v="1544"/>
  </r>
  <r>
    <n v="1545"/>
    <s v="Nevada County Hearts"/>
    <s v="&quot;He will not be a wise man who does not study human hearts!&quot;_x000a_Hope in natural art, creation!"/>
    <n v="3000"/>
    <n v="1"/>
    <x v="2"/>
    <x v="0"/>
    <s v="USD"/>
    <n v="1425330960"/>
    <n v="1422393234"/>
    <b v="0"/>
    <n v="1"/>
    <b v="0"/>
    <s v="photography/nature"/>
    <n v="3.3333333333333332E-4"/>
    <n v="1"/>
    <x v="8"/>
    <s v="nature"/>
    <d v="2015-03-02T21:16:00"/>
    <x v="1545"/>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3.8062283737024222E-2"/>
    <x v="8"/>
    <s v="nature"/>
    <d v="2014-09-17T05:06:39"/>
    <x v="1546"/>
  </r>
  <r>
    <n v="1547"/>
    <s v="Sound Photography"/>
    <s v="I have produced a limited number (100) of five 8x10 prints of mixed photography I would like to share with you."/>
    <n v="20"/>
    <n v="0"/>
    <x v="2"/>
    <x v="0"/>
    <s v="USD"/>
    <n v="1487844882"/>
    <n v="1487240082"/>
    <b v="0"/>
    <n v="0"/>
    <b v="0"/>
    <s v="photography/nature"/>
    <n v="0"/>
    <e v="#DIV/0!"/>
    <x v="8"/>
    <s v="nature"/>
    <d v="2017-02-23T10:14:42"/>
    <x v="1547"/>
  </r>
  <r>
    <n v="1548"/>
    <s v="Change the World through Color"/>
    <s v="Beauty is in the eye of the beholder and I want to inspire conservation through color."/>
    <n v="700"/>
    <n v="60"/>
    <x v="2"/>
    <x v="0"/>
    <s v="USD"/>
    <n v="1447020620"/>
    <n v="1444425020"/>
    <b v="0"/>
    <n v="1"/>
    <b v="0"/>
    <s v="photography/nature"/>
    <n v="8.5714285714285715E-2"/>
    <n v="1.6666666666666666E-2"/>
    <x v="8"/>
    <s v="nature"/>
    <d v="2015-11-08T22:10:20"/>
    <x v="1548"/>
  </r>
  <r>
    <n v="1549"/>
    <s v="2016 Calendar:  Wonders of Nature"/>
    <s v="A 2016 calendar collection of landscape and wildlife photographs from award winning photographer, Steve Marler."/>
    <n v="500"/>
    <n v="170"/>
    <x v="2"/>
    <x v="0"/>
    <s v="USD"/>
    <n v="1446524159"/>
    <n v="1443928559"/>
    <b v="0"/>
    <n v="6"/>
    <b v="0"/>
    <s v="photography/nature"/>
    <n v="0.34"/>
    <n v="3.5294117647058823E-2"/>
    <x v="8"/>
    <s v="nature"/>
    <d v="2015-11-03T04:15:59"/>
    <x v="1549"/>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6.9306930693069313E-2"/>
    <x v="8"/>
    <s v="nature"/>
    <d v="2016-05-12T10:47:14"/>
    <x v="1550"/>
  </r>
  <r>
    <n v="1551"/>
    <s v="Randy Hoffman Photography"/>
    <s v="I can do it but help can't hurt. Sweet Montana photos like never seen before. Be a part of Randy Hoffman Photography and our activities"/>
    <n v="3500"/>
    <n v="0"/>
    <x v="2"/>
    <x v="0"/>
    <s v="USD"/>
    <n v="1432756039"/>
    <n v="1430164039"/>
    <b v="0"/>
    <n v="0"/>
    <b v="0"/>
    <s v="photography/nature"/>
    <n v="0"/>
    <e v="#DIV/0!"/>
    <x v="8"/>
    <s v="nature"/>
    <d v="2015-05-27T19:47:19"/>
    <x v="1551"/>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7.5650118203309689E-3"/>
    <x v="8"/>
    <s v="nature"/>
    <d v="2014-10-01T03:59:00"/>
    <x v="1552"/>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e v="#DIV/0!"/>
    <x v="8"/>
    <s v="nature"/>
    <d v="2015-09-02T06:47:27"/>
    <x v="1553"/>
  </r>
  <r>
    <n v="1554"/>
    <s v="Barbara O'Donovan Designs"/>
    <s v="I create art by photographing flowers/seeds i would love to buy my own camera/computer/Photoshop and restore my old shed into my studio"/>
    <n v="20000"/>
    <n v="0"/>
    <x v="2"/>
    <x v="2"/>
    <s v="AUD"/>
    <n v="1438495390"/>
    <n v="1435903390"/>
    <b v="0"/>
    <n v="0"/>
    <b v="0"/>
    <s v="photography/nature"/>
    <n v="0"/>
    <e v="#DIV/0!"/>
    <x v="8"/>
    <s v="nature"/>
    <d v="2015-08-02T06:03:10"/>
    <x v="1554"/>
  </r>
  <r>
    <n v="1555"/>
    <s v="Coffee Table Book of Maine"/>
    <s v="I am traveling the coastline of Maine and will be taking pictures of all the scenery and lighthouses in the area."/>
    <n v="750"/>
    <n v="0"/>
    <x v="2"/>
    <x v="0"/>
    <s v="USD"/>
    <n v="1442509200"/>
    <n v="1440513832"/>
    <b v="0"/>
    <n v="0"/>
    <b v="0"/>
    <s v="photography/nature"/>
    <n v="0"/>
    <e v="#DIV/0!"/>
    <x v="8"/>
    <s v="nature"/>
    <d v="2015-09-17T17:00:00"/>
    <x v="1555"/>
  </r>
  <r>
    <n v="1556"/>
    <s v="West Canada - A Coffee Table Book"/>
    <s v="To gather a collection of photographs for a coffee table book that displays the beauty of Canada's west."/>
    <n v="1500"/>
    <n v="677"/>
    <x v="2"/>
    <x v="5"/>
    <s v="CAD"/>
    <n v="1467603624"/>
    <n v="1465011624"/>
    <b v="0"/>
    <n v="12"/>
    <b v="0"/>
    <s v="photography/nature"/>
    <n v="0.45133333333333331"/>
    <n v="1.7725258493353029E-2"/>
    <x v="8"/>
    <s v="nature"/>
    <d v="2016-07-04T03:40:24"/>
    <x v="1556"/>
  </r>
  <r>
    <n v="1557"/>
    <s v="Reflecting Light Photo"/>
    <s v="I have always been captivated by photography, Now I am trying to set up my own company and publish my pictures."/>
    <n v="2500"/>
    <n v="100"/>
    <x v="2"/>
    <x v="0"/>
    <s v="USD"/>
    <n v="1411227633"/>
    <n v="1408549233"/>
    <b v="0"/>
    <n v="1"/>
    <b v="0"/>
    <s v="photography/nature"/>
    <n v="0.04"/>
    <n v="0.01"/>
    <x v="8"/>
    <s v="nature"/>
    <d v="2014-09-20T15:40:33"/>
    <x v="1557"/>
  </r>
  <r>
    <n v="1558"/>
    <s v="Lucy Wood's Calendar - English Countryside 2016"/>
    <s v="A large 2016 wall-calendar (A3 when open) featuring 12 stunning photographs by Lucy Wood."/>
    <n v="750"/>
    <n v="35"/>
    <x v="2"/>
    <x v="1"/>
    <s v="GBP"/>
    <n v="1440763920"/>
    <n v="1435656759"/>
    <b v="0"/>
    <n v="3"/>
    <b v="0"/>
    <s v="photography/nature"/>
    <n v="4.6666666666666669E-2"/>
    <n v="8.5714285714285715E-2"/>
    <x v="8"/>
    <s v="nature"/>
    <d v="2015-08-28T12:12:00"/>
    <x v="1558"/>
  </r>
  <r>
    <n v="1559"/>
    <s v="North Cascades Bigfoot Photo Expedition"/>
    <s v="The goal of this project is to provide scientific evidence of bigfoot in the North Cascades."/>
    <n v="15000"/>
    <n v="50"/>
    <x v="2"/>
    <x v="0"/>
    <s v="USD"/>
    <n v="1430270199"/>
    <n v="1428974199"/>
    <b v="0"/>
    <n v="1"/>
    <b v="0"/>
    <s v="photography/nature"/>
    <n v="3.3333333333333335E-3"/>
    <n v="0.02"/>
    <x v="8"/>
    <s v="nature"/>
    <d v="2015-04-29T01:16:39"/>
    <x v="1559"/>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4.2553191489361701E-2"/>
    <x v="8"/>
    <s v="nature"/>
    <d v="2014-11-13T01:29:53"/>
    <x v="1560"/>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1.4925373134328358E-2"/>
    <x v="3"/>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e v="#DIV/0!"/>
    <x v="3"/>
    <s v="art books"/>
    <d v="2009-12-02T00:50:00"/>
    <x v="1562"/>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2.3529411764705882E-2"/>
    <x v="3"/>
    <s v="art books"/>
    <d v="2014-03-14T16:49:11"/>
    <x v="1563"/>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0.1"/>
    <x v="3"/>
    <s v="art books"/>
    <d v="2015-05-28T20:05:00"/>
    <x v="1564"/>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0.01"/>
    <x v="3"/>
    <s v="art books"/>
    <d v="2011-06-08T17:31:01"/>
    <x v="156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9.2549019607843144E-3"/>
    <x v="3"/>
    <s v="art books"/>
    <d v="2016-07-27T22:00:00"/>
    <x v="1566"/>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3.7142857142857144E-2"/>
    <x v="3"/>
    <s v="art books"/>
    <d v="2014-02-17T00:00:00"/>
    <x v="1567"/>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6.4516129032258064E-3"/>
    <x v="3"/>
    <s v="art books"/>
    <d v="2014-12-24T01:29:45"/>
    <x v="1568"/>
  </r>
  <r>
    <n v="1569"/>
    <s v="to be removed (Canceled)"/>
    <s v="to be removed"/>
    <n v="30000"/>
    <n v="0"/>
    <x v="1"/>
    <x v="0"/>
    <s v="USD"/>
    <n v="1369498714"/>
    <n v="1366906714"/>
    <b v="0"/>
    <n v="0"/>
    <b v="0"/>
    <s v="publishing/art books"/>
    <n v="0"/>
    <e v="#DIV/0!"/>
    <x v="3"/>
    <s v="art books"/>
    <d v="2013-05-25T16:18:34"/>
    <x v="1569"/>
  </r>
  <r>
    <n v="1570"/>
    <s v="BEAUTIFUL DREAMERS: An Adult Coloring Book (Canceled)"/>
    <s v="A Coloring Book of Breathtaking Beauties_x000a_To Calm the Heart and Soul"/>
    <n v="6000"/>
    <n v="2484"/>
    <x v="1"/>
    <x v="0"/>
    <s v="USD"/>
    <n v="1460140282"/>
    <n v="1457551882"/>
    <b v="0"/>
    <n v="52"/>
    <b v="0"/>
    <s v="publishing/art books"/>
    <n v="0.41399999999999998"/>
    <n v="2.0933977455716585E-2"/>
    <x v="3"/>
    <s v="art books"/>
    <d v="2016-04-08T18:31:22"/>
    <x v="157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0.05"/>
    <x v="3"/>
    <s v="art books"/>
    <d v="2015-06-19T18:28:03"/>
    <x v="1571"/>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2.4E-2"/>
    <x v="3"/>
    <s v="art books"/>
    <d v="2016-02-28T23:59:00"/>
    <x v="157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1.3452914798206279E-2"/>
    <x v="3"/>
    <s v="art books"/>
    <d v="2017-04-01T03:59:00"/>
    <x v="1573"/>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1.1857707509881422E-2"/>
    <x v="3"/>
    <s v="art books"/>
    <d v="2015-02-17T22:15:29"/>
    <x v="1574"/>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1.5277171540811872E-2"/>
    <x v="3"/>
    <s v="art books"/>
    <d v="2014-07-09T12:34:56"/>
    <x v="1575"/>
  </r>
  <r>
    <n v="1576"/>
    <s v="The Obsessive Line Collection (Canceled)"/>
    <s v="For the publication of my first 3 books: an Art book, a graphic novel, and a coloring book"/>
    <n v="5000"/>
    <n v="650"/>
    <x v="1"/>
    <x v="0"/>
    <s v="USD"/>
    <n v="1435698368"/>
    <n v="1431810368"/>
    <b v="0"/>
    <n v="10"/>
    <b v="0"/>
    <s v="publishing/art books"/>
    <n v="0.13"/>
    <n v="1.5384615384615385E-2"/>
    <x v="3"/>
    <s v="art books"/>
    <d v="2015-06-30T21:06:08"/>
    <x v="1576"/>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3.6363636363636362E-2"/>
    <x v="3"/>
    <s v="art books"/>
    <d v="2012-07-24T20:20:48"/>
    <x v="1577"/>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1.9512195121951219E-2"/>
    <x v="3"/>
    <s v="art books"/>
    <d v="2010-09-02T02:00:00"/>
    <x v="1578"/>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7.1428571428571425E-2"/>
    <x v="3"/>
    <s v="art books"/>
    <d v="2013-08-28T23:54:51"/>
    <x v="1579"/>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e v="#DIV/0!"/>
    <x v="3"/>
    <s v="art books"/>
    <d v="2012-05-21T01:12:06"/>
    <x v="1580"/>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0.2"/>
    <x v="8"/>
    <s v="places"/>
    <d v="2015-12-19T10:46:30"/>
    <x v="1581"/>
  </r>
  <r>
    <n v="1582"/>
    <s v="Scenes from New Orleans"/>
    <s v="I create canvas prints of images from in and around New Orleans"/>
    <n v="1000"/>
    <n v="93"/>
    <x v="2"/>
    <x v="0"/>
    <s v="USD"/>
    <n v="1445894400"/>
    <n v="1440961053"/>
    <b v="0"/>
    <n v="3"/>
    <b v="0"/>
    <s v="photography/places"/>
    <n v="9.2999999999999999E-2"/>
    <n v="3.2258064516129031E-2"/>
    <x v="8"/>
    <s v="places"/>
    <d v="2015-10-26T21:20:00"/>
    <x v="1582"/>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6.6666666666666666E-2"/>
    <x v="8"/>
    <s v="places"/>
    <d v="2014-09-25T21:43:11"/>
    <x v="1583"/>
  </r>
  <r>
    <n v="1584"/>
    <s v="Lets see Kansas together!"/>
    <s v="25 Kansas State Parks in the next year. What a great adventure to take together. Join me. Together we can photo this beautiful state."/>
    <n v="1200"/>
    <n v="0"/>
    <x v="2"/>
    <x v="0"/>
    <s v="USD"/>
    <n v="1401464101"/>
    <n v="1400600101"/>
    <b v="0"/>
    <n v="0"/>
    <b v="0"/>
    <s v="photography/places"/>
    <n v="0"/>
    <e v="#DIV/0!"/>
    <x v="8"/>
    <s v="places"/>
    <d v="2014-05-30T15:35:01"/>
    <x v="1584"/>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7.5949367088607592E-3"/>
    <x v="8"/>
    <s v="places"/>
    <d v="2016-12-25T11:00:00"/>
    <x v="1585"/>
  </r>
  <r>
    <n v="1586"/>
    <s v="Missouri In Pictures"/>
    <s v="Show the world the beauty that is in all of our back yards!"/>
    <n v="1500"/>
    <n v="0"/>
    <x v="2"/>
    <x v="0"/>
    <s v="USD"/>
    <n v="1428197422"/>
    <n v="1425609022"/>
    <b v="0"/>
    <n v="0"/>
    <b v="0"/>
    <s v="photography/places"/>
    <n v="0"/>
    <e v="#DIV/0!"/>
    <x v="8"/>
    <s v="places"/>
    <d v="2015-04-05T01:30:22"/>
    <x v="158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1"/>
    <x v="8"/>
    <s v="places"/>
    <d v="2014-12-13T22:49:25"/>
    <x v="1587"/>
  </r>
  <r>
    <n v="1588"/>
    <s v="The Right Side of Texas"/>
    <s v="Southeast Texas as seen through the lens of a cell phone camera"/>
    <n v="516"/>
    <n v="0"/>
    <x v="2"/>
    <x v="0"/>
    <s v="USD"/>
    <n v="1422735120"/>
    <n v="1420091999"/>
    <b v="0"/>
    <n v="0"/>
    <b v="0"/>
    <s v="photography/places"/>
    <n v="0"/>
    <e v="#DIV/0!"/>
    <x v="8"/>
    <s v="places"/>
    <d v="2015-01-31T20:12:00"/>
    <x v="1588"/>
  </r>
  <r>
    <n v="1589"/>
    <s v="A Side Of The World In Canvas"/>
    <s v="I want to be able to have my own photography inside a canvas and have it be displayed everywhere."/>
    <n v="1200"/>
    <n v="0"/>
    <x v="2"/>
    <x v="0"/>
    <s v="USD"/>
    <n v="1444433886"/>
    <n v="1441841886"/>
    <b v="0"/>
    <n v="0"/>
    <b v="0"/>
    <s v="photography/places"/>
    <n v="0"/>
    <e v="#DIV/0!"/>
    <x v="8"/>
    <s v="places"/>
    <d v="2015-10-09T23:38:06"/>
    <x v="1589"/>
  </r>
  <r>
    <n v="1590"/>
    <s v="An Italian Adventure"/>
    <s v="Discover Italy through photography."/>
    <n v="60000"/>
    <n v="1020"/>
    <x v="2"/>
    <x v="13"/>
    <s v="EUR"/>
    <n v="1443040464"/>
    <n v="1440448464"/>
    <b v="0"/>
    <n v="2"/>
    <b v="0"/>
    <s v="photography/places"/>
    <n v="1.7000000000000001E-2"/>
    <n v="1.9607843137254902E-3"/>
    <x v="8"/>
    <s v="places"/>
    <d v="2015-09-23T20:34:24"/>
    <x v="1590"/>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2.2482893450635387E-2"/>
    <x v="8"/>
    <s v="places"/>
    <d v="2016-04-03T16:25:41"/>
    <x v="1591"/>
  </r>
  <r>
    <n v="1592"/>
    <s v="The Views of Pittsburgh"/>
    <s v="A portfolio collage of beautiful pictures of authentic Pittsburgh locations and scenery."/>
    <n v="25"/>
    <n v="0"/>
    <x v="2"/>
    <x v="0"/>
    <s v="USD"/>
    <n v="1427503485"/>
    <n v="1423619085"/>
    <b v="0"/>
    <n v="0"/>
    <b v="0"/>
    <s v="photography/places"/>
    <n v="0"/>
    <e v="#DIV/0!"/>
    <x v="8"/>
    <s v="places"/>
    <d v="2015-03-28T00:44:45"/>
    <x v="1592"/>
  </r>
  <r>
    <n v="1593"/>
    <s v="Picturing Italy"/>
    <s v="A trip to fulfill a dream of capturing the wonders and history of ancient Italy in person."/>
    <n v="22000"/>
    <n v="3"/>
    <x v="2"/>
    <x v="0"/>
    <s v="USD"/>
    <n v="1425154655"/>
    <n v="1422562655"/>
    <b v="0"/>
    <n v="3"/>
    <b v="0"/>
    <s v="photography/places"/>
    <n v="1.3636363636363637E-4"/>
    <n v="1"/>
    <x v="8"/>
    <s v="places"/>
    <d v="2015-02-28T20:17:35"/>
    <x v="1593"/>
  </r>
  <r>
    <n v="1594"/>
    <s v="Scenes and Things from New Orleans"/>
    <s v="I photograph my love of New Orleans, create canvases and share those memories with you."/>
    <n v="1000"/>
    <n v="205"/>
    <x v="2"/>
    <x v="0"/>
    <s v="USD"/>
    <n v="1463329260"/>
    <n v="1458147982"/>
    <b v="0"/>
    <n v="10"/>
    <b v="0"/>
    <s v="photography/places"/>
    <n v="0.20499999999999999"/>
    <n v="4.878048780487805E-2"/>
    <x v="8"/>
    <s v="places"/>
    <d v="2016-05-15T16:21:00"/>
    <x v="1594"/>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2.5000000000000001E-2"/>
    <x v="8"/>
    <s v="places"/>
    <d v="2014-06-18T20:13:00"/>
    <x v="1595"/>
  </r>
  <r>
    <n v="1596"/>
    <s v="The Town We Live In"/>
    <s v="London is beautiful. I want to create a book of stunning images from in and around our great city"/>
    <n v="3250"/>
    <n v="75"/>
    <x v="2"/>
    <x v="1"/>
    <s v="GBP"/>
    <n v="1418469569"/>
    <n v="1414577969"/>
    <b v="0"/>
    <n v="3"/>
    <b v="0"/>
    <s v="photography/places"/>
    <n v="2.3076923076923078E-2"/>
    <n v="0.04"/>
    <x v="8"/>
    <s v="places"/>
    <d v="2014-12-13T11:19:29"/>
    <x v="1596"/>
  </r>
  <r>
    <n v="1597"/>
    <s v="Vacation Days in Big Bear"/>
    <s v="We're starting up a new an improved way to do vacation rental management, but we need some funding to kick start it!"/>
    <n v="15000"/>
    <n v="0"/>
    <x v="2"/>
    <x v="0"/>
    <s v="USD"/>
    <n v="1474360197"/>
    <n v="1471768197"/>
    <b v="0"/>
    <n v="0"/>
    <b v="0"/>
    <s v="photography/places"/>
    <n v="0"/>
    <e v="#DIV/0!"/>
    <x v="8"/>
    <s v="places"/>
    <d v="2016-09-20T08:29:57"/>
    <x v="1597"/>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1"/>
    <x v="8"/>
    <s v="places"/>
    <d v="2015-07-26T16:00:58"/>
    <x v="1598"/>
  </r>
  <r>
    <n v="1599"/>
    <s v="The Londoner: Prints &amp; Canvas"/>
    <s v="A London photographer trekking 5,895m up Africa's Mount Kilimanjaro to pursue and enrich a career."/>
    <n v="500"/>
    <n v="0"/>
    <x v="2"/>
    <x v="1"/>
    <s v="GBP"/>
    <n v="1460116576"/>
    <n v="1457528176"/>
    <b v="0"/>
    <n v="0"/>
    <b v="0"/>
    <s v="photography/places"/>
    <n v="0"/>
    <e v="#DIV/0!"/>
    <x v="8"/>
    <s v="places"/>
    <d v="2016-04-08T11:56:16"/>
    <x v="1599"/>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2.4523160762942781E-2"/>
    <x v="8"/>
    <s v="places"/>
    <d v="2014-07-15T05:11:00"/>
    <x v="1600"/>
  </r>
  <r>
    <n v="1601"/>
    <s v="Release Soundzero's Debut Album!"/>
    <s v="We're so close to releasing our long-awaited debut album! A little help will go a long way... let's do this!"/>
    <n v="2500"/>
    <n v="2706.23"/>
    <x v="0"/>
    <x v="0"/>
    <s v="USD"/>
    <n v="1304561633"/>
    <n v="1301969633"/>
    <b v="0"/>
    <n v="56"/>
    <b v="1"/>
    <s v="music/rock"/>
    <n v="1.082492"/>
    <n v="2.0692993574086459E-2"/>
    <x v="4"/>
    <s v="rock"/>
    <d v="2011-05-05T02:13:53"/>
    <x v="160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2.1297836938435941E-2"/>
    <x v="4"/>
    <s v="rock"/>
    <d v="2011-10-14T23:00:00"/>
    <x v="1602"/>
  </r>
  <r>
    <n v="1603"/>
    <s v="Max's First Solo Album!"/>
    <s v="An exercise in the wild and dangerous world of solo musicianship by Maxwell D Feinstein."/>
    <n v="2000"/>
    <n v="2000.66"/>
    <x v="0"/>
    <x v="0"/>
    <s v="USD"/>
    <n v="1327723459"/>
    <n v="1322539459"/>
    <b v="0"/>
    <n v="30"/>
    <b v="1"/>
    <s v="music/rock"/>
    <n v="1.0003299999999999"/>
    <n v="1.4995051632961122E-2"/>
    <x v="4"/>
    <s v="rock"/>
    <d v="2012-01-28T04:04:19"/>
    <x v="1603"/>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2.0473822755191575E-2"/>
    <x v="4"/>
    <s v="rock"/>
    <d v="2012-03-17T19:17:15"/>
    <x v="1604"/>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7.2828389830508471E-3"/>
    <x v="4"/>
    <s v="rock"/>
    <d v="2011-08-01T07:00:00"/>
    <x v="1605"/>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1.138567360491465E-2"/>
    <x v="4"/>
    <s v="rock"/>
    <d v="2011-03-24T01:40:38"/>
    <x v="1606"/>
  </r>
  <r>
    <n v="1607"/>
    <s v="New Tour Bus for The Slants"/>
    <s v="The world's only all-Asian American dance rock band, The Slants, needs a bus to tour cons, shows, and festivals."/>
    <n v="10000"/>
    <n v="14511"/>
    <x v="0"/>
    <x v="0"/>
    <s v="USD"/>
    <n v="1339701851"/>
    <n v="1337887451"/>
    <b v="0"/>
    <n v="205"/>
    <b v="1"/>
    <s v="music/rock"/>
    <n v="1.4511000000000001"/>
    <n v="1.4127213837778237E-2"/>
    <x v="4"/>
    <s v="rock"/>
    <d v="2012-06-14T19:24:11"/>
    <x v="1607"/>
  </r>
  <r>
    <n v="1608"/>
    <s v="The Devil &amp; Me Debut Album, &quot;...It's Not A Dream&quot;"/>
    <s v="The Devil &amp; Me's Debut album, &quot;...It's Not A Dream&quot;, featuring 9 original, Hard Rock songs."/>
    <n v="1200"/>
    <n v="1215"/>
    <x v="0"/>
    <x v="0"/>
    <s v="USD"/>
    <n v="1388553960"/>
    <n v="1385754986"/>
    <b v="0"/>
    <n v="23"/>
    <b v="1"/>
    <s v="music/rock"/>
    <n v="1.0125"/>
    <n v="1.8930041152263374E-2"/>
    <x v="4"/>
    <s v="rock"/>
    <d v="2014-01-01T05:26:00"/>
    <x v="1608"/>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2.2535211267605635E-3"/>
    <x v="4"/>
    <s v="rock"/>
    <d v="2011-11-02T08:00:00"/>
    <x v="1609"/>
  </r>
  <r>
    <n v="1610"/>
    <s v="So The Story Goes: The New Album by &quot;Just Joe&quot; Altier"/>
    <s v="So The Story Goes is the upcoming album from &quot;Just Joe&quot; Altier."/>
    <n v="2000"/>
    <n v="5437"/>
    <x v="0"/>
    <x v="0"/>
    <s v="USD"/>
    <n v="1355609510"/>
    <n v="1353017510"/>
    <b v="0"/>
    <n v="112"/>
    <b v="1"/>
    <s v="music/rock"/>
    <n v="2.7185000000000001"/>
    <n v="2.0599595365091043E-2"/>
    <x v="4"/>
    <s v="rock"/>
    <d v="2012-12-15T22:11:50"/>
    <x v="1610"/>
  </r>
  <r>
    <n v="1611"/>
    <s v="Skelton-Luns CD/7&quot;             No Big Deal."/>
    <s v="Skelton-Luns CD/7&quot; No Big Deal."/>
    <n v="800"/>
    <n v="1001"/>
    <x v="0"/>
    <x v="0"/>
    <s v="USD"/>
    <n v="1370390432"/>
    <n v="1368576032"/>
    <b v="0"/>
    <n v="27"/>
    <b v="1"/>
    <s v="music/rock"/>
    <n v="1.25125"/>
    <n v="2.6973026973026972E-2"/>
    <x v="4"/>
    <s v="rock"/>
    <d v="2013-06-05T00:00:32"/>
    <x v="16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0.02"/>
    <x v="4"/>
    <s v="rock"/>
    <d v="2013-01-02T20:59:44"/>
    <x v="1612"/>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2.561576354679803E-2"/>
    <x v="4"/>
    <s v="rock"/>
    <d v="2012-07-22T01:40:02"/>
    <x v="1613"/>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1.4995131450827653E-2"/>
    <x v="4"/>
    <s v="rock"/>
    <d v="2014-08-03T17:00:00"/>
    <x v="161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1.4895947426067908E-2"/>
    <x v="4"/>
    <s v="rock"/>
    <d v="2011-12-13T02:13:16"/>
    <x v="1615"/>
  </r>
  <r>
    <n v="1616"/>
    <s v="Aly Jados: the New EP rOckNrOLLa"/>
    <s v="HELP! We don't have much time.....Join Aly Jados in making her new EP a reality before the world ends!!!!"/>
    <n v="10000"/>
    <n v="10420"/>
    <x v="0"/>
    <x v="0"/>
    <s v="USD"/>
    <n v="1353621600"/>
    <n v="1350061821"/>
    <b v="0"/>
    <n v="157"/>
    <b v="1"/>
    <s v="music/rock"/>
    <n v="1.042"/>
    <n v="1.5067178502879079E-2"/>
    <x v="4"/>
    <s v="rock"/>
    <d v="2012-11-22T22:00:00"/>
    <x v="1616"/>
  </r>
  <r>
    <n v="1617"/>
    <s v="The Coffis Brothers 2nd Album!"/>
    <s v="The Coffis Brothers &amp;The Mountain Men are recording a brand new full length record."/>
    <n v="7000"/>
    <n v="10210"/>
    <x v="0"/>
    <x v="0"/>
    <s v="USD"/>
    <n v="1383332400"/>
    <n v="1380470188"/>
    <b v="0"/>
    <n v="158"/>
    <b v="1"/>
    <s v="music/rock"/>
    <n v="1.4585714285714286"/>
    <n v="1.5475024485798237E-2"/>
    <x v="4"/>
    <s v="rock"/>
    <d v="2013-11-01T19:00:00"/>
    <x v="1617"/>
  </r>
  <r>
    <n v="1618"/>
    <s v="Janus Word Album"/>
    <s v="Janus Word combines hard rock with melodic acoustic music for a unique and awesome sound."/>
    <n v="1500"/>
    <n v="1576"/>
    <x v="0"/>
    <x v="0"/>
    <s v="USD"/>
    <n v="1362757335"/>
    <n v="1359301335"/>
    <b v="0"/>
    <n v="27"/>
    <b v="1"/>
    <s v="music/rock"/>
    <n v="1.0506666666666666"/>
    <n v="1.7131979695431471E-2"/>
    <x v="4"/>
    <s v="rock"/>
    <d v="2013-03-08T15:42:15"/>
    <x v="1618"/>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1.15E-2"/>
    <x v="4"/>
    <s v="rock"/>
    <d v="2014-09-15T04:28:06"/>
    <x v="1619"/>
  </r>
  <r>
    <n v="1620"/>
    <s v="Kickstart my music career with 300 CDs"/>
    <s v="Kickstarting my music career with 300 hard copy CDs of my first release."/>
    <n v="1000"/>
    <n v="1130"/>
    <x v="0"/>
    <x v="0"/>
    <s v="USD"/>
    <n v="1361606940"/>
    <n v="1361002140"/>
    <b v="0"/>
    <n v="17"/>
    <b v="1"/>
    <s v="music/rock"/>
    <n v="1.1299999999999999"/>
    <n v="1.5044247787610619E-2"/>
    <x v="4"/>
    <s v="rock"/>
    <d v="2013-02-23T08:09:00"/>
    <x v="1620"/>
  </r>
  <r>
    <n v="1621"/>
    <s v="The First Full Length Fifth Freedom Album"/>
    <s v="Its long over due! Help us fund our debut album! We need all our friends and fans support on this! Lets make it happen!"/>
    <n v="5000"/>
    <n v="6060"/>
    <x v="0"/>
    <x v="0"/>
    <s v="USD"/>
    <n v="1338177540"/>
    <n v="1333550015"/>
    <b v="0"/>
    <n v="37"/>
    <b v="1"/>
    <s v="music/rock"/>
    <n v="1.212"/>
    <n v="6.1056105610561053E-3"/>
    <x v="4"/>
    <s v="rock"/>
    <d v="2012-05-28T03:59:00"/>
    <x v="162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9.2605784299757809E-3"/>
    <x v="4"/>
    <s v="rock"/>
    <d v="2014-12-17T07:59:00"/>
    <x v="1622"/>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2.3746701846965697E-2"/>
    <x v="4"/>
    <s v="rock"/>
    <d v="2013-08-27T16:31:29"/>
    <x v="1623"/>
  </r>
  <r>
    <n v="1624"/>
    <s v="Joey De Noble needs YOUR help!"/>
    <s v="Joey De Noble is raising money to help record his latest music, and he wants YOU to be a part of it!"/>
    <n v="1000"/>
    <n v="1180"/>
    <x v="0"/>
    <x v="0"/>
    <s v="USD"/>
    <n v="1357721335"/>
    <n v="1354265335"/>
    <b v="0"/>
    <n v="25"/>
    <b v="1"/>
    <s v="music/rock"/>
    <n v="1.18"/>
    <n v="2.1186440677966101E-2"/>
    <x v="4"/>
    <s v="rock"/>
    <d v="2013-01-09T08:48:55"/>
    <x v="1624"/>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8.9270386266094414E-3"/>
    <x v="4"/>
    <s v="rock"/>
    <d v="2012-09-11T16:47:33"/>
    <x v="1625"/>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1.3341568869672638E-2"/>
    <x v="4"/>
    <s v="rock"/>
    <d v="2013-12-01T21:21:07"/>
    <x v="1626"/>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1.6239316239316241E-2"/>
    <x v="4"/>
    <s v="rock"/>
    <d v="2012-11-26T04:59:00"/>
    <x v="1627"/>
  </r>
  <r>
    <n v="1628"/>
    <s v="&quot;Songs for Tsippora&quot; Byronâ€™s DEBUT EP"/>
    <s v="Original Jewish rock music on human relationships and identity"/>
    <n v="4000"/>
    <n v="4037"/>
    <x v="0"/>
    <x v="0"/>
    <s v="USD"/>
    <n v="1403026882"/>
    <n v="1400175682"/>
    <b v="0"/>
    <n v="88"/>
    <b v="1"/>
    <s v="music/rock"/>
    <n v="1.00925"/>
    <n v="2.1798365122615803E-2"/>
    <x v="4"/>
    <s v="rock"/>
    <d v="2014-06-17T17:41:22"/>
    <x v="1628"/>
  </r>
  <r>
    <n v="1629"/>
    <s v="Off The Turnpike | A Loud New Way to Release Loud New Music"/>
    <s v="Help Off The Turnpike release new music, and set fire to everything!"/>
    <n v="6000"/>
    <n v="6220"/>
    <x v="0"/>
    <x v="0"/>
    <s v="USD"/>
    <n v="1392929333"/>
    <n v="1389041333"/>
    <b v="0"/>
    <n v="82"/>
    <b v="1"/>
    <s v="music/rock"/>
    <n v="1.0366666666666666"/>
    <n v="1.3183279742765274E-2"/>
    <x v="4"/>
    <s v="rock"/>
    <d v="2014-02-20T20:48:53"/>
    <x v="1629"/>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1.1875589066918001E-2"/>
    <x v="4"/>
    <s v="rock"/>
    <d v="2012-03-02T06:59:00"/>
    <x v="1630"/>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8.5305625040087221E-3"/>
    <x v="4"/>
    <s v="rock"/>
    <d v="2012-10-12T20:37:41"/>
    <x v="163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1.1562115621156211E-2"/>
    <x v="4"/>
    <s v="rock"/>
    <d v="2011-09-24T08:10:54"/>
    <x v="1632"/>
  </r>
  <r>
    <n v="1633"/>
    <s v="ELIZABETH REX"/>
    <s v="We are a four piece rock band that has played shows in and around NYC including Mercury Lounge.  Two of our members are now in LA."/>
    <n v="10000"/>
    <n v="10000"/>
    <x v="0"/>
    <x v="0"/>
    <s v="USD"/>
    <n v="1326690000"/>
    <n v="1324329156"/>
    <b v="0"/>
    <n v="58"/>
    <b v="1"/>
    <s v="music/rock"/>
    <n v="1"/>
    <n v="5.7999999999999996E-3"/>
    <x v="4"/>
    <s v="rock"/>
    <d v="2012-01-16T05:00:00"/>
    <x v="1633"/>
  </r>
  <r>
    <n v="1634"/>
    <s v="RUBEDO: Debut Full Length Album"/>
    <s v="Recording Debut  Album w/ Producer Ikey Owens from Free Moral Agents/ The Mars Volta"/>
    <n v="2000"/>
    <n v="2010"/>
    <x v="0"/>
    <x v="0"/>
    <s v="USD"/>
    <n v="1306994340"/>
    <n v="1303706001"/>
    <b v="0"/>
    <n v="32"/>
    <b v="1"/>
    <s v="music/rock"/>
    <n v="1.0049999999999999"/>
    <n v="1.5920398009950248E-2"/>
    <x v="4"/>
    <s v="rock"/>
    <d v="2011-06-02T05:59:00"/>
    <x v="1634"/>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1.4764565043894652E-2"/>
    <x v="4"/>
    <s v="rock"/>
    <d v="2016-07-11T20:51:01"/>
    <x v="1635"/>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1.8669527896995709E-2"/>
    <x v="4"/>
    <s v="rock"/>
    <d v="2011-06-12T04:00:00"/>
    <x v="1636"/>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2.8901734104046242E-2"/>
    <x v="4"/>
    <s v="rock"/>
    <d v="2009-12-31T23:39:00"/>
    <x v="1637"/>
  </r>
  <r>
    <n v="1638"/>
    <s v="Avenues EP 2013"/>
    <s v="Avenues will be going in to the studio to record a new EP with Matt Allison!"/>
    <n v="1000"/>
    <n v="1050"/>
    <x v="0"/>
    <x v="0"/>
    <s v="USD"/>
    <n v="1362086700"/>
    <n v="1358180968"/>
    <b v="0"/>
    <n v="27"/>
    <b v="1"/>
    <s v="music/rock"/>
    <n v="1.05"/>
    <n v="2.5714285714285714E-2"/>
    <x v="4"/>
    <s v="rock"/>
    <d v="2013-02-28T21:25:00"/>
    <x v="1638"/>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1.0555555555555556E-2"/>
    <x v="4"/>
    <s v="rock"/>
    <d v="2012-03-03T15:39:25"/>
    <x v="1639"/>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2.5020605204285881E-2"/>
    <x v="4"/>
    <s v="rock"/>
    <d v="2010-08-03T01:59:00"/>
    <x v="1640"/>
  </r>
  <r>
    <n v="1641"/>
    <s v="Tanya Dartson- Run for Your Life music video"/>
    <s v="Music Video For Upbeat and Inspiring Song - Run For Your Life"/>
    <n v="2500"/>
    <n v="2535"/>
    <x v="0"/>
    <x v="0"/>
    <s v="USD"/>
    <n v="1418998744"/>
    <n v="1416406744"/>
    <b v="0"/>
    <n v="26"/>
    <b v="1"/>
    <s v="music/pop"/>
    <n v="1.014"/>
    <n v="1.0256410256410256E-2"/>
    <x v="4"/>
    <s v="pop"/>
    <d v="2014-12-19T14:19:04"/>
    <x v="1641"/>
  </r>
  <r>
    <n v="1642"/>
    <s v="Pop Garden Radio Presents: Season 2 CD"/>
    <s v="Pop Garden Radio Presents: The Rock on the Road Tour Season 2 CD. 23 great Pop tracks from independent Pop artists."/>
    <n v="1200"/>
    <n v="1200"/>
    <x v="0"/>
    <x v="0"/>
    <s v="USD"/>
    <n v="1308011727"/>
    <n v="1306283727"/>
    <b v="0"/>
    <n v="28"/>
    <b v="1"/>
    <s v="music/pop"/>
    <n v="1"/>
    <n v="2.3333333333333334E-2"/>
    <x v="4"/>
    <s v="pop"/>
    <d v="2011-06-14T00:35:27"/>
    <x v="1642"/>
  </r>
  <r>
    <n v="1643"/>
    <s v="This Is All Now's Brand New Album!!"/>
    <s v="This Is All Now is putting out a brand new record, and we need YOUR help to do it!"/>
    <n v="5000"/>
    <n v="6235"/>
    <x v="0"/>
    <x v="0"/>
    <s v="USD"/>
    <n v="1348516012"/>
    <n v="1345924012"/>
    <b v="0"/>
    <n v="37"/>
    <b v="1"/>
    <s v="music/pop"/>
    <n v="1.2470000000000001"/>
    <n v="5.9342421812349638E-3"/>
    <x v="4"/>
    <s v="pop"/>
    <d v="2012-09-24T19:46:52"/>
    <x v="1643"/>
  </r>
  <r>
    <n v="1644"/>
    <s v="Kevin Wood - Out Among The Wolves"/>
    <s v="Be a part of helping Singer/Songwriter Kevin Wood bring his 3rd Album &quot;Out Among The Wolves&quot; from the studio to you!"/>
    <n v="10000"/>
    <n v="10950"/>
    <x v="0"/>
    <x v="0"/>
    <s v="USD"/>
    <n v="1353551160"/>
    <n v="1348363560"/>
    <b v="0"/>
    <n v="128"/>
    <b v="1"/>
    <s v="music/pop"/>
    <n v="1.095"/>
    <n v="1.1689497716894977E-2"/>
    <x v="4"/>
    <s v="pop"/>
    <d v="2012-11-22T02:26:00"/>
    <x v="1644"/>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1.8050541516245488E-3"/>
    <x v="4"/>
    <s v="pop"/>
    <d v="2013-09-18T14:49:00"/>
    <x v="1645"/>
  </r>
  <r>
    <n v="1646"/>
    <s v="MADAM Album"/>
    <s v="Album 3 funds.We have 13 amazing songs ready to go . a fantastic engineer to mix them, James Aparicio(Depeche Mode/Liars.We need you xx"/>
    <n v="2000"/>
    <n v="2204"/>
    <x v="0"/>
    <x v="1"/>
    <s v="GBP"/>
    <n v="1408039860"/>
    <n v="1405248503"/>
    <b v="0"/>
    <n v="83"/>
    <b v="1"/>
    <s v="music/pop"/>
    <n v="1.1020000000000001"/>
    <n v="3.7658802177858441E-2"/>
    <x v="4"/>
    <s v="pop"/>
    <d v="2014-08-14T18:11:00"/>
    <x v="1646"/>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8.7853323147440796E-3"/>
    <x v="4"/>
    <s v="pop"/>
    <d v="2012-06-09T09:49:37"/>
    <x v="164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1239153071850052E-2"/>
    <x v="4"/>
    <s v="pop"/>
    <d v="2011-03-20T15:54:42"/>
    <x v="1648"/>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2.119126292078392E-2"/>
    <x v="4"/>
    <s v="pop"/>
    <d v="2014-05-23T16:25:55"/>
    <x v="1649"/>
  </r>
  <r>
    <n v="1650"/>
    <s v="The Psalm Praise Project, Vol. 2"/>
    <s v="Help me record a CD that uses pop styling to give a fresh sound to ancient wisdom from scripture!"/>
    <n v="2000"/>
    <n v="2831"/>
    <x v="0"/>
    <x v="0"/>
    <s v="USD"/>
    <n v="1381314437"/>
    <n v="1378722437"/>
    <b v="0"/>
    <n v="32"/>
    <b v="1"/>
    <s v="music/pop"/>
    <n v="1.4155"/>
    <n v="1.1303426351112681E-2"/>
    <x v="4"/>
    <s v="pop"/>
    <d v="2013-10-09T10:27:17"/>
    <x v="1650"/>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9.9255583126550868E-3"/>
    <x v="4"/>
    <s v="pop"/>
    <d v="2011-04-26T06:59:00"/>
    <x v="1651"/>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1.5452538631346579E-2"/>
    <x v="4"/>
    <s v="pop"/>
    <d v="2013-11-24T12:49:53"/>
    <x v="1652"/>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1.9284809080390104E-2"/>
    <x v="4"/>
    <s v="pop"/>
    <d v="2011-04-24T20:01:36"/>
    <x v="1653"/>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2.5777103866565579E-2"/>
    <x v="4"/>
    <s v="pop"/>
    <d v="2012-04-18T21:22:40"/>
    <x v="1654"/>
  </r>
  <r>
    <n v="1655"/>
    <s v="Meg Porter Debut EP!"/>
    <s v="Berklee College of Music student, Meg Porter needs YOUR help to fund her very first EP!"/>
    <n v="1500"/>
    <n v="2143"/>
    <x v="0"/>
    <x v="0"/>
    <s v="USD"/>
    <n v="1333648820"/>
    <n v="1331060420"/>
    <b v="0"/>
    <n v="48"/>
    <b v="1"/>
    <s v="music/pop"/>
    <n v="1.4286666666666668"/>
    <n v="2.2398506766215586E-2"/>
    <x v="4"/>
    <s v="pop"/>
    <d v="2012-04-05T18:00:20"/>
    <x v="1655"/>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6.3786358224187786E-3"/>
    <x v="4"/>
    <s v="pop"/>
    <d v="2012-12-13T22:17:32"/>
    <x v="1656"/>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8.4243589768025172E-3"/>
    <x v="4"/>
    <s v="pop"/>
    <d v="2012-05-24T18:46:08"/>
    <x v="165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1.3486261658684145E-2"/>
    <x v="4"/>
    <s v="pop"/>
    <d v="2012-12-18T14:20:00"/>
    <x v="1658"/>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7.9787234042553196E-2"/>
    <x v="4"/>
    <s v="pop"/>
    <d v="2013-12-17T12:00:00"/>
    <x v="1659"/>
  </r>
  <r>
    <n v="1660"/>
    <s v="Risotto fragole e champagne"/>
    <s v="Vogliamo realizzare un risotto fragole e champagne e condividerlo con i nostri fan. Faremo il risotto durante un concerto casalingo."/>
    <n v="80"/>
    <n v="1003"/>
    <x v="0"/>
    <x v="13"/>
    <s v="EUR"/>
    <n v="1462053540"/>
    <n v="1459355950"/>
    <b v="0"/>
    <n v="36"/>
    <b v="1"/>
    <s v="music/pop"/>
    <n v="12.5375"/>
    <n v="3.589232303090728E-2"/>
    <x v="4"/>
    <s v="pop"/>
    <d v="2016-04-30T21:59:00"/>
    <x v="1660"/>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1.2472215361817732E-2"/>
    <x v="4"/>
    <s v="pop"/>
    <d v="2016-01-17T21:00:00"/>
    <x v="1661"/>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7.5508464255267327E-3"/>
    <x v="4"/>
    <s v="pop"/>
    <d v="2011-12-31T05:45:36"/>
    <x v="1662"/>
  </r>
  <r>
    <n v="1663"/>
    <s v="ghost -- a music video"/>
    <s v="music is as important to the eyes as it is to the ears. help bring ghost to life in front of your eyes."/>
    <n v="1000"/>
    <n v="1080"/>
    <x v="0"/>
    <x v="0"/>
    <s v="USD"/>
    <n v="1422750707"/>
    <n v="1420158707"/>
    <b v="0"/>
    <n v="32"/>
    <b v="1"/>
    <s v="music/pop"/>
    <n v="1.08"/>
    <n v="2.9629629629629631E-2"/>
    <x v="4"/>
    <s v="pop"/>
    <d v="2015-02-01T00:31:47"/>
    <x v="1663"/>
  </r>
  <r>
    <n v="1664"/>
    <s v="Grace Sings Grace"/>
    <s v="Korean-American Soprano Grace's Debut Album - coming up in June 2012. Come and be part of this exciting project!"/>
    <n v="2500"/>
    <n v="3060.22"/>
    <x v="0"/>
    <x v="0"/>
    <s v="USD"/>
    <n v="1331870340"/>
    <n v="1328033818"/>
    <b v="0"/>
    <n v="89"/>
    <b v="1"/>
    <s v="music/pop"/>
    <n v="1.2240879999999998"/>
    <n v="2.9082876394507587E-2"/>
    <x v="4"/>
    <s v="pop"/>
    <d v="2012-03-16T03:59:00"/>
    <x v="166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2.2243482420473571E-2"/>
    <x v="4"/>
    <s v="pop"/>
    <d v="2011-02-22T03:00:00"/>
    <x v="1665"/>
  </r>
  <r>
    <n v="1666"/>
    <s v="Venus On Fire + Extraordinary Producer = Legendary New EP"/>
    <s v="Play a KEY role in Venus On Fire's success - Working with a World Class Producer to make a memorable EP."/>
    <n v="2500"/>
    <n v="4022"/>
    <x v="0"/>
    <x v="0"/>
    <s v="USD"/>
    <n v="1364447073"/>
    <n v="1361858673"/>
    <b v="0"/>
    <n v="98"/>
    <b v="1"/>
    <s v="music/pop"/>
    <n v="1.6088"/>
    <n v="2.4365987071108902E-2"/>
    <x v="4"/>
    <s v="pop"/>
    <d v="2013-03-28T05:04:33"/>
    <x v="1666"/>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1.9012288430326919E-2"/>
    <x v="4"/>
    <s v="pop"/>
    <d v="2014-03-11T06:59:00"/>
    <x v="166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1.412739008646937E-2"/>
    <x v="4"/>
    <s v="pop"/>
    <d v="2011-11-28T04:35:39"/>
    <x v="1668"/>
  </r>
  <r>
    <n v="1669"/>
    <s v="Summer Gill 'Stormy Weather' EP"/>
    <s v="Hi guys! I'll be recording a 6-7 song EP this summer and I need your help to make it happen! _x000a_Any support is appreciated!"/>
    <n v="2000"/>
    <n v="2795"/>
    <x v="0"/>
    <x v="0"/>
    <s v="USD"/>
    <n v="1464729276"/>
    <n v="1459545276"/>
    <b v="0"/>
    <n v="52"/>
    <b v="1"/>
    <s v="music/pop"/>
    <n v="1.3975"/>
    <n v="1.8604651162790697E-2"/>
    <x v="4"/>
    <s v="pop"/>
    <d v="2016-05-31T21:14:36"/>
    <x v="166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2.2417153996101363E-2"/>
    <x v="4"/>
    <s v="pop"/>
    <d v="2010-07-05T04:00:00"/>
    <x v="1670"/>
  </r>
  <r>
    <n v="1671"/>
    <s v="Luke O'Brien's Kickstarter"/>
    <s v="I am seeking funding in order to help take my music from a hobby to a career."/>
    <n v="2000"/>
    <n v="2013.47"/>
    <x v="0"/>
    <x v="0"/>
    <s v="USD"/>
    <n v="1470056614"/>
    <n v="1467464614"/>
    <b v="0"/>
    <n v="77"/>
    <b v="1"/>
    <s v="music/pop"/>
    <n v="1.0067349999999999"/>
    <n v="3.8242437185555284E-2"/>
    <x v="4"/>
    <s v="pop"/>
    <d v="2016-08-01T13:03:34"/>
    <x v="1671"/>
  </r>
  <r>
    <n v="1672"/>
    <s v="High Altotude Debut Album"/>
    <s v="Sweet, sweet harmonies from Portland Oregon's premiere high school women's a cappella group."/>
    <n v="1700"/>
    <n v="1920"/>
    <x v="0"/>
    <x v="0"/>
    <s v="USD"/>
    <n v="1338824730"/>
    <n v="1336232730"/>
    <b v="0"/>
    <n v="49"/>
    <b v="1"/>
    <s v="music/pop"/>
    <n v="1.1294117647058823"/>
    <n v="2.5520833333333333E-2"/>
    <x v="4"/>
    <s v="pop"/>
    <d v="2012-06-04T15:45:30"/>
    <x v="1672"/>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2.1933085501858737E-2"/>
    <x v="4"/>
    <s v="pop"/>
    <d v="2015-03-06T21:04:52"/>
    <x v="1673"/>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1.1204759543877046E-2"/>
    <x v="4"/>
    <s v="pop"/>
    <d v="2016-08-18T06:59:00"/>
    <x v="1674"/>
  </r>
  <r>
    <n v="1675"/>
    <s v="The Great Party's Debut Album!"/>
    <s v="The Great Party is releasing their debut album. Here's your chance to be a part of it!"/>
    <n v="1000"/>
    <n v="1374.16"/>
    <x v="0"/>
    <x v="0"/>
    <s v="USD"/>
    <n v="1318802580"/>
    <n v="1316194540"/>
    <b v="0"/>
    <n v="34"/>
    <b v="1"/>
    <s v="music/pop"/>
    <n v="1.37416"/>
    <n v="2.4742388077079815E-2"/>
    <x v="4"/>
    <s v="pop"/>
    <d v="2011-10-16T22:03:00"/>
    <x v="1675"/>
  </r>
  <r>
    <n v="1676"/>
    <s v="Bridge 19 CD Release Tour"/>
    <s v="Help fund Bridge 19's tour in support of their first duo record, to be released in May 2012."/>
    <n v="3000"/>
    <n v="3460"/>
    <x v="0"/>
    <x v="0"/>
    <s v="USD"/>
    <n v="1334980740"/>
    <n v="1330968347"/>
    <b v="0"/>
    <n v="42"/>
    <b v="1"/>
    <s v="music/pop"/>
    <n v="1.1533333333333333"/>
    <n v="1.2138728323699421E-2"/>
    <x v="4"/>
    <s v="pop"/>
    <d v="2012-04-21T03:59:00"/>
    <x v="1676"/>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6.2686567164179103E-3"/>
    <x v="4"/>
    <s v="pop"/>
    <d v="2016-04-16T05:59:00"/>
    <x v="167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2.7590090090090089E-2"/>
    <x v="4"/>
    <s v="pop"/>
    <d v="2014-02-06T20:31:11"/>
    <x v="1678"/>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1.6E-2"/>
    <x v="4"/>
    <s v="pop"/>
    <d v="2011-07-22T01:39:05"/>
    <x v="1679"/>
  </r>
  <r>
    <n v="1680"/>
    <s v="Kick Out a Record"/>
    <s v="Working Musician dilemma #164: how the taxman put Kick the Record 2.0 on hold"/>
    <n v="1000"/>
    <n v="1175"/>
    <x v="0"/>
    <x v="0"/>
    <s v="USD"/>
    <n v="1405188667"/>
    <n v="1402596667"/>
    <b v="0"/>
    <n v="25"/>
    <b v="1"/>
    <s v="music/pop"/>
    <n v="1.175"/>
    <n v="2.1276595744680851E-2"/>
    <x v="4"/>
    <s v="pop"/>
    <d v="2014-07-12T18:11:07"/>
    <x v="1680"/>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1.3409303204671775E-2"/>
    <x v="4"/>
    <s v="faith"/>
    <d v="2017-03-29T02:00:00"/>
    <x v="1681"/>
  </r>
  <r>
    <n v="1682"/>
    <s v="Looking Up &amp; Holding On CD Project - Christian songwriter"/>
    <s v="Christian singer-wongerwriter searching for funding to record CD of original Christian music."/>
    <n v="6000"/>
    <n v="0"/>
    <x v="3"/>
    <x v="0"/>
    <s v="USD"/>
    <n v="1492142860"/>
    <n v="1486962460"/>
    <b v="0"/>
    <n v="0"/>
    <b v="0"/>
    <s v="music/faith"/>
    <n v="0"/>
    <e v="#DIV/0!"/>
    <x v="4"/>
    <s v="faith"/>
    <d v="2017-04-14T04:07:40"/>
    <x v="1682"/>
  </r>
  <r>
    <n v="1683"/>
    <s v="Manman doudou tÃ©moignage d'une mÃ¨re Album"/>
    <s v="Rendre tÃ©moignage de ce que Dieu fait chaque jour pour moi et venir en  aide  aux autres, c'est  mon but."/>
    <n v="3500"/>
    <n v="760"/>
    <x v="3"/>
    <x v="6"/>
    <s v="EUR"/>
    <n v="1491590738"/>
    <n v="1489517138"/>
    <b v="0"/>
    <n v="10"/>
    <b v="0"/>
    <s v="music/faith"/>
    <n v="0.21714285714285714"/>
    <n v="1.3157894736842105E-2"/>
    <x v="4"/>
    <s v="faith"/>
    <d v="2017-04-07T18:45:38"/>
    <x v="1683"/>
  </r>
  <r>
    <n v="1684"/>
    <s v="Goodness &amp; Mercy EP - Marty Mikles"/>
    <s v="New Music from Marty Mikles!  A new EP all about God's Goodness &amp; Mercy."/>
    <n v="8000"/>
    <n v="8730"/>
    <x v="3"/>
    <x v="0"/>
    <s v="USD"/>
    <n v="1489775641"/>
    <n v="1487360041"/>
    <b v="0"/>
    <n v="101"/>
    <b v="0"/>
    <s v="music/faith"/>
    <n v="1.0912500000000001"/>
    <n v="1.156930126002291E-2"/>
    <x v="4"/>
    <s v="faith"/>
    <d v="2017-03-17T18:34:01"/>
    <x v="1684"/>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4.1666666666666664E-2"/>
    <x v="4"/>
    <s v="faith"/>
    <d v="2017-03-24T05:00:23"/>
    <x v="1685"/>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5.5555555555555552E-2"/>
    <x v="4"/>
    <s v="faith"/>
    <d v="2017-04-27T19:15:19"/>
    <x v="1686"/>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1.248E-2"/>
    <x v="4"/>
    <s v="faith"/>
    <d v="2017-04-10T20:15:00"/>
    <x v="1687"/>
  </r>
  <r>
    <n v="1688"/>
    <s v="Christofer Scott: Dive In EP"/>
    <s v="Professionally recording a worship and contemporary Christian music album that connects to people and connects their heart to God."/>
    <n v="4000"/>
    <n v="1772"/>
    <x v="3"/>
    <x v="0"/>
    <s v="USD"/>
    <n v="1491738594"/>
    <n v="1489150194"/>
    <b v="0"/>
    <n v="7"/>
    <b v="0"/>
    <s v="music/faith"/>
    <n v="0.443"/>
    <n v="3.9503386004514675E-3"/>
    <x v="4"/>
    <s v="faith"/>
    <d v="2017-04-09T11:49:54"/>
    <x v="1688"/>
  </r>
  <r>
    <n v="1689"/>
    <s v="Fly Away"/>
    <s v="Praising the Living God in the second half of life."/>
    <n v="2400"/>
    <n v="2400"/>
    <x v="3"/>
    <x v="0"/>
    <s v="USD"/>
    <n v="1489700230"/>
    <n v="1487111830"/>
    <b v="0"/>
    <n v="14"/>
    <b v="0"/>
    <s v="music/faith"/>
    <n v="1"/>
    <n v="5.8333333333333336E-3"/>
    <x v="4"/>
    <s v="faith"/>
    <d v="2017-03-16T21:37:10"/>
    <x v="1689"/>
  </r>
  <r>
    <n v="1690"/>
    <s v="NewKings Album &quot;Rise Up&quot;"/>
    <s v="Our newest project! We are hard at it trying to bring music that uplifts the spirit, and tells a story of life-changing love."/>
    <n v="2500"/>
    <n v="635"/>
    <x v="3"/>
    <x v="0"/>
    <s v="USD"/>
    <n v="1491470442"/>
    <n v="1488882042"/>
    <b v="0"/>
    <n v="11"/>
    <b v="0"/>
    <s v="music/faith"/>
    <n v="0.254"/>
    <n v="1.7322834645669291E-2"/>
    <x v="4"/>
    <s v="faith"/>
    <d v="2017-04-06T09:20:42"/>
    <x v="1690"/>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3.7841067516430991E-3"/>
    <x v="4"/>
    <s v="faith"/>
    <d v="2017-04-03T01:00:00"/>
    <x v="1691"/>
  </r>
  <r>
    <n v="1692"/>
    <s v="Get Your Hopes Up"/>
    <s v="After 3 years.....It's time for some new music! Album #2 is in motion and I can't wait to share it with all of you!"/>
    <n v="5000"/>
    <n v="2390"/>
    <x v="3"/>
    <x v="0"/>
    <s v="USD"/>
    <n v="1490572740"/>
    <n v="1487734667"/>
    <b v="0"/>
    <n v="15"/>
    <b v="0"/>
    <s v="music/faith"/>
    <n v="0.47799999999999998"/>
    <n v="6.2761506276150627E-3"/>
    <x v="4"/>
    <s v="faith"/>
    <d v="2017-03-26T23:59:00"/>
    <x v="1692"/>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2.8571428571428571E-2"/>
    <x v="4"/>
    <s v="faith"/>
    <d v="2017-04-09T20:00:00"/>
    <x v="1693"/>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0.2"/>
    <x v="4"/>
    <s v="faith"/>
    <d v="2017-03-27T04:36:00"/>
    <x v="1694"/>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1.6370106761565837E-2"/>
    <x v="4"/>
    <s v="faith"/>
    <d v="2017-04-10T01:00:00"/>
    <x v="1695"/>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e v="#DIV/0!"/>
    <x v="4"/>
    <s v="faith"/>
    <d v="2017-04-01T00:40:11"/>
    <x v="1696"/>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8.7094220110847196E-3"/>
    <x v="4"/>
    <s v="faith"/>
    <d v="2017-04-09T23:47:28"/>
    <x v="1697"/>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e v="#DIV/0!"/>
    <x v="4"/>
    <s v="faith"/>
    <d v="2017-03-26T03:33:00"/>
    <x v="169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1.8518518518518517E-2"/>
    <x v="4"/>
    <s v="faith"/>
    <d v="2017-04-11T20:44:05"/>
    <x v="1699"/>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1.5157329240214889E-2"/>
    <x v="4"/>
    <s v="faith"/>
    <d v="2017-04-01T04:00:00"/>
    <x v="1700"/>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0.2"/>
    <x v="4"/>
    <s v="faith"/>
    <d v="2015-01-15T15:56:45"/>
    <x v="1701"/>
  </r>
  <r>
    <n v="1702"/>
    <s v="lyndale lewis and new vision prosper cd release"/>
    <s v="I can do all things through christ jesus"/>
    <n v="16500"/>
    <n v="1"/>
    <x v="2"/>
    <x v="0"/>
    <s v="USD"/>
    <n v="1427745150"/>
    <n v="1425156750"/>
    <b v="0"/>
    <n v="1"/>
    <b v="0"/>
    <s v="music/faith"/>
    <n v="6.0606060606060605E-5"/>
    <n v="1"/>
    <x v="4"/>
    <s v="faith"/>
    <d v="2015-03-30T19:52:30"/>
    <x v="1702"/>
  </r>
  <r>
    <n v="1703"/>
    <s v="Joy Full Noise!"/>
    <s v="I would love for you to be a part of helping me raise money for music and video production to launch my first Worship album!"/>
    <n v="5000"/>
    <n v="51"/>
    <x v="2"/>
    <x v="0"/>
    <s v="USD"/>
    <n v="1441003537"/>
    <n v="1435819537"/>
    <b v="0"/>
    <n v="2"/>
    <b v="0"/>
    <s v="music/faith"/>
    <n v="1.0200000000000001E-2"/>
    <n v="3.9215686274509803E-2"/>
    <x v="4"/>
    <s v="faith"/>
    <d v="2015-08-31T06:45:37"/>
    <x v="1703"/>
  </r>
  <r>
    <n v="1704"/>
    <s v="Jericho Down Worship Album"/>
    <s v="We want to record an album of popular praise &amp; worship songs with our own influence and style."/>
    <n v="2000"/>
    <n v="1302"/>
    <x v="2"/>
    <x v="0"/>
    <s v="USD"/>
    <n v="1424056873"/>
    <n v="1421464873"/>
    <b v="0"/>
    <n v="11"/>
    <b v="0"/>
    <s v="music/faith"/>
    <n v="0.65100000000000002"/>
    <n v="8.4485407066052232E-3"/>
    <x v="4"/>
    <s v="faith"/>
    <d v="2015-02-16T03:21:13"/>
    <x v="1704"/>
  </r>
  <r>
    <n v="1705"/>
    <s v="Piano Prayer Album - Russ James"/>
    <s v="An instrumental album that ranges from hymns to contemporary music. All the music is recorded by myself."/>
    <n v="2000"/>
    <n v="0"/>
    <x v="2"/>
    <x v="0"/>
    <s v="USD"/>
    <n v="1441814400"/>
    <n v="1440807846"/>
    <b v="0"/>
    <n v="0"/>
    <b v="0"/>
    <s v="music/faith"/>
    <n v="0"/>
    <e v="#DIV/0!"/>
    <x v="4"/>
    <s v="faith"/>
    <d v="2015-09-09T16:00:00"/>
    <x v="1705"/>
  </r>
  <r>
    <n v="1706"/>
    <s v="Gemeinde in Bremen"/>
    <s v="Unsere &quot;Aufgabe&quot; ist es, fÃ¼r Christen da zu sein die keiner Gemeinde angehÃ¶ren. Zudem spielt Lobpreis eine Zentrale Rolle."/>
    <n v="5500"/>
    <n v="0"/>
    <x v="2"/>
    <x v="12"/>
    <s v="EUR"/>
    <n v="1440314472"/>
    <n v="1435130472"/>
    <b v="0"/>
    <n v="0"/>
    <b v="0"/>
    <s v="music/faith"/>
    <n v="0"/>
    <e v="#DIV/0!"/>
    <x v="4"/>
    <s v="faith"/>
    <d v="2015-08-23T07:21:12"/>
    <x v="1706"/>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1.8480492813141684E-2"/>
    <x v="4"/>
    <s v="faith"/>
    <d v="2016-03-28T16:18:15"/>
    <x v="1707"/>
  </r>
  <r>
    <n v="1708"/>
    <s v="Praise: It's what we do"/>
    <s v="A debut album for the New Gate Church's praise team; making a cd filled with original songs from a team of misfits with 1 goal in mind"/>
    <n v="7000"/>
    <n v="0"/>
    <x v="2"/>
    <x v="0"/>
    <s v="USD"/>
    <n v="1462135706"/>
    <n v="1458679706"/>
    <b v="0"/>
    <n v="0"/>
    <b v="0"/>
    <s v="music/faith"/>
    <n v="0"/>
    <e v="#DIV/0!"/>
    <x v="4"/>
    <s v="faith"/>
    <d v="2016-05-01T20:48:26"/>
    <x v="1708"/>
  </r>
  <r>
    <n v="1709"/>
    <s v="Psalms"/>
    <s v="A project to set psalms to music. The psalms are taken from the English Standard Version (ESV) of the Bible."/>
    <n v="1750"/>
    <n v="85"/>
    <x v="2"/>
    <x v="0"/>
    <s v="USD"/>
    <n v="1409513940"/>
    <n v="1405949514"/>
    <b v="0"/>
    <n v="4"/>
    <b v="0"/>
    <s v="music/faith"/>
    <n v="4.8571428571428571E-2"/>
    <n v="4.7058823529411764E-2"/>
    <x v="4"/>
    <s v="faith"/>
    <d v="2014-08-31T19:39:00"/>
    <x v="1709"/>
  </r>
  <r>
    <n v="1710"/>
    <s v="Producing a live album of our upcoming Europe tour"/>
    <s v="We want to create a gospel live album which has never been produced before."/>
    <n v="5000"/>
    <n v="34"/>
    <x v="2"/>
    <x v="12"/>
    <s v="EUR"/>
    <n v="1453122000"/>
    <n v="1449151888"/>
    <b v="0"/>
    <n v="1"/>
    <b v="0"/>
    <s v="music/faith"/>
    <n v="6.7999999999999996E-3"/>
    <n v="2.9411764705882353E-2"/>
    <x v="4"/>
    <s v="faith"/>
    <d v="2016-01-18T13:00:00"/>
    <x v="1710"/>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1.9047619047619048E-3"/>
    <x v="4"/>
    <s v="faith"/>
    <d v="2014-09-01T15:30:34"/>
    <x v="1711"/>
  </r>
  <r>
    <n v="1712"/>
    <s v="Midwest Cowboy Ministries"/>
    <s v="Recording/equipment for MCM - a team of musicians who will help your local musicians to hold your own Cowboy Church with Gospel Music"/>
    <n v="5000"/>
    <n v="0"/>
    <x v="2"/>
    <x v="0"/>
    <s v="USD"/>
    <n v="1435701353"/>
    <n v="1430517353"/>
    <b v="0"/>
    <n v="0"/>
    <b v="0"/>
    <s v="music/faith"/>
    <n v="0"/>
    <e v="#DIV/0!"/>
    <x v="4"/>
    <s v="faith"/>
    <d v="2015-06-30T21:55:53"/>
    <x v="1712"/>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0.02"/>
    <x v="4"/>
    <s v="faith"/>
    <d v="2014-10-05T19:13:32"/>
    <x v="1713"/>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8.6426029486527702E-3"/>
    <x v="4"/>
    <s v="faith"/>
    <d v="2015-05-01T22:02:41"/>
    <x v="1714"/>
  </r>
  <r>
    <n v="1715"/>
    <s v="The Heart of a P.K."/>
    <s v="Kimberly Stokes the daughter of Elder Baby Stokes Jr, of Bibleway C.O.G.I.C, is currently working on a EP. She is sharing her heart"/>
    <n v="5000"/>
    <n v="11"/>
    <x v="2"/>
    <x v="0"/>
    <s v="USD"/>
    <n v="1427772120"/>
    <n v="1425186785"/>
    <b v="0"/>
    <n v="2"/>
    <b v="0"/>
    <s v="music/faith"/>
    <n v="2.2000000000000001E-3"/>
    <n v="0.18181818181818182"/>
    <x v="4"/>
    <s v="faith"/>
    <d v="2015-03-31T03:22:00"/>
    <x v="1715"/>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0.02"/>
    <x v="4"/>
    <s v="faith"/>
    <d v="2016-12-09T14:51:39"/>
    <x v="1716"/>
  </r>
  <r>
    <n v="1717"/>
    <s v="Shift Records A New EP!"/>
    <s v="Our first record created to reach, inspire, and ultimately express the love of Jesus to our generation."/>
    <n v="3265"/>
    <n v="1395"/>
    <x v="2"/>
    <x v="0"/>
    <s v="USD"/>
    <n v="1461211200"/>
    <n v="1459467238"/>
    <b v="0"/>
    <n v="41"/>
    <b v="0"/>
    <s v="music/faith"/>
    <n v="0.42725880551301687"/>
    <n v="2.9390681003584228E-2"/>
    <x v="4"/>
    <s v="faith"/>
    <d v="2016-04-21T04:00:00"/>
    <x v="1717"/>
  </r>
  <r>
    <n v="1718"/>
    <s v="The Prodigal Son"/>
    <s v="A melody for the galaxy."/>
    <n v="35000"/>
    <n v="75"/>
    <x v="2"/>
    <x v="0"/>
    <s v="USD"/>
    <n v="1463201940"/>
    <n v="1459435149"/>
    <b v="0"/>
    <n v="2"/>
    <b v="0"/>
    <s v="music/faith"/>
    <n v="2.142857142857143E-3"/>
    <n v="2.6666666666666668E-2"/>
    <x v="4"/>
    <s v="faith"/>
    <d v="2016-05-14T04:59:00"/>
    <x v="171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8.5714285714285715E-2"/>
    <x v="4"/>
    <s v="faith"/>
    <d v="2014-09-17T12:49:51"/>
    <x v="1719"/>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3.5555555555555556E-2"/>
    <x v="4"/>
    <s v="faith"/>
    <d v="2014-11-09T19:47:51"/>
    <x v="1720"/>
  </r>
  <r>
    <n v="1721"/>
    <s v="&quot;HEAVEN'S CALLING&quot;"/>
    <s v="Heavens calling is an album for people all over the world in need of a healing for the soul, positive mindset and total prosperity"/>
    <n v="5000"/>
    <n v="0"/>
    <x v="2"/>
    <x v="0"/>
    <s v="USD"/>
    <n v="1449831863"/>
    <n v="1447239863"/>
    <b v="0"/>
    <n v="0"/>
    <b v="0"/>
    <s v="music/faith"/>
    <n v="0"/>
    <e v="#DIV/0!"/>
    <x v="4"/>
    <s v="faith"/>
    <d v="2015-12-11T11:04:23"/>
    <x v="1721"/>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1"/>
    <x v="4"/>
    <s v="faith"/>
    <d v="2016-04-03T00:10:00"/>
    <x v="1722"/>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4.6153846153846158E-3"/>
    <x v="4"/>
    <s v="faith"/>
    <d v="2015-07-01T06:00:00"/>
    <x v="1723"/>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0.11428571428571428"/>
    <x v="4"/>
    <s v="faith"/>
    <d v="2014-10-30T22:22:42"/>
    <x v="1724"/>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1.607142857142857E-2"/>
    <x v="4"/>
    <s v="faith"/>
    <d v="2014-08-24T23:14:09"/>
    <x v="1725"/>
  </r>
  <r>
    <n v="1726"/>
    <s v="&quot;Every Day&quot; CD by Amanda Joy Hall"/>
    <s v="Amanda Joy Hall's sophomore album, &quot;Every Day&quot;. Release expected July 2014"/>
    <n v="6500"/>
    <n v="2196"/>
    <x v="2"/>
    <x v="0"/>
    <s v="USD"/>
    <n v="1403906664"/>
    <n v="1401401064"/>
    <b v="0"/>
    <n v="16"/>
    <b v="0"/>
    <s v="music/faith"/>
    <n v="0.33784615384615385"/>
    <n v="7.2859744990892532E-3"/>
    <x v="4"/>
    <s v="faith"/>
    <d v="2014-06-27T22:04:24"/>
    <x v="1726"/>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1"/>
    <x v="4"/>
    <s v="faith"/>
    <d v="2015-04-05T11:00:00"/>
    <x v="1727"/>
  </r>
  <r>
    <n v="1728"/>
    <s v="With His Presence"/>
    <s v="Be in God's presence through instrumental covers of hymns. Help me build a home studio to freely distribute this album."/>
    <n v="1250"/>
    <n v="855"/>
    <x v="2"/>
    <x v="0"/>
    <s v="USD"/>
    <n v="1445439674"/>
    <n v="1442847674"/>
    <b v="0"/>
    <n v="7"/>
    <b v="0"/>
    <s v="music/faith"/>
    <n v="0.68400000000000005"/>
    <n v="8.1871345029239772E-3"/>
    <x v="4"/>
    <s v="faith"/>
    <d v="2015-10-21T15:01:14"/>
    <x v="17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e v="#DIV/0!"/>
    <x v="4"/>
    <s v="faith"/>
    <d v="2016-06-10T01:15:06"/>
    <x v="1729"/>
  </r>
  <r>
    <n v="1730"/>
    <s v="Triumph Over Trials/ Hope Through the Hurt"/>
    <s v="Hello, I am raising money to fund my first solo Album.  This project is my testimony that God is truly our shelter in the storm."/>
    <n v="3000"/>
    <n v="0"/>
    <x v="2"/>
    <x v="0"/>
    <s v="USD"/>
    <n v="1445738783"/>
    <n v="1443146783"/>
    <b v="0"/>
    <n v="0"/>
    <b v="0"/>
    <s v="music/faith"/>
    <n v="0"/>
    <e v="#DIV/0!"/>
    <x v="4"/>
    <s v="faith"/>
    <d v="2015-10-25T02:06:23"/>
    <x v="1730"/>
  </r>
  <r>
    <n v="1731"/>
    <s v="Sam Cox Band First Christian Tour"/>
    <s v="We are a Christin Worship band looking to midwest tour. God Bless!"/>
    <n v="1000"/>
    <n v="0"/>
    <x v="2"/>
    <x v="0"/>
    <s v="USD"/>
    <n v="1434034800"/>
    <n v="1432849552"/>
    <b v="0"/>
    <n v="0"/>
    <b v="0"/>
    <s v="music/faith"/>
    <n v="0"/>
    <e v="#DIV/0!"/>
    <x v="4"/>
    <s v="faith"/>
    <d v="2015-06-11T15:00:00"/>
    <x v="1731"/>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e v="#DIV/0!"/>
    <x v="4"/>
    <s v="faith"/>
    <d v="2016-01-16T05:00:00"/>
    <x v="1732"/>
  </r>
  <r>
    <n v="1733"/>
    <s v="What Faith Is EP/Album"/>
    <s v="I am trying to share the music I am blessed to have written. https://www.johncox4.com or https://reverbnation.com/johncox4"/>
    <n v="10000"/>
    <n v="0"/>
    <x v="2"/>
    <x v="0"/>
    <s v="USD"/>
    <n v="1473802200"/>
    <n v="1472746374"/>
    <b v="0"/>
    <n v="0"/>
    <b v="0"/>
    <s v="music/faith"/>
    <n v="0"/>
    <e v="#DIV/0!"/>
    <x v="4"/>
    <s v="faith"/>
    <d v="2016-09-13T21:30:00"/>
    <x v="1733"/>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1"/>
    <x v="4"/>
    <s v="faith"/>
    <d v="2015-05-08T00:52:36"/>
    <x v="1734"/>
  </r>
  <r>
    <n v="1735"/>
    <s v="Leo's RainSong Artist program"/>
    <s v="RainSong is letting my buy a discounted guitar. I will use this to offer my talents to the ministry programs I'm a part of."/>
    <n v="1000"/>
    <n v="110"/>
    <x v="2"/>
    <x v="0"/>
    <s v="USD"/>
    <n v="1470598345"/>
    <n v="1468006345"/>
    <b v="0"/>
    <n v="2"/>
    <b v="0"/>
    <s v="music/faith"/>
    <n v="0.11"/>
    <n v="1.8181818181818181E-2"/>
    <x v="4"/>
    <s v="faith"/>
    <d v="2016-08-07T19:32:25"/>
    <x v="1735"/>
  </r>
  <r>
    <n v="1736"/>
    <s v="In His Presence"/>
    <s v="A unique meditative album reflecting on the life of Christ, inviting Him into your presence"/>
    <n v="3000"/>
    <n v="22"/>
    <x v="2"/>
    <x v="0"/>
    <s v="USD"/>
    <n v="1447018833"/>
    <n v="1444423233"/>
    <b v="0"/>
    <n v="1"/>
    <b v="0"/>
    <s v="music/faith"/>
    <n v="7.3333333333333332E-3"/>
    <n v="4.5454545454545456E-2"/>
    <x v="4"/>
    <s v="faith"/>
    <d v="2015-11-08T21:40:33"/>
    <x v="1736"/>
  </r>
  <r>
    <n v="1737"/>
    <s v="Healing"/>
    <s v="An instrumental project in which all songs are incorporated around the healing power of our God. Used for times of prayer &amp; devotion"/>
    <n v="4000"/>
    <n v="850"/>
    <x v="2"/>
    <x v="0"/>
    <s v="USD"/>
    <n v="1437432392"/>
    <n v="1434840392"/>
    <b v="0"/>
    <n v="15"/>
    <b v="0"/>
    <s v="music/faith"/>
    <n v="0.21249999999999999"/>
    <n v="1.7647058823529412E-2"/>
    <x v="4"/>
    <s v="faith"/>
    <d v="2015-07-20T22:46:32"/>
    <x v="1737"/>
  </r>
  <r>
    <n v="1738"/>
    <s v="The Flashing Lights"/>
    <s v="Music that inspires and gives hope for overcoming and change. And it is good music."/>
    <n v="5000"/>
    <n v="20"/>
    <x v="2"/>
    <x v="0"/>
    <s v="USD"/>
    <n v="1412283542"/>
    <n v="1409691542"/>
    <b v="0"/>
    <n v="1"/>
    <b v="0"/>
    <s v="music/faith"/>
    <n v="4.0000000000000001E-3"/>
    <n v="0.05"/>
    <x v="4"/>
    <s v="faith"/>
    <d v="2014-10-02T20:59:02"/>
    <x v="173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1"/>
    <x v="4"/>
    <s v="faith"/>
    <d v="2016-05-04T19:58:52"/>
    <x v="1739"/>
  </r>
  <r>
    <n v="1740"/>
    <s v="Recording Studio Time"/>
    <s v="I recently recorded a new single. With your help I can return to the studio. Would you like to be part of my next worship project?"/>
    <n v="3000"/>
    <n v="0"/>
    <x v="2"/>
    <x v="0"/>
    <s v="USD"/>
    <n v="1437075422"/>
    <n v="1434483422"/>
    <b v="0"/>
    <n v="0"/>
    <b v="0"/>
    <s v="music/faith"/>
    <n v="0"/>
    <e v="#DIV/0!"/>
    <x v="4"/>
    <s v="faith"/>
    <d v="2015-07-16T19:37:02"/>
    <x v="1740"/>
  </r>
  <r>
    <n v="1741"/>
    <s v="Caught off Guard"/>
    <s v="A photo journal documenting my experiences and travels across New Zealand"/>
    <n v="1200"/>
    <n v="1330"/>
    <x v="0"/>
    <x v="1"/>
    <s v="GBP"/>
    <n v="1433948671"/>
    <n v="1430060671"/>
    <b v="0"/>
    <n v="52"/>
    <b v="1"/>
    <s v="photography/photobooks"/>
    <n v="1.1083333333333334"/>
    <n v="3.9097744360902256E-2"/>
    <x v="8"/>
    <s v="photobooks"/>
    <d v="2015-06-10T15:04:31"/>
    <x v="1741"/>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1.5632183908045976E-2"/>
    <x v="8"/>
    <s v="photobooks"/>
    <d v="2017-01-07T21:00:00"/>
    <x v="174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1.1120331950207469E-2"/>
    <x v="8"/>
    <s v="photobooks"/>
    <d v="2016-08-27T03:59:00"/>
    <x v="1743"/>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1.0744435917114352E-2"/>
    <x v="8"/>
    <s v="photobooks"/>
    <d v="2015-03-08T13:31:17"/>
    <x v="1744"/>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1.1151484776343817E-2"/>
    <x v="8"/>
    <s v="photobooks"/>
    <d v="2016-12-22T02:00:00"/>
    <x v="1745"/>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4.8165653837497187E-3"/>
    <x v="8"/>
    <s v="photobooks"/>
    <d v="2016-11-24T02:00:00"/>
    <x v="1746"/>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1.6832521702307854E-2"/>
    <x v="8"/>
    <s v="photobooks"/>
    <d v="2015-11-13T15:00:00"/>
    <x v="1747"/>
  </r>
  <r>
    <n v="1748"/>
    <s v="So It Is: Vancouver"/>
    <s v="Telling the story of the city through remarkable people who live in Vancouver today."/>
    <n v="50000"/>
    <n v="64974"/>
    <x v="0"/>
    <x v="5"/>
    <s v="CAD"/>
    <n v="1441234143"/>
    <n v="1438642143"/>
    <b v="0"/>
    <n v="181"/>
    <b v="1"/>
    <s v="photography/photobooks"/>
    <n v="1.29948"/>
    <n v="2.785729676485979E-3"/>
    <x v="8"/>
    <s v="photobooks"/>
    <d v="2015-09-02T22:49:03"/>
    <x v="1748"/>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1.055557793803634E-2"/>
    <x v="8"/>
    <s v="photobooks"/>
    <d v="2017-03-01T19:00:00"/>
    <x v="1749"/>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1.2399563535363554E-2"/>
    <x v="8"/>
    <s v="photobooks"/>
    <d v="2016-04-19T20:05:04"/>
    <x v="1750"/>
  </r>
  <r>
    <n v="1751"/>
    <s v="Daily Bread: Stories from Rural Greece"/>
    <s v="Photographs and stories culled from 10 years of road trips through rural Greece"/>
    <n v="10000"/>
    <n v="10290"/>
    <x v="0"/>
    <x v="0"/>
    <s v="USD"/>
    <n v="1426787123"/>
    <n v="1424198723"/>
    <b v="0"/>
    <n v="61"/>
    <b v="1"/>
    <s v="photography/photobooks"/>
    <n v="1.0289999999999999"/>
    <n v="5.928085519922255E-3"/>
    <x v="8"/>
    <s v="photobooks"/>
    <d v="2015-03-19T17:45:23"/>
    <x v="1751"/>
  </r>
  <r>
    <n v="1752"/>
    <s v="Adfectus Book"/>
    <s v="A little book of calm, in picture form, that will soothe the soul and un-furrow the brow."/>
    <n v="1200"/>
    <n v="3122"/>
    <x v="0"/>
    <x v="1"/>
    <s v="GBP"/>
    <n v="1476425082"/>
    <n v="1473833082"/>
    <b v="0"/>
    <n v="90"/>
    <b v="1"/>
    <s v="photography/photobooks"/>
    <n v="2.6016666666666666"/>
    <n v="2.8827674567584883E-2"/>
    <x v="8"/>
    <s v="photobooks"/>
    <d v="2016-10-14T06:04:42"/>
    <x v="1752"/>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2.1604938271604936E-3"/>
    <x v="8"/>
    <s v="photobooks"/>
    <d v="2016-03-21T16:59:28"/>
    <x v="1753"/>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9.5795635976583283E-3"/>
    <x v="8"/>
    <s v="photobooks"/>
    <d v="2015-04-03T20:02:33"/>
    <x v="175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0.13333333333333333"/>
    <x v="8"/>
    <s v="photobooks"/>
    <d v="2015-10-05T18:56:01"/>
    <x v="1755"/>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2.121790791427965E-2"/>
    <x v="8"/>
    <s v="photobooks"/>
    <d v="2016-08-29T04:01:09"/>
    <x v="1756"/>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2.413793103448276E-3"/>
    <x v="8"/>
    <s v="photobooks"/>
    <d v="2017-01-28T19:29:00"/>
    <x v="1757"/>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2.3539668700959023E-2"/>
    <x v="8"/>
    <s v="photobooks"/>
    <d v="2016-07-14T22:56:32"/>
    <x v="1758"/>
  </r>
  <r>
    <n v="1759"/>
    <s v="Death Valley"/>
    <s v="Death Valley will be the first photo book of Andi State"/>
    <n v="5000"/>
    <n v="5330"/>
    <x v="0"/>
    <x v="0"/>
    <s v="USD"/>
    <n v="1427309629"/>
    <n v="1425585229"/>
    <b v="0"/>
    <n v="49"/>
    <b v="1"/>
    <s v="photography/photobooks"/>
    <n v="1.0660000000000001"/>
    <n v="9.1932457786116327E-3"/>
    <x v="8"/>
    <s v="photobooks"/>
    <d v="2015-03-25T18:53:49"/>
    <x v="1759"/>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1.2330754352030947E-2"/>
    <x v="8"/>
    <s v="photobooks"/>
    <d v="2016-02-25T16:08:33"/>
    <x v="1760"/>
  </r>
  <r>
    <n v="1761"/>
    <s v="I Wanted To See Boobs"/>
    <s v="A hardcover photobook telling the naked truth of a young photographers journey."/>
    <n v="100"/>
    <n v="155"/>
    <x v="0"/>
    <x v="1"/>
    <s v="GBP"/>
    <n v="1442065060"/>
    <n v="1437745060"/>
    <b v="0"/>
    <n v="3"/>
    <b v="1"/>
    <s v="photography/photobooks"/>
    <n v="1.55"/>
    <n v="1.935483870967742E-2"/>
    <x v="8"/>
    <s v="photobooks"/>
    <d v="2015-09-12T13:37:40"/>
    <x v="1761"/>
  </r>
  <r>
    <n v="1762"/>
    <s v="&quot;The Naked Pixel&quot; Ali Pakele"/>
    <s v="Project rewards $25 gets you 190+ digital images"/>
    <n v="100"/>
    <n v="885"/>
    <x v="0"/>
    <x v="0"/>
    <s v="USD"/>
    <n v="1457739245"/>
    <n v="1455147245"/>
    <b v="0"/>
    <n v="25"/>
    <b v="1"/>
    <s v="photography/photobooks"/>
    <n v="8.85"/>
    <n v="2.8248587570621469E-2"/>
    <x v="8"/>
    <s v="photobooks"/>
    <d v="2016-03-11T23:34:05"/>
    <x v="1762"/>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9.6491945375746183E-3"/>
    <x v="8"/>
    <s v="photobooks"/>
    <d v="2016-10-23T20:50:40"/>
    <x v="1763"/>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1.8089053803339517E-2"/>
    <x v="8"/>
    <s v="photobooks"/>
    <d v="2014-08-03T11:39:39"/>
    <x v="1764"/>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1.3856228845708874E-2"/>
    <x v="8"/>
    <s v="photobooks"/>
    <d v="2014-08-13T23:31:52"/>
    <x v="1765"/>
  </r>
  <r>
    <n v="1766"/>
    <s v="Photographic book on Melbourne's music scene"/>
    <s v="I want to create a beautiful book which documents the Melbourne music scene."/>
    <n v="1500"/>
    <n v="0"/>
    <x v="2"/>
    <x v="2"/>
    <s v="AUD"/>
    <n v="1408999088"/>
    <n v="1407184688"/>
    <b v="1"/>
    <n v="0"/>
    <b v="0"/>
    <s v="photography/photobooks"/>
    <n v="0"/>
    <e v="#DIV/0!"/>
    <x v="8"/>
    <s v="photobooks"/>
    <d v="2014-08-25T20:38:08"/>
    <x v="1766"/>
  </r>
  <r>
    <n v="1767"/>
    <s v="OR-GÃ“L-HO -A search for meaning during the World Cup"/>
    <s v="A photographic search for the true meaning of pride for ones country during the World Cup"/>
    <n v="5000"/>
    <n v="2286"/>
    <x v="2"/>
    <x v="0"/>
    <s v="USD"/>
    <n v="1407080884"/>
    <n v="1404488884"/>
    <b v="1"/>
    <n v="39"/>
    <b v="0"/>
    <s v="photography/photobooks"/>
    <n v="0.4572"/>
    <n v="1.7060367454068241E-2"/>
    <x v="8"/>
    <s v="photobooks"/>
    <d v="2014-08-03T15:48:04"/>
    <x v="1767"/>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8.0213903743315509E-2"/>
    <x v="8"/>
    <s v="photobooks"/>
    <d v="2014-09-27T13:27:24"/>
    <x v="1768"/>
  </r>
  <r>
    <n v="1769"/>
    <s v="Navajo Textile Project"/>
    <s v="To create a publication, and exhibition documenting the collection of Jamie Ross, longtime collector of Navajo Textiles"/>
    <n v="40000"/>
    <n v="1081"/>
    <x v="2"/>
    <x v="0"/>
    <s v="USD"/>
    <n v="1421177959"/>
    <n v="1418585959"/>
    <b v="1"/>
    <n v="22"/>
    <b v="0"/>
    <s v="photography/photobooks"/>
    <n v="2.7025E-2"/>
    <n v="2.0351526364477335E-2"/>
    <x v="8"/>
    <s v="photobooks"/>
    <d v="2015-01-13T19:39:19"/>
    <x v="1769"/>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6.6445182724252493E-3"/>
    <x v="8"/>
    <s v="photobooks"/>
    <d v="2014-10-14T18:43:14"/>
    <x v="177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2.7932960893854747E-2"/>
    <x v="8"/>
    <s v="photobooks"/>
    <d v="2014-10-23T23:30:40"/>
    <x v="1771"/>
  </r>
  <r>
    <n v="1772"/>
    <s v="White Mountain"/>
    <s v="A photobook and a short documentary film telling the story of Holocaust in Northwestern Lithuania"/>
    <n v="5500"/>
    <n v="858"/>
    <x v="2"/>
    <x v="1"/>
    <s v="GBP"/>
    <n v="1404666836"/>
    <n v="1399482836"/>
    <b v="1"/>
    <n v="19"/>
    <b v="0"/>
    <s v="photography/photobooks"/>
    <n v="0.156"/>
    <n v="2.2144522144522144E-2"/>
    <x v="8"/>
    <s v="photobooks"/>
    <d v="2014-07-06T17:13:56"/>
    <x v="1772"/>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1.0122535961640916E-2"/>
    <x v="8"/>
    <s v="photobooks"/>
    <d v="2015-01-19T18:14:58"/>
    <x v="1773"/>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1.1324041811846691E-2"/>
    <x v="8"/>
    <s v="photobooks"/>
    <d v="2014-11-29T14:59:00"/>
    <x v="1774"/>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5.8606673598638808E-3"/>
    <x v="8"/>
    <s v="photobooks"/>
    <d v="2014-10-24T23:26:00"/>
    <x v="1775"/>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1.1940298507462687E-2"/>
    <x v="8"/>
    <s v="photobooks"/>
    <d v="2014-10-29T22:57:51"/>
    <x v="1776"/>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1.5360983102918587E-2"/>
    <x v="8"/>
    <s v="photobooks"/>
    <d v="2015-02-20T08:34:13"/>
    <x v="1777"/>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1.507537688442211E-2"/>
    <x v="8"/>
    <s v="photobooks"/>
    <d v="2015-03-27T19:43:15"/>
    <x v="1778"/>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9.5333667837431014E-3"/>
    <x v="8"/>
    <s v="photobooks"/>
    <d v="2016-09-02T16:36:20"/>
    <x v="1779"/>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1.2748469344963516E-2"/>
    <x v="8"/>
    <s v="photobooks"/>
    <d v="2016-07-02T14:25:10"/>
    <x v="178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1.6937191249117856E-2"/>
    <x v="8"/>
    <s v="photobooks"/>
    <d v="2016-09-15T14:49:05"/>
    <x v="1781"/>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1.4016967908520842E-2"/>
    <x v="8"/>
    <s v="photobooks"/>
    <d v="2016-02-21T13:48:09"/>
    <x v="1782"/>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1.9520945446871371E-2"/>
    <x v="8"/>
    <s v="photobooks"/>
    <d v="2015-05-21T22:47:58"/>
    <x v="1783"/>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1.659959758551308E-2"/>
    <x v="8"/>
    <s v="photobooks"/>
    <d v="2015-01-31T03:25:00"/>
    <x v="1784"/>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2.2254275705749022E-2"/>
    <x v="8"/>
    <s v="photobooks"/>
    <d v="2014-10-16T00:00:00"/>
    <x v="1785"/>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3.2044198895027624E-2"/>
    <x v="8"/>
    <s v="photobooks"/>
    <d v="2014-12-15T13:12:57"/>
    <x v="1786"/>
  </r>
  <r>
    <n v="1787"/>
    <s v="Alpamayo to Yerupaja"/>
    <s v="Raising awareness to the effects of global warming through photographs of the high mountains of Peru."/>
    <n v="10000"/>
    <n v="1533"/>
    <x v="2"/>
    <x v="0"/>
    <s v="USD"/>
    <n v="1428158637"/>
    <n v="1425570237"/>
    <b v="1"/>
    <n v="24"/>
    <b v="0"/>
    <s v="photography/photobooks"/>
    <n v="0.15329999999999999"/>
    <n v="1.5655577299412915E-2"/>
    <x v="8"/>
    <s v="photobooks"/>
    <d v="2015-04-04T14:43:57"/>
    <x v="1787"/>
  </r>
  <r>
    <n v="1788"/>
    <s v="Beyond the Pale"/>
    <s v="A photo book celebrating Goths, exploring their lives and giving an insight into what Goth is for them."/>
    <n v="5500"/>
    <n v="76"/>
    <x v="2"/>
    <x v="1"/>
    <s v="GBP"/>
    <n v="1414795542"/>
    <n v="1412203542"/>
    <b v="1"/>
    <n v="4"/>
    <b v="0"/>
    <s v="photography/photobooks"/>
    <n v="1.3818181818181818E-2"/>
    <n v="5.2631578947368418E-2"/>
    <x v="8"/>
    <s v="photobooks"/>
    <d v="2014-10-31T22:45:42"/>
    <x v="1788"/>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0.1"/>
    <x v="8"/>
    <s v="photobooks"/>
    <d v="2015-01-12T06:00:03"/>
    <x v="1789"/>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9.1687041564792182E-3"/>
    <x v="8"/>
    <s v="photobooks"/>
    <d v="2015-02-05T16:11:18"/>
    <x v="1790"/>
  </r>
  <r>
    <n v="1791"/>
    <s v="disCover: Napoli"/>
    <s v="For the love of street photography and the beauty of traditional cultures in southern Italy."/>
    <n v="3000"/>
    <n v="107"/>
    <x v="2"/>
    <x v="1"/>
    <s v="GBP"/>
    <n v="1422553565"/>
    <n v="1417369565"/>
    <b v="1"/>
    <n v="4"/>
    <b v="0"/>
    <s v="photography/photobooks"/>
    <n v="3.5666666666666666E-2"/>
    <n v="3.7383177570093455E-2"/>
    <x v="8"/>
    <s v="photobooks"/>
    <d v="2015-01-29T17:46:05"/>
    <x v="1791"/>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9.0962633335514697E-3"/>
    <x v="8"/>
    <s v="photobooks"/>
    <d v="2015-08-10T06:59:00"/>
    <x v="1792"/>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0.05"/>
    <x v="8"/>
    <s v="photobooks"/>
    <d v="2014-11-27T22:24:00"/>
    <x v="1793"/>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1.8054162487462388E-2"/>
    <x v="8"/>
    <s v="photobooks"/>
    <d v="2015-02-11T13:13:42"/>
    <x v="1794"/>
  </r>
  <r>
    <n v="1795"/>
    <s v="THE AFGHANS - A Photo Book"/>
    <s v="A photography book documenting the impact of the ISAF mission on the Afghan people of Mazar-e Sharif."/>
    <n v="28000"/>
    <n v="10846"/>
    <x v="2"/>
    <x v="12"/>
    <s v="EUR"/>
    <n v="1476460800"/>
    <n v="1473922541"/>
    <b v="1"/>
    <n v="81"/>
    <b v="0"/>
    <s v="photography/photobooks"/>
    <n v="0.38735714285714284"/>
    <n v="7.4681910381707538E-3"/>
    <x v="8"/>
    <s v="photobooks"/>
    <d v="2016-10-14T16:00:00"/>
    <x v="1795"/>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2.052505966587112E-2"/>
    <x v="8"/>
    <s v="photobooks"/>
    <d v="2016-07-24T10:32:46"/>
    <x v="1796"/>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2.072538860103627E-2"/>
    <x v="8"/>
    <s v="photobooks"/>
    <d v="2016-12-15T13:39:49"/>
    <x v="1797"/>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1.6956920256645278E-2"/>
    <x v="8"/>
    <s v="photobooks"/>
    <d v="2016-02-04T07:50:33"/>
    <x v="1798"/>
  </r>
  <r>
    <n v="1799"/>
    <s v="The UnDiscovered Image"/>
    <s v="The UnDiscovered Image, a monthly publication dedicated to photographers."/>
    <n v="4000"/>
    <n v="69.83"/>
    <x v="2"/>
    <x v="1"/>
    <s v="GBP"/>
    <n v="1415740408"/>
    <n v="1414008808"/>
    <b v="1"/>
    <n v="6"/>
    <b v="0"/>
    <s v="photography/photobooks"/>
    <n v="1.7457500000000001E-2"/>
    <n v="8.5922955749677787E-2"/>
    <x v="8"/>
    <s v="photobooks"/>
    <d v="2014-11-11T21:13:28"/>
    <x v="1799"/>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1.1945031712473573E-2"/>
    <x v="8"/>
    <s v="photobooks"/>
    <d v="2016-10-10T14:32:50"/>
    <x v="180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1.5711252653927813E-2"/>
    <x v="8"/>
    <s v="photobooks"/>
    <d v="2015-12-15T12:10:00"/>
    <x v="1801"/>
  </r>
  <r>
    <n v="1802"/>
    <s v="Out Of The Dark"/>
    <s v="Inner Darkness turned into a photobook. Personal work i shot during my recovery...in Berlin."/>
    <n v="3500"/>
    <n v="1697"/>
    <x v="2"/>
    <x v="12"/>
    <s v="EUR"/>
    <n v="1435442340"/>
    <n v="1433416830"/>
    <b v="1"/>
    <n v="18"/>
    <b v="0"/>
    <s v="photography/photobooks"/>
    <n v="0.48485714285714288"/>
    <n v="1.060695344725987E-2"/>
    <x v="8"/>
    <s v="photobooks"/>
    <d v="2015-06-27T21:59:00"/>
    <x v="1802"/>
  </r>
  <r>
    <n v="1803"/>
    <s v="On the Verge, the book."/>
    <s v="Photographs capture fleeting experiences, where childhood is our past and adulthood is our future. In between. On the verge."/>
    <n v="17500"/>
    <n v="5390"/>
    <x v="2"/>
    <x v="0"/>
    <s v="USD"/>
    <n v="1423878182"/>
    <n v="1421199782"/>
    <b v="1"/>
    <n v="75"/>
    <b v="0"/>
    <s v="photography/photobooks"/>
    <n v="0.308"/>
    <n v="1.3914656771799629E-2"/>
    <x v="8"/>
    <s v="photobooks"/>
    <d v="2015-02-14T01:43:02"/>
    <x v="1803"/>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9.5377842993396925E-3"/>
    <x v="8"/>
    <s v="photobooks"/>
    <d v="2015-11-14T17:16:44"/>
    <x v="1804"/>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1.489439628860945E-2"/>
    <x v="8"/>
    <s v="photobooks"/>
    <d v="2015-10-02T18:00:00"/>
    <x v="1805"/>
  </r>
  <r>
    <n v="1806"/>
    <s v="American Presidents Naked"/>
    <s v="Join me in publishing an amazing and unprecedented book with full frontal photopraphs of 8 American Presidents Naked"/>
    <n v="20000"/>
    <n v="591"/>
    <x v="2"/>
    <x v="1"/>
    <s v="GBP"/>
    <n v="1412090349"/>
    <n v="1409066349"/>
    <b v="1"/>
    <n v="8"/>
    <b v="0"/>
    <s v="photography/photobooks"/>
    <n v="2.955E-2"/>
    <n v="1.3536379018612521E-2"/>
    <x v="8"/>
    <s v="photobooks"/>
    <d v="2014-09-30T15:19:09"/>
    <x v="1806"/>
  </r>
  <r>
    <n v="1807"/>
    <s v="Anywhere but Here"/>
    <s v="I want to explore alternative cultures and lifestyles in America."/>
    <n v="5000"/>
    <n v="553"/>
    <x v="2"/>
    <x v="0"/>
    <s v="USD"/>
    <n v="1411868313"/>
    <n v="1409276313"/>
    <b v="1"/>
    <n v="8"/>
    <b v="0"/>
    <s v="photography/photobooks"/>
    <n v="0.1106"/>
    <n v="1.4466546112115732E-2"/>
    <x v="8"/>
    <s v="photobooks"/>
    <d v="2014-09-28T01:38:33"/>
    <x v="1807"/>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8.2801449025357941E-3"/>
    <x v="8"/>
    <s v="photobooks"/>
    <d v="2017-02-11T16:20:30"/>
    <x v="1808"/>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2.368421052631579E-2"/>
    <x v="8"/>
    <s v="photobooks"/>
    <d v="2015-03-01T21:47:19"/>
    <x v="1809"/>
  </r>
  <r>
    <n v="1810"/>
    <s v="Film Speed"/>
    <s v="Film Speed is a series of Zines focusing on architecture shot completely on 35 and 120mm film."/>
    <n v="450"/>
    <n v="15"/>
    <x v="2"/>
    <x v="0"/>
    <s v="USD"/>
    <n v="1408657826"/>
    <n v="1407621026"/>
    <b v="0"/>
    <n v="2"/>
    <b v="0"/>
    <s v="photography/photobooks"/>
    <n v="3.3333333333333333E-2"/>
    <n v="0.13333333333333333"/>
    <x v="8"/>
    <s v="photobooks"/>
    <d v="2014-08-21T21:50:26"/>
    <x v="1810"/>
  </r>
  <r>
    <n v="1811"/>
    <s v="The Year of Sunsets"/>
    <s v="A collection of 365 color photographs of sunsets in 2014, beautifully presented in a hardcover book."/>
    <n v="54000"/>
    <n v="40"/>
    <x v="2"/>
    <x v="0"/>
    <s v="USD"/>
    <n v="1414123200"/>
    <n v="1408962270"/>
    <b v="0"/>
    <n v="26"/>
    <b v="0"/>
    <s v="photography/photobooks"/>
    <n v="7.407407407407407E-4"/>
    <n v="0.65"/>
    <x v="8"/>
    <s v="photobooks"/>
    <d v="2014-10-24T04:00:00"/>
    <x v="1811"/>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2.6589595375722544E-2"/>
    <x v="8"/>
    <s v="photobooks"/>
    <d v="2016-07-03T07:38:56"/>
    <x v="1812"/>
  </r>
  <r>
    <n v="1813"/>
    <s v="Libya : The Lost Days"/>
    <s v="This project aims to document, Libyan photographic history; through both print and artisan mediums ."/>
    <n v="8750"/>
    <n v="0"/>
    <x v="2"/>
    <x v="1"/>
    <s v="GBP"/>
    <n v="1407532812"/>
    <n v="1404940812"/>
    <b v="0"/>
    <n v="0"/>
    <b v="0"/>
    <s v="photography/photobooks"/>
    <n v="0"/>
    <e v="#DIV/0!"/>
    <x v="8"/>
    <s v="photobooks"/>
    <d v="2014-08-08T21:20:12"/>
    <x v="1813"/>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2.3720772619451033E-2"/>
    <x v="8"/>
    <s v="photobooks"/>
    <d v="2015-02-28T07:32:16"/>
    <x v="1814"/>
  </r>
  <r>
    <n v="1815"/>
    <s v="Texas to Florida"/>
    <s v="Photographic roadtrip from Dallas/Ft Worth, Texas to Florida's beaches. A summer photography roadtrip project to include 5 states."/>
    <n v="3000"/>
    <n v="0"/>
    <x v="2"/>
    <x v="0"/>
    <s v="USD"/>
    <n v="1435787137"/>
    <n v="1434577537"/>
    <b v="0"/>
    <n v="0"/>
    <b v="0"/>
    <s v="photography/photobooks"/>
    <n v="0"/>
    <e v="#DIV/0!"/>
    <x v="8"/>
    <s v="photobooks"/>
    <d v="2015-07-01T21:45:37"/>
    <x v="1815"/>
  </r>
  <r>
    <n v="1816"/>
    <s v="Moments of Passion"/>
    <s v="A unique Photographic Book Project about the Passionate Moments and Strong Emotions that lie within Karate"/>
    <n v="25000"/>
    <n v="509"/>
    <x v="2"/>
    <x v="16"/>
    <s v="CHF"/>
    <n v="1469473200"/>
    <n v="1467061303"/>
    <b v="0"/>
    <n v="6"/>
    <b v="0"/>
    <s v="photography/photobooks"/>
    <n v="2.036E-2"/>
    <n v="1.1787819253438114E-2"/>
    <x v="8"/>
    <s v="photobooks"/>
    <d v="2016-07-25T19:00:00"/>
    <x v="1816"/>
  </r>
  <r>
    <n v="1817"/>
    <s v="Through the Lens of Jerry Gustafson"/>
    <s v="Hundreds of breathtaking rodeo photographs collected in a beautiful coffee table book."/>
    <n v="18000"/>
    <n v="9419"/>
    <x v="2"/>
    <x v="0"/>
    <s v="USD"/>
    <n v="1485759540"/>
    <n v="1480607607"/>
    <b v="0"/>
    <n v="100"/>
    <b v="0"/>
    <s v="photography/photobooks"/>
    <n v="0.52327777777777773"/>
    <n v="1.0616838305552606E-2"/>
    <x v="8"/>
    <s v="photobooks"/>
    <d v="2017-01-30T06:59:00"/>
    <x v="1817"/>
  </r>
  <r>
    <n v="1818"/>
    <s v="Give Me Your Goofy-ist"/>
    <s v="We are all different, this is a way to honor and celebrate the authenticity in being different."/>
    <n v="15000"/>
    <n v="0"/>
    <x v="2"/>
    <x v="0"/>
    <s v="USD"/>
    <n v="1428035850"/>
    <n v="1425447450"/>
    <b v="0"/>
    <n v="0"/>
    <b v="0"/>
    <s v="photography/photobooks"/>
    <n v="0"/>
    <e v="#DIV/0!"/>
    <x v="8"/>
    <s v="photobooks"/>
    <d v="2015-04-03T04:37:30"/>
    <x v="1818"/>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0.16"/>
    <x v="8"/>
    <s v="photobooks"/>
    <d v="2014-07-30T18:03:16"/>
    <x v="1819"/>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4.6865846514352666E-3"/>
    <x v="8"/>
    <s v="photobooks"/>
    <d v="2015-04-01T01:01:30"/>
    <x v="1820"/>
  </r>
  <r>
    <n v="1821"/>
    <s v="Glass Cloud on the road!"/>
    <s v="Glass Cloud tour dates are already beginning to pile up. They are turning to YOU to help get them from town to town."/>
    <n v="2500"/>
    <n v="3372.25"/>
    <x v="0"/>
    <x v="0"/>
    <s v="USD"/>
    <n v="1330760367"/>
    <n v="1326872367"/>
    <b v="0"/>
    <n v="57"/>
    <b v="1"/>
    <s v="music/rock"/>
    <n v="1.3489"/>
    <n v="1.6902661427830083E-2"/>
    <x v="4"/>
    <s v="rock"/>
    <d v="2012-03-03T07:39:27"/>
    <x v="1821"/>
  </r>
  <r>
    <n v="1822"/>
    <s v="Wood Butcher's new music video- I Don't Wanna Party"/>
    <s v="Wood Butcher needs your help to make this happen. Buy a CD, support local music!"/>
    <n v="300"/>
    <n v="300"/>
    <x v="0"/>
    <x v="5"/>
    <s v="CAD"/>
    <n v="1391194860"/>
    <n v="1388084862"/>
    <b v="0"/>
    <n v="11"/>
    <b v="1"/>
    <s v="music/rock"/>
    <n v="1"/>
    <n v="3.6666666666666667E-2"/>
    <x v="4"/>
    <s v="rock"/>
    <d v="2014-01-31T19:01:00"/>
    <x v="1822"/>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4.0690505548705305E-2"/>
    <x v="4"/>
    <s v="rock"/>
    <d v="2012-10-24T16:26:16"/>
    <x v="1823"/>
  </r>
  <r>
    <n v="1824"/>
    <s v="Tin Man's Broken Wisdom Fund"/>
    <s v="cd fund raiser"/>
    <n v="3000"/>
    <n v="3002"/>
    <x v="0"/>
    <x v="0"/>
    <s v="USD"/>
    <n v="1389146880"/>
    <n v="1387403967"/>
    <b v="0"/>
    <n v="40"/>
    <b v="1"/>
    <s v="music/rock"/>
    <n v="1.0006666666666666"/>
    <n v="1.3324450366422385E-2"/>
    <x v="4"/>
    <s v="rock"/>
    <d v="2014-01-08T02:08:00"/>
    <x v="1824"/>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2.3798191337458353E-2"/>
    <x v="4"/>
    <s v="rock"/>
    <d v="2013-07-11T20:01:43"/>
    <x v="1825"/>
  </r>
  <r>
    <n v="1826"/>
    <s v="BEAR GHOST! Professional Recording! Yay!"/>
    <s v="Hear your favorite Bear Ghost in eargasmic quality!"/>
    <n v="2000"/>
    <n v="2020"/>
    <x v="0"/>
    <x v="0"/>
    <s v="USD"/>
    <n v="1392675017"/>
    <n v="1390083017"/>
    <b v="0"/>
    <n v="38"/>
    <b v="1"/>
    <s v="music/rock"/>
    <n v="1.01"/>
    <n v="1.8811881188118811E-2"/>
    <x v="4"/>
    <s v="rock"/>
    <d v="2014-02-17T22:10:17"/>
    <x v="1826"/>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1.1921023221159815E-2"/>
    <x v="4"/>
    <s v="rock"/>
    <d v="2011-03-03T07:49:21"/>
    <x v="1827"/>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2.3961661341853034E-3"/>
    <x v="4"/>
    <s v="rock"/>
    <d v="2014-05-09T22:00:00"/>
    <x v="1828"/>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1.3198680131986801E-2"/>
    <x v="4"/>
    <s v="rock"/>
    <d v="2011-01-21T22:00:00"/>
    <x v="1829"/>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1.4839133289560078E-2"/>
    <x v="4"/>
    <s v="rock"/>
    <d v="2014-02-24T16:25:07"/>
    <x v="1830"/>
  </r>
  <r>
    <n v="1831"/>
    <s v="Darling Waste Trailer Bail Out!"/>
    <s v="After a 2 year Odyssey, Darling Waste's trailer is still not home! We need $3,500 to get it through U.S. Customs!"/>
    <n v="1000"/>
    <n v="1030"/>
    <x v="0"/>
    <x v="0"/>
    <s v="USD"/>
    <n v="1336866863"/>
    <n v="1335570863"/>
    <b v="0"/>
    <n v="14"/>
    <b v="1"/>
    <s v="music/rock"/>
    <n v="1.03"/>
    <n v="1.3592233009708738E-2"/>
    <x v="4"/>
    <s v="rock"/>
    <d v="2012-05-12T23:54:23"/>
    <x v="183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0.04"/>
    <x v="4"/>
    <s v="rock"/>
    <d v="2011-03-04T12:57:07"/>
    <x v="1832"/>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2.3809523809523808E-2"/>
    <x v="4"/>
    <s v="rock"/>
    <d v="2013-03-02T07:59:00"/>
    <x v="1833"/>
  </r>
  <r>
    <n v="1834"/>
    <s v="TDJ - All Part of the Plan EP/Tour"/>
    <s v="Help us fund our first tour and promote our new EP!"/>
    <n v="10000"/>
    <n v="11805"/>
    <x v="0"/>
    <x v="0"/>
    <s v="USD"/>
    <n v="1422140895"/>
    <n v="1418684895"/>
    <b v="0"/>
    <n v="90"/>
    <b v="1"/>
    <s v="music/rock"/>
    <n v="1.1805000000000001"/>
    <n v="7.6238881829733167E-3"/>
    <x v="4"/>
    <s v="rock"/>
    <d v="2015-01-24T23:08:15"/>
    <x v="1834"/>
  </r>
  <r>
    <n v="1835"/>
    <s v="DIRTY LITTLE REBEL EP"/>
    <s v="WE ARE A HARD ROCK/PUNK BAND SEEKING FUNDS TO RECORD A NEW EP. _x000a__x000a_https://www.reverbnation.com/dirtylittlerebel"/>
    <n v="500"/>
    <n v="520"/>
    <x v="0"/>
    <x v="1"/>
    <s v="GBP"/>
    <n v="1459439471"/>
    <n v="1456851071"/>
    <b v="0"/>
    <n v="11"/>
    <b v="1"/>
    <s v="music/rock"/>
    <n v="1.04"/>
    <n v="2.1153846153846155E-2"/>
    <x v="4"/>
    <s v="rock"/>
    <d v="2016-03-31T15:51:11"/>
    <x v="1835"/>
  </r>
  <r>
    <n v="1836"/>
    <s v="KICKSTART OUR &lt;+3"/>
    <s v="Help fund our 2013 Sound &amp; Lighting Touring rig!"/>
    <n v="5000"/>
    <n v="10017"/>
    <x v="0"/>
    <x v="0"/>
    <s v="USD"/>
    <n v="1361129129"/>
    <n v="1359660329"/>
    <b v="0"/>
    <n v="55"/>
    <b v="1"/>
    <s v="music/rock"/>
    <n v="2.0034000000000001"/>
    <n v="5.4906658680243586E-3"/>
    <x v="4"/>
    <s v="rock"/>
    <d v="2013-02-17T19:25:29"/>
    <x v="183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1.6295491580662683E-2"/>
    <x v="4"/>
    <s v="rock"/>
    <d v="2012-03-18T00:08:55"/>
    <x v="1837"/>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2.795834207031523E-2"/>
    <x v="4"/>
    <s v="rock"/>
    <d v="2011-10-01T03:00:00"/>
    <x v="1838"/>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2.1919142717973697E-2"/>
    <x v="4"/>
    <s v="rock"/>
    <d v="2016-10-01T17:19:42"/>
    <x v="1839"/>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1.3265306122448979E-2"/>
    <x v="4"/>
    <s v="rock"/>
    <d v="2013-05-07T04:59:00"/>
    <x v="1840"/>
  </r>
  <r>
    <n v="1841"/>
    <s v="Hydra Effect Debut EP"/>
    <s v="Hard Rock with a Positive Message. Help us fund, release and promote our debut EP!"/>
    <n v="2000"/>
    <n v="2035"/>
    <x v="0"/>
    <x v="0"/>
    <s v="USD"/>
    <n v="1400561940"/>
    <n v="1397679445"/>
    <b v="0"/>
    <n v="40"/>
    <b v="1"/>
    <s v="music/rock"/>
    <n v="1.0175000000000001"/>
    <n v="1.9656019656019656E-2"/>
    <x v="4"/>
    <s v="rock"/>
    <d v="2014-05-20T04:59:00"/>
    <x v="184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8.3832335329341312E-3"/>
    <x v="4"/>
    <s v="rock"/>
    <d v="2015-03-02T05:59:00"/>
    <x v="184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1.0805920031353295E-2"/>
    <x v="4"/>
    <s v="rock"/>
    <d v="2011-02-20T23:52:34"/>
    <x v="1843"/>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1.3149243918474688E-2"/>
    <x v="4"/>
    <s v="rock"/>
    <d v="2011-06-11T03:00:00"/>
    <x v="1844"/>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1.9E-2"/>
    <x v="4"/>
    <s v="rock"/>
    <d v="2016-06-17T04:55:00"/>
    <x v="1845"/>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1.0101986562907825E-2"/>
    <x v="4"/>
    <s v="rock"/>
    <d v="2012-12-15T15:36:17"/>
    <x v="1846"/>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1.257445400397088E-2"/>
    <x v="4"/>
    <s v="rock"/>
    <d v="2015-04-21T05:40:32"/>
    <x v="1847"/>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7.4511021421918662E-3"/>
    <x v="4"/>
    <s v="rock"/>
    <d v="2011-07-31T06:59:00"/>
    <x v="1848"/>
  </r>
  <r>
    <n v="1849"/>
    <s v="Release the Skyline Album"/>
    <s v="Release the Skylines is a small, local Cleveland metal band looking to record an album."/>
    <n v="300"/>
    <n v="301"/>
    <x v="0"/>
    <x v="0"/>
    <s v="USD"/>
    <n v="1350505059"/>
    <n v="1347913059"/>
    <b v="0"/>
    <n v="8"/>
    <b v="1"/>
    <s v="music/rock"/>
    <n v="1.0033333333333334"/>
    <n v="2.6578073089700997E-2"/>
    <x v="4"/>
    <s v="rock"/>
    <d v="2012-10-17T20:17:39"/>
    <x v="1849"/>
  </r>
  <r>
    <n v="1850"/>
    <s v="WILKES EP"/>
    <s v="WILKES is the solo venture of HighFlightSociety singer / Disciple bassist, Jason Wilkes. This project is to fund the debut 6 song EP."/>
    <n v="9000"/>
    <n v="9137"/>
    <x v="0"/>
    <x v="0"/>
    <s v="USD"/>
    <n v="1405033300"/>
    <n v="1402441300"/>
    <b v="0"/>
    <n v="179"/>
    <b v="1"/>
    <s v="music/rock"/>
    <n v="1.0152222222222222"/>
    <n v="1.9590675276348911E-2"/>
    <x v="4"/>
    <s v="rock"/>
    <d v="2014-07-10T23:01:40"/>
    <x v="1850"/>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1.9984627209838585E-2"/>
    <x v="4"/>
    <s v="rock"/>
    <d v="2014-07-28T01:00:00"/>
    <x v="185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7.4665146765460245E-3"/>
    <x v="4"/>
    <s v="rock"/>
    <d v="2015-04-25T00:00:00"/>
    <x v="1852"/>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1.7177914110429449E-2"/>
    <x v="4"/>
    <s v="rock"/>
    <d v="2012-11-14T02:26:57"/>
    <x v="1853"/>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1.1358777429978687E-2"/>
    <x v="4"/>
    <s v="rock"/>
    <d v="2013-05-24T00:30:37"/>
    <x v="1854"/>
  </r>
  <r>
    <n v="1855"/>
    <s v="Motion Device Debut EP"/>
    <s v="11 year old Sara &amp; Motion Device want rock &amp; metal fans all over the world to unite and join the ROCK REVOLUTION!!!"/>
    <n v="8750"/>
    <n v="13480.16"/>
    <x v="0"/>
    <x v="5"/>
    <s v="CAD"/>
    <n v="1389012940"/>
    <n v="1385124940"/>
    <b v="0"/>
    <n v="191"/>
    <b v="1"/>
    <s v="music/rock"/>
    <n v="1.5405897142857143"/>
    <n v="1.4168971288174622E-2"/>
    <x v="4"/>
    <s v="rock"/>
    <d v="2014-01-06T12:55:40"/>
    <x v="1855"/>
  </r>
  <r>
    <n v="1856"/>
    <s v="Lazy Sunday"/>
    <s v="We are an independent band who needs your help for the production of our new album, so we can share our music with you lovely people :)"/>
    <n v="2000"/>
    <n v="2025"/>
    <x v="0"/>
    <x v="0"/>
    <s v="USD"/>
    <n v="1405715472"/>
    <n v="1403901072"/>
    <b v="0"/>
    <n v="38"/>
    <b v="1"/>
    <s v="music/rock"/>
    <n v="1.0125"/>
    <n v="1.8765432098765432E-2"/>
    <x v="4"/>
    <s v="rock"/>
    <d v="2014-07-18T20:31:12"/>
    <x v="1856"/>
  </r>
  <r>
    <n v="1857"/>
    <s v="Holy Water Moses - A Hail Dale Project"/>
    <s v="We need to get back to Nashville to record our second record, a full LP this time.  It ain't cheap and we need your help!"/>
    <n v="3000"/>
    <n v="3000"/>
    <x v="0"/>
    <x v="0"/>
    <s v="USD"/>
    <n v="1410546413"/>
    <n v="1407954413"/>
    <b v="0"/>
    <n v="22"/>
    <b v="1"/>
    <s v="music/rock"/>
    <n v="1"/>
    <n v="7.3333333333333332E-3"/>
    <x v="4"/>
    <s v="rock"/>
    <d v="2014-09-12T18:26:53"/>
    <x v="1857"/>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2.4662545207769528E-2"/>
    <x v="4"/>
    <s v="rock"/>
    <d v="2011-12-16T05:48:41"/>
    <x v="1858"/>
  </r>
  <r>
    <n v="1859"/>
    <s v="Queen Kwong Tour to London and Paris"/>
    <s v="Queen Kwong is going ON TOUR to London and Paris!"/>
    <n v="3000"/>
    <n v="3955"/>
    <x v="0"/>
    <x v="0"/>
    <s v="USD"/>
    <n v="1316716129"/>
    <n v="1314124129"/>
    <b v="0"/>
    <n v="56"/>
    <b v="1"/>
    <s v="music/rock"/>
    <n v="1.3183333333333334"/>
    <n v="1.415929203539823E-2"/>
    <x v="4"/>
    <s v="rock"/>
    <d v="2011-09-22T18:28:49"/>
    <x v="1859"/>
  </r>
  <r>
    <n v="1860"/>
    <s v="A Simple Complex's 2013 CD Release Party DVD"/>
    <s v="ASC had a one-of-a-kind CD release party in 2013, and we want to share it with the world - in DVD format!"/>
    <n v="750"/>
    <n v="1001"/>
    <x v="0"/>
    <x v="0"/>
    <s v="USD"/>
    <n v="1391706084"/>
    <n v="1389891684"/>
    <b v="0"/>
    <n v="19"/>
    <b v="1"/>
    <s v="music/rock"/>
    <n v="1.3346666666666667"/>
    <n v="1.898101898101898E-2"/>
    <x v="4"/>
    <s v="rock"/>
    <d v="2014-02-06T17:01:24"/>
    <x v="1860"/>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e v="#DIV/0!"/>
    <x v="6"/>
    <s v="mobile games"/>
    <d v="2015-01-26T07:12:21"/>
    <x v="1861"/>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1.0996563573883162E-2"/>
    <x v="6"/>
    <s v="mobile games"/>
    <d v="2017-03-08T07:30:00"/>
    <x v="1862"/>
  </r>
  <r>
    <n v="1863"/>
    <s v="Project: 20M813"/>
    <s v="This is an Android game where you take control of the zombies and try to eat your way to world domination!"/>
    <n v="2500"/>
    <n v="10"/>
    <x v="2"/>
    <x v="0"/>
    <s v="USD"/>
    <n v="1402600085"/>
    <n v="1400008085"/>
    <b v="0"/>
    <n v="2"/>
    <b v="0"/>
    <s v="games/mobile games"/>
    <n v="4.0000000000000001E-3"/>
    <n v="0.2"/>
    <x v="6"/>
    <s v="mobile games"/>
    <d v="2014-06-12T19:08:05"/>
    <x v="1863"/>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1.721664275466284E-2"/>
    <x v="6"/>
    <s v="mobile games"/>
    <d v="2014-05-04T17:11:40"/>
    <x v="1864"/>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0.5"/>
    <x v="6"/>
    <s v="mobile games"/>
    <d v="2016-11-06T09:49:07"/>
    <x v="1865"/>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1.6E-2"/>
    <x v="6"/>
    <s v="mobile games"/>
    <d v="2017-03-01T04:00:00"/>
    <x v="1866"/>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0.1"/>
    <x v="6"/>
    <s v="mobile games"/>
    <d v="2016-11-05T22:11:52"/>
    <x v="1867"/>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1.3968775677896467E-2"/>
    <x v="6"/>
    <s v="mobile games"/>
    <d v="2015-12-15T07:59:00"/>
    <x v="1868"/>
  </r>
  <r>
    <n v="1869"/>
    <s v="Castle Crawler RPG"/>
    <s v="CCRPG will be a 2D Pixel Art Game based on similar elements to the SNES game &quot;Zelda: A Link to the Past&quot; with RPG elements added in."/>
    <n v="10000"/>
    <n v="0"/>
    <x v="2"/>
    <x v="0"/>
    <s v="USD"/>
    <n v="1483488249"/>
    <n v="1480896249"/>
    <b v="0"/>
    <n v="0"/>
    <b v="0"/>
    <s v="games/mobile games"/>
    <n v="0"/>
    <e v="#DIV/0!"/>
    <x v="6"/>
    <s v="mobile games"/>
    <d v="2017-01-04T00:04:09"/>
    <x v="1869"/>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3.0470914127423823E-2"/>
    <x v="6"/>
    <s v="mobile games"/>
    <d v="2016-01-31T04:17:00"/>
    <x v="1870"/>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2.0360051435919416E-2"/>
    <x v="6"/>
    <s v="mobile games"/>
    <d v="2014-11-20T19:48:21"/>
    <x v="1871"/>
  </r>
  <r>
    <n v="1872"/>
    <s v="ZombieTime!"/>
    <s v="A Top-View Action game where you play as Bob, the FIRST zombie to rise from the grave. Bring chaos to town, feast and don't die again."/>
    <n v="20000"/>
    <n v="212"/>
    <x v="2"/>
    <x v="0"/>
    <s v="USD"/>
    <n v="1435633602"/>
    <n v="1433041602"/>
    <b v="0"/>
    <n v="13"/>
    <b v="0"/>
    <s v="games/mobile games"/>
    <n v="1.06E-2"/>
    <n v="6.1320754716981132E-2"/>
    <x v="6"/>
    <s v="mobile games"/>
    <d v="2015-06-30T03:06:42"/>
    <x v="1872"/>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5.5555555555555552E-2"/>
    <x v="6"/>
    <s v="mobile games"/>
    <d v="2015-07-08T16:45:00"/>
    <x v="1873"/>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7.6923076923076927E-2"/>
    <x v="6"/>
    <s v="mobile games"/>
    <d v="2016-06-28T23:15:33"/>
    <x v="1874"/>
  </r>
  <r>
    <n v="1875"/>
    <s v="Claws &amp; Fins"/>
    <s v="Sea opposition of Crab's family and angry fishes. Who is going to win, and who is going to loose ?!"/>
    <n v="10000"/>
    <n v="51"/>
    <x v="2"/>
    <x v="0"/>
    <s v="USD"/>
    <n v="1470519308"/>
    <n v="1465335308"/>
    <b v="0"/>
    <n v="3"/>
    <b v="0"/>
    <s v="games/mobile games"/>
    <n v="5.1000000000000004E-3"/>
    <n v="5.8823529411764705E-2"/>
    <x v="6"/>
    <s v="mobile games"/>
    <d v="2016-08-06T21:35:08"/>
    <x v="1875"/>
  </r>
  <r>
    <n v="1876"/>
    <s v="Migration Madness (Android)"/>
    <s v="An arcade styled side scroller. Help Bob the pilot steer his plane through hordes of migrating birds strapped with explosives."/>
    <n v="280"/>
    <n v="0"/>
    <x v="2"/>
    <x v="2"/>
    <s v="AUD"/>
    <n v="1402901405"/>
    <n v="1400309405"/>
    <b v="0"/>
    <n v="0"/>
    <b v="0"/>
    <s v="games/mobile games"/>
    <n v="0"/>
    <e v="#DIV/0!"/>
    <x v="6"/>
    <s v="mobile games"/>
    <d v="2014-06-16T06:50:05"/>
    <x v="1876"/>
  </r>
  <r>
    <n v="1877"/>
    <s v="Chip Dip II: Son of Chip Dip! - A Terrible, Terrible Game"/>
    <s v="It's obvious you won't survive by your wits alone. Unfortunately that's all you've got, Chip. Run!"/>
    <n v="60"/>
    <n v="0"/>
    <x v="2"/>
    <x v="0"/>
    <s v="USD"/>
    <n v="1425170525"/>
    <n v="1422664925"/>
    <b v="0"/>
    <n v="0"/>
    <b v="0"/>
    <s v="games/mobile games"/>
    <n v="0"/>
    <e v="#DIV/0!"/>
    <x v="6"/>
    <s v="mobile games"/>
    <d v="2015-03-01T00:42:05"/>
    <x v="1877"/>
  </r>
  <r>
    <n v="1878"/>
    <s v="Aussies versus Zombies"/>
    <s v="Action game now playable on Android/iOS platforms and PC browsers. Easy gameplay even for starters yet hard to be skilled. Multi-player"/>
    <n v="8000"/>
    <n v="0"/>
    <x v="2"/>
    <x v="2"/>
    <s v="AUD"/>
    <n v="1402618355"/>
    <n v="1400026355"/>
    <b v="0"/>
    <n v="0"/>
    <b v="0"/>
    <s v="games/mobile games"/>
    <n v="0"/>
    <e v="#DIV/0!"/>
    <x v="6"/>
    <s v="mobile games"/>
    <d v="2014-06-13T00:12:35"/>
    <x v="187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0.33333333333333331"/>
    <x v="6"/>
    <s v="mobile games"/>
    <d v="2016-03-14T14:35:29"/>
    <x v="1879"/>
  </r>
  <r>
    <n v="1880"/>
    <s v="Sim Betting Football"/>
    <s v="Sim Betting Football is the only football (soccer) betting simulation  game."/>
    <n v="5000"/>
    <n v="1004"/>
    <x v="2"/>
    <x v="1"/>
    <s v="GBP"/>
    <n v="1459341380"/>
    <n v="1456839380"/>
    <b v="0"/>
    <n v="24"/>
    <b v="0"/>
    <s v="games/mobile games"/>
    <n v="0.20080000000000001"/>
    <n v="2.3904382470119521E-2"/>
    <x v="6"/>
    <s v="mobile games"/>
    <d v="2016-03-30T12:36:20"/>
    <x v="1880"/>
  </r>
  <r>
    <n v="1881"/>
    <s v="Story Rock by The Jolly Llamas -- Our First Album!"/>
    <s v="We're now raising money to produce a music video. Those who donate get a vote in deciding which song!"/>
    <n v="2000"/>
    <n v="3453.69"/>
    <x v="0"/>
    <x v="0"/>
    <s v="USD"/>
    <n v="1425955189"/>
    <n v="1423366789"/>
    <b v="0"/>
    <n v="70"/>
    <b v="1"/>
    <s v="music/indie rock"/>
    <n v="1.726845"/>
    <n v="2.0268176935393737E-2"/>
    <x v="4"/>
    <s v="indie rock"/>
    <d v="2015-03-10T02:39:49"/>
    <x v="1881"/>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2.3964497041420119E-2"/>
    <x v="4"/>
    <s v="indie rock"/>
    <d v="2012-07-10T23:48:00"/>
    <x v="1882"/>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0563514804202482E-2"/>
    <x v="4"/>
    <s v="indie rock"/>
    <d v="2012-04-08T21:45:08"/>
    <x v="188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1.924500370096225E-2"/>
    <x v="4"/>
    <s v="indie rock"/>
    <d v="2012-11-27T12:00:00"/>
    <x v="188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1.9729425028184894E-2"/>
    <x v="4"/>
    <s v="indie rock"/>
    <d v="2012-08-10T22:00:00"/>
    <x v="1885"/>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2.3673469387755101E-2"/>
    <x v="4"/>
    <s v="indie rock"/>
    <d v="2014-11-12T22:45:38"/>
    <x v="1886"/>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2.3988005997001498E-3"/>
    <x v="4"/>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2.1435452793834298E-2"/>
    <x v="4"/>
    <s v="indie rock"/>
    <d v="2010-06-01T04:59:00"/>
    <x v="1888"/>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2.0637898686679174E-2"/>
    <x v="4"/>
    <s v="indie rock"/>
    <d v="2013-03-11T18:02:26"/>
    <x v="1889"/>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1.4178568114475222E-2"/>
    <x v="4"/>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1.1369019422074847E-2"/>
    <x v="4"/>
    <s v="indie rock"/>
    <d v="2010-07-22T06:00:00"/>
    <x v="1891"/>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3.8067349926793559E-2"/>
    <x v="4"/>
    <s v="indie rock"/>
    <d v="2011-06-07T15:18:01"/>
    <x v="1892"/>
  </r>
  <r>
    <n v="1893"/>
    <s v="Archeology 7&quot; Vinyl"/>
    <s v="Archeology is looking to gain support to release their 7&quot; vinyl single &quot;Hunger&quot; as well as the b-side, &quot;Kings canyon."/>
    <n v="2500"/>
    <n v="2600"/>
    <x v="0"/>
    <x v="0"/>
    <s v="USD"/>
    <n v="1302926340"/>
    <n v="1301524585"/>
    <b v="0"/>
    <n v="45"/>
    <b v="1"/>
    <s v="music/indie rock"/>
    <n v="1.04"/>
    <n v="1.7307692307692309E-2"/>
    <x v="4"/>
    <s v="indie rock"/>
    <d v="2011-04-16T03:59:00"/>
    <x v="1893"/>
  </r>
  <r>
    <n v="1894"/>
    <s v="Help me release my first 3 song EP!!"/>
    <s v="Im trying to raise $1000 for a 3 song EP in a studio!"/>
    <n v="1000"/>
    <n v="1145"/>
    <x v="0"/>
    <x v="0"/>
    <s v="USD"/>
    <n v="1329082983"/>
    <n v="1326404583"/>
    <b v="0"/>
    <n v="20"/>
    <b v="1"/>
    <s v="music/indie rock"/>
    <n v="1.145"/>
    <n v="1.7467248908296942E-2"/>
    <x v="4"/>
    <s v="indie rock"/>
    <d v="2012-02-12T21:43:03"/>
    <x v="189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5.0931946250541826E-3"/>
    <x v="4"/>
    <s v="indie rock"/>
    <d v="2015-10-20T17:55:22"/>
    <x v="1895"/>
  </r>
  <r>
    <n v="1896"/>
    <s v="the bridge"/>
    <s v="My barely anticipated second album of self produced songs is ready to go.  Just need a little help to cover mastering, artwork etc."/>
    <n v="451"/>
    <n v="559"/>
    <x v="0"/>
    <x v="0"/>
    <s v="USD"/>
    <n v="1334250165"/>
    <n v="1331658165"/>
    <b v="0"/>
    <n v="13"/>
    <b v="1"/>
    <s v="music/indie rock"/>
    <n v="1.2394678492239468"/>
    <n v="2.3255813953488372E-2"/>
    <x v="4"/>
    <s v="indie rock"/>
    <d v="2012-04-12T17:02:45"/>
    <x v="1896"/>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2.8127881955118353E-2"/>
    <x v="4"/>
    <s v="indie rock"/>
    <d v="2014-03-04T21:00:00"/>
    <x v="1897"/>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1.453287197231834E-2"/>
    <x v="4"/>
    <s v="indie rock"/>
    <d v="2016-02-01T18:00:00"/>
    <x v="1898"/>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3.5000000000000003E-2"/>
    <x v="4"/>
    <s v="indie rock"/>
    <d v="2015-03-25T21:36:06"/>
    <x v="1899"/>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1.9750485532769348E-2"/>
    <x v="4"/>
    <s v="indie rock"/>
    <d v="2012-10-06T09:59:00"/>
    <x v="1900"/>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9.3632958801498131E-3"/>
    <x v="2"/>
    <s v="gadgets"/>
    <d v="2015-05-22T13:00:00"/>
    <x v="1901"/>
  </r>
  <r>
    <n v="1902"/>
    <s v="Cardboard reality"/>
    <s v="Virtual reality is expensive, here is the solution. I've created a VR device out of cardboard. I present: World's cheapest VR Device."/>
    <n v="1000"/>
    <n v="12"/>
    <x v="2"/>
    <x v="9"/>
    <s v="EUR"/>
    <n v="1425495447"/>
    <n v="1422903447"/>
    <b v="0"/>
    <n v="3"/>
    <b v="0"/>
    <s v="technology/gadgets"/>
    <n v="1.2E-2"/>
    <n v="0.25"/>
    <x v="2"/>
    <s v="gadgets"/>
    <d v="2015-03-04T18:57:27"/>
    <x v="1902"/>
  </r>
  <r>
    <n v="1903"/>
    <s v="MiPointer"/>
    <s v="A cool smart laser pointer for presenting professionals. Unique by design, widest functional coverage for both IOS and Android."/>
    <n v="3000"/>
    <n v="1398"/>
    <x v="2"/>
    <x v="0"/>
    <s v="USD"/>
    <n v="1485541791"/>
    <n v="1480357791"/>
    <b v="0"/>
    <n v="41"/>
    <b v="0"/>
    <s v="technology/gadgets"/>
    <n v="0.46600000000000003"/>
    <n v="2.9327610872675252E-2"/>
    <x v="2"/>
    <s v="gadgets"/>
    <d v="2017-01-27T18:29:51"/>
    <x v="1903"/>
  </r>
  <r>
    <n v="1904"/>
    <s v="Small Animal Deterrent Latch (S.A.D.L.)"/>
    <s v="Animals knocking over your waste wheeler making a mess on trash day? The S.A.D.L. will help prevent that from happening!"/>
    <n v="50000"/>
    <n v="50"/>
    <x v="2"/>
    <x v="0"/>
    <s v="USD"/>
    <n v="1451752021"/>
    <n v="1447864021"/>
    <b v="0"/>
    <n v="2"/>
    <b v="0"/>
    <s v="technology/gadgets"/>
    <n v="1E-3"/>
    <n v="0.04"/>
    <x v="2"/>
    <s v="gadgets"/>
    <d v="2016-01-02T16:27:01"/>
    <x v="1904"/>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9.5238095238095233E-2"/>
    <x v="2"/>
    <s v="gadgets"/>
    <d v="2014-09-07T22:13:14"/>
    <x v="1905"/>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4.6304957904583725E-3"/>
    <x v="2"/>
    <s v="gadgets"/>
    <d v="2016-06-23T16:06:23"/>
    <x v="1906"/>
  </r>
  <r>
    <n v="1907"/>
    <s v="Litter-Buddy"/>
    <s v="Litter-Buddy is great economical alternative to leading pet waste disposal systems with cartridge bag elements."/>
    <n v="30000"/>
    <n v="85"/>
    <x v="2"/>
    <x v="0"/>
    <s v="USD"/>
    <n v="1400853925"/>
    <n v="1399557925"/>
    <b v="0"/>
    <n v="4"/>
    <b v="0"/>
    <s v="technology/gadgets"/>
    <n v="2.8333333333333335E-3"/>
    <n v="4.7058823529411764E-2"/>
    <x v="2"/>
    <s v="gadgets"/>
    <d v="2014-05-23T14:05:25"/>
    <x v="1907"/>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9.2378752886836026E-3"/>
    <x v="2"/>
    <s v="gadgets"/>
    <d v="2016-12-29T22:01:40"/>
    <x v="1908"/>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7.6938651548896534E-3"/>
    <x v="2"/>
    <s v="gadgets"/>
    <d v="2014-10-23T10:17:59"/>
    <x v="190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8.5110195305500812E-3"/>
    <x v="2"/>
    <s v="gadgets"/>
    <d v="2015-10-31T22:45:00"/>
    <x v="1910"/>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0.1"/>
    <x v="2"/>
    <s v="gadgets"/>
    <d v="2014-08-09T00:48:54"/>
    <x v="1911"/>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1.4165261382799325E-2"/>
    <x v="2"/>
    <s v="gadgets"/>
    <d v="2015-06-04T05:26:00"/>
    <x v="1912"/>
  </r>
  <r>
    <n v="1913"/>
    <s v="Tibio - Spreading warmth in everyones home"/>
    <s v="Tibio is a revolutionary new product designed to solve an age old problem."/>
    <n v="48000"/>
    <n v="637"/>
    <x v="2"/>
    <x v="1"/>
    <s v="GBP"/>
    <n v="1412770578"/>
    <n v="1410178578"/>
    <b v="0"/>
    <n v="26"/>
    <b v="0"/>
    <s v="technology/gadgets"/>
    <n v="1.3270833333333334E-2"/>
    <n v="4.0816326530612242E-2"/>
    <x v="2"/>
    <s v="gadgets"/>
    <d v="2014-10-08T12:16:18"/>
    <x v="191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3.3333333333333333E-2"/>
    <x v="2"/>
    <s v="gadgets"/>
    <d v="2014-11-01T03:59:00"/>
    <x v="1914"/>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0.5"/>
    <x v="2"/>
    <s v="gadgets"/>
    <d v="2014-09-02T01:10:22"/>
    <x v="1915"/>
  </r>
  <r>
    <n v="1916"/>
    <s v="The Paint Can Holder by U.S. Green Products"/>
    <s v="The Paint Can Holder Makes Painting Easier and Safer on Extension Ladders."/>
    <n v="20000"/>
    <n v="102"/>
    <x v="2"/>
    <x v="0"/>
    <s v="USD"/>
    <n v="1478542375"/>
    <n v="1476378775"/>
    <b v="0"/>
    <n v="6"/>
    <b v="0"/>
    <s v="technology/gadgets"/>
    <n v="5.1000000000000004E-3"/>
    <n v="5.8823529411764705E-2"/>
    <x v="2"/>
    <s v="gadgets"/>
    <d v="2016-11-07T18:12:55"/>
    <x v="1916"/>
  </r>
  <r>
    <n v="1917"/>
    <s v="Chronovisor:The MOST innovative watch for night time reading"/>
    <s v="Let's build a legendary brand altogether"/>
    <n v="390000"/>
    <n v="205025"/>
    <x v="2"/>
    <x v="7"/>
    <s v="HKD"/>
    <n v="1486708133"/>
    <n v="1484116133"/>
    <b v="0"/>
    <n v="70"/>
    <b v="0"/>
    <s v="technology/gadgets"/>
    <n v="0.52570512820512816"/>
    <n v="3.4142177783197169E-4"/>
    <x v="2"/>
    <s v="gadgets"/>
    <d v="2017-02-10T06:28:53"/>
    <x v="1917"/>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3.4615384615384617E-2"/>
    <x v="2"/>
    <s v="gadgets"/>
    <d v="2014-08-12T18:57:31"/>
    <x v="1918"/>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3.3755274261603373E-2"/>
    <x v="2"/>
    <s v="gadgets"/>
    <d v="2015-05-19T21:00:49"/>
    <x v="191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2.4401580292818963E-2"/>
    <x v="2"/>
    <s v="gadgets"/>
    <d v="2015-10-21T23:00:00"/>
    <x v="1920"/>
  </r>
  <r>
    <n v="1921"/>
    <s v="The Fine Spirits are making an album!"/>
    <s v="The Fine Spirits are making an album, but we need your help!"/>
    <n v="1500"/>
    <n v="2052"/>
    <x v="0"/>
    <x v="0"/>
    <s v="USD"/>
    <n v="1342243143"/>
    <n v="1339651143"/>
    <b v="0"/>
    <n v="38"/>
    <b v="1"/>
    <s v="music/indie rock"/>
    <n v="1.3680000000000001"/>
    <n v="1.8518518518518517E-2"/>
    <x v="4"/>
    <s v="indie rock"/>
    <d v="2012-07-14T05:19:03"/>
    <x v="1921"/>
  </r>
  <r>
    <n v="1922"/>
    <s v="Low Weather // Debut Album"/>
    <s v="Low Weather's debut album is halfway finished.  With your help and your help alone we can record the rest!"/>
    <n v="2000"/>
    <n v="2311"/>
    <x v="0"/>
    <x v="0"/>
    <s v="USD"/>
    <n v="1386828507"/>
    <n v="1384236507"/>
    <b v="0"/>
    <n v="64"/>
    <b v="1"/>
    <s v="music/indie rock"/>
    <n v="1.1555"/>
    <n v="2.7693639117265252E-2"/>
    <x v="4"/>
    <s v="indie rock"/>
    <d v="2013-12-12T06:08:27"/>
    <x v="1922"/>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4.3189368770764118E-2"/>
    <x v="4"/>
    <s v="indie rock"/>
    <d v="2011-09-27T04:59:00"/>
    <x v="1923"/>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9.6153846153846159E-3"/>
    <x v="4"/>
    <s v="indie rock"/>
    <d v="2014-01-15T19:33:00"/>
    <x v="1924"/>
  </r>
  <r>
    <n v="1925"/>
    <s v="The Freakniks Debut Album: Infinite Love"/>
    <s v="The Freakniks are making their psychedelic freak-folk debut studio album and they need your help."/>
    <n v="1500"/>
    <n v="1655"/>
    <x v="0"/>
    <x v="0"/>
    <s v="USD"/>
    <n v="1381449600"/>
    <n v="1379540288"/>
    <b v="0"/>
    <n v="52"/>
    <b v="1"/>
    <s v="music/indie rock"/>
    <n v="1.1033333333333333"/>
    <n v="3.1419939577039278E-2"/>
    <x v="4"/>
    <s v="indie rock"/>
    <d v="2013-10-11T00:00:00"/>
    <x v="1925"/>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3.6510173372141033E-2"/>
    <x v="4"/>
    <s v="indie rock"/>
    <d v="2010-11-02T00:26:00"/>
    <x v="1926"/>
  </r>
  <r>
    <n v="1927"/>
    <s v="GBS Detroit Presents Hampshire"/>
    <s v="Hampshire is headed to GBS Detroit."/>
    <n v="600"/>
    <n v="620"/>
    <x v="0"/>
    <x v="0"/>
    <s v="USD"/>
    <n v="1331182740"/>
    <n v="1329856839"/>
    <b v="0"/>
    <n v="11"/>
    <b v="1"/>
    <s v="music/indie rock"/>
    <n v="1.0333333333333334"/>
    <n v="1.7741935483870968E-2"/>
    <x v="4"/>
    <s v="indie rock"/>
    <d v="2012-03-08T04:59:00"/>
    <x v="1927"/>
  </r>
  <r>
    <n v="1928"/>
    <s v="Jollyheads Circus Debut Album &quot;The Kaleidoscope Dawn&quot;"/>
    <s v="Help us master and release our debut album &quot;The Kaleidoscope Dawn&quot;"/>
    <n v="2550"/>
    <n v="2630"/>
    <x v="0"/>
    <x v="0"/>
    <s v="USD"/>
    <n v="1367940794"/>
    <n v="1365348794"/>
    <b v="0"/>
    <n v="34"/>
    <b v="1"/>
    <s v="music/indie rock"/>
    <n v="1.031372549019608"/>
    <n v="1.2927756653992395E-2"/>
    <x v="4"/>
    <s v="indie rock"/>
    <d v="2013-05-07T15:33:14"/>
    <x v="1928"/>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2.336448598130841E-2"/>
    <x v="4"/>
    <s v="indie rock"/>
    <d v="2011-07-05T00:31:06"/>
    <x v="1929"/>
  </r>
  <r>
    <n v="1930"/>
    <s v="Magnetic Flowers Presents: Old, Cold. Losing It."/>
    <s v="We're nearly done recording, but we're out of money! Help us release the record!!!"/>
    <n v="1000"/>
    <n v="1270"/>
    <x v="0"/>
    <x v="0"/>
    <s v="USD"/>
    <n v="1373203482"/>
    <n v="1368019482"/>
    <b v="0"/>
    <n v="26"/>
    <b v="1"/>
    <s v="music/indie rock"/>
    <n v="1.27"/>
    <n v="2.0472440944881889E-2"/>
    <x v="4"/>
    <s v="indie rock"/>
    <d v="2013-07-07T13:24:42"/>
    <x v="1930"/>
  </r>
  <r>
    <n v="1931"/>
    <s v="New Lions After Dark EP!"/>
    <s v="We're an indie rock band from Clearwater, FL headed back into the studio to finish our latest EP."/>
    <n v="2000"/>
    <n v="2412.02"/>
    <x v="0"/>
    <x v="0"/>
    <s v="USD"/>
    <n v="1337657400"/>
    <n v="1336512309"/>
    <b v="0"/>
    <n v="50"/>
    <b v="1"/>
    <s v="music/indie rock"/>
    <n v="1.20601"/>
    <n v="2.0729513022280082E-2"/>
    <x v="4"/>
    <s v="indie rock"/>
    <d v="2012-05-22T03:30:00"/>
    <x v="1931"/>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1.424247819120527E-2"/>
    <x v="4"/>
    <s v="indie rock"/>
    <d v="2012-01-24T19:26:13"/>
    <x v="1932"/>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1.0632128358786004E-2"/>
    <x v="4"/>
    <s v="indie rock"/>
    <d v="2014-09-27T03:08:27"/>
    <x v="1933"/>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1.245753114382786E-2"/>
    <x v="4"/>
    <s v="indie rock"/>
    <d v="2011-12-25T05:00:00"/>
    <x v="193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1.8450184501845018E-2"/>
    <x v="4"/>
    <s v="indie rock"/>
    <d v="2014-06-21T04:59:00"/>
    <x v="1935"/>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1.6592268460615102E-2"/>
    <x v="4"/>
    <s v="indie rock"/>
    <d v="2011-12-06T05:59:00"/>
    <x v="1936"/>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2.5812883299064504E-2"/>
    <x v="4"/>
    <s v="indie rock"/>
    <d v="2012-06-15T03:59:00"/>
    <x v="1937"/>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6.5554916618746403E-3"/>
    <x v="4"/>
    <s v="indie rock"/>
    <d v="2013-07-02T05:00:00"/>
    <x v="1938"/>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8.6720867208672087E-3"/>
    <x v="4"/>
    <s v="indie rock"/>
    <d v="2013-03-10T22:38:28"/>
    <x v="1939"/>
  </r>
  <r>
    <n v="1940"/>
    <s v="History Grows: New K. Record"/>
    <s v="K. is about *this* close to finishing up our third record, History Grows.  Now we just need to master it and release it!"/>
    <n v="650"/>
    <n v="1111"/>
    <x v="0"/>
    <x v="0"/>
    <s v="USD"/>
    <n v="1308110340"/>
    <n v="1304770233"/>
    <b v="0"/>
    <n v="31"/>
    <b v="1"/>
    <s v="music/indie rock"/>
    <n v="1.7092307692307693"/>
    <n v="2.7902790279027902E-2"/>
    <x v="4"/>
    <s v="indie rock"/>
    <d v="2011-06-15T03:59:00"/>
    <x v="1940"/>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1.5487039808860178E-2"/>
    <x v="2"/>
    <s v="hardware"/>
    <d v="2014-05-15T06:58:51"/>
    <x v="1941"/>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1.1436936730866005E-2"/>
    <x v="2"/>
    <s v="hardware"/>
    <d v="2011-07-04T19:52:20"/>
    <x v="1942"/>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1.453159360797537E-2"/>
    <x v="2"/>
    <s v="hardware"/>
    <d v="2016-08-11T06:28:36"/>
    <x v="1943"/>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5.6753616972408669E-3"/>
    <x v="2"/>
    <s v="hardware"/>
    <d v="2014-05-01T14:01:30"/>
    <x v="1944"/>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1.9539219235786653E-3"/>
    <x v="2"/>
    <s v="hardware"/>
    <d v="2015-07-12T06:02:38"/>
    <x v="1945"/>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6.2327486421511888E-3"/>
    <x v="2"/>
    <s v="hardware"/>
    <d v="2014-04-20T02:36:01"/>
    <x v="1946"/>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2.8568944315401145E-2"/>
    <x v="2"/>
    <s v="hardware"/>
    <d v="2009-11-23T05:59:00"/>
    <x v="1947"/>
  </r>
  <r>
    <n v="1948"/>
    <s v="UDOO X86: The Most Powerful Maker Board Ever"/>
    <s v="10 times more powerful than Raspberry Pi 3, x86 64-bit architecture"/>
    <n v="100000"/>
    <n v="800211"/>
    <x v="0"/>
    <x v="0"/>
    <s v="USD"/>
    <n v="1465232520"/>
    <n v="1460557809"/>
    <b v="1"/>
    <n v="4245"/>
    <b v="1"/>
    <s v="technology/hardware"/>
    <n v="8.0021100000000001"/>
    <n v="5.3048508455894759E-3"/>
    <x v="2"/>
    <s v="hardware"/>
    <d v="2016-06-06T17:02:00"/>
    <x v="1948"/>
  </r>
  <r>
    <n v="1949"/>
    <s v="Shake Your Power"/>
    <s v="#ShakeYourPower brings clean energy to places in the world without electricity through the power of music."/>
    <n v="50000"/>
    <n v="53001.3"/>
    <x v="0"/>
    <x v="1"/>
    <s v="GBP"/>
    <n v="1404986951"/>
    <n v="1402394951"/>
    <b v="1"/>
    <n v="943"/>
    <b v="1"/>
    <s v="technology/hardware"/>
    <n v="1.0600260000000001"/>
    <n v="1.77920164222387E-2"/>
    <x v="2"/>
    <s v="hardware"/>
    <d v="2014-07-10T10:09:11"/>
    <x v="1949"/>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1.9491119696254378E-2"/>
    <x v="2"/>
    <s v="hardware"/>
    <d v="2011-04-22T04:21:13"/>
    <x v="195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7.8514808608386218E-3"/>
    <x v="2"/>
    <s v="hardware"/>
    <d v="2016-11-07T11:05:37"/>
    <x v="1951"/>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9.8178472628000189E-3"/>
    <x v="2"/>
    <s v="hardware"/>
    <d v="2013-10-16T14:33:35"/>
    <x v="1952"/>
  </r>
  <r>
    <n v="1953"/>
    <s v="NTH Music Synthesizer"/>
    <s v="The NTH is an open source music synthesizer featuring instant fun, awesome sound, and a hackable design."/>
    <n v="15000"/>
    <n v="33892"/>
    <x v="0"/>
    <x v="0"/>
    <s v="USD"/>
    <n v="1330657200"/>
    <n v="1328158065"/>
    <b v="1"/>
    <n v="147"/>
    <b v="1"/>
    <s v="technology/hardware"/>
    <n v="2.2594666666666665"/>
    <n v="4.3373067390534642E-3"/>
    <x v="2"/>
    <s v="hardware"/>
    <d v="2012-03-02T03:00:00"/>
    <x v="1953"/>
  </r>
  <r>
    <n v="1954"/>
    <s v="Orison â€“ Rethink the Power of Energy"/>
    <s v="The First Home Battery System You Simply Plug in to Install"/>
    <n v="50000"/>
    <n v="349474"/>
    <x v="0"/>
    <x v="0"/>
    <s v="USD"/>
    <n v="1457758800"/>
    <n v="1453730176"/>
    <b v="1"/>
    <n v="415"/>
    <b v="1"/>
    <s v="technology/hardware"/>
    <n v="6.9894800000000004"/>
    <n v="1.1874989269588009E-3"/>
    <x v="2"/>
    <s v="hardware"/>
    <d v="2016-03-12T05:00:00"/>
    <x v="1954"/>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1.7322738507527806E-3"/>
    <x v="2"/>
    <s v="hardware"/>
    <d v="2012-05-23T19:00:00"/>
    <x v="1955"/>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2.0689264255753315E-3"/>
    <x v="2"/>
    <s v="hardware"/>
    <d v="2015-04-18T21:10:05"/>
    <x v="1956"/>
  </r>
  <r>
    <n v="1957"/>
    <s v="freeSoC and freeSoC Mini"/>
    <s v="An open hardware platform for the best microcontroller in the world."/>
    <n v="30000"/>
    <n v="50251.41"/>
    <x v="0"/>
    <x v="0"/>
    <s v="USD"/>
    <n v="1351304513"/>
    <n v="1348712513"/>
    <b v="1"/>
    <n v="660"/>
    <b v="1"/>
    <s v="technology/hardware"/>
    <n v="1.6750470000000002"/>
    <n v="1.31339598232169E-2"/>
    <x v="2"/>
    <s v="hardware"/>
    <d v="2012-10-27T02:21:53"/>
    <x v="1957"/>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1.3493877302442571E-2"/>
    <x v="2"/>
    <s v="hardware"/>
    <d v="2013-03-23T22:42:41"/>
    <x v="1958"/>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2.7052134056084687E-2"/>
    <x v="2"/>
    <s v="hardware"/>
    <d v="2014-10-01T00:00:00"/>
    <x v="1959"/>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3.9984490864149663E-4"/>
    <x v="2"/>
    <s v="hardware"/>
    <d v="2014-12-21T08:42:21"/>
    <x v="196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1.4773184128696961E-2"/>
    <x v="2"/>
    <s v="hardware"/>
    <d v="2012-10-06T03:59:00"/>
    <x v="1961"/>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1.5861085914215367E-2"/>
    <x v="2"/>
    <s v="hardware"/>
    <d v="2014-05-13T18:43:56"/>
    <x v="196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8.5034013605442185E-3"/>
    <x v="2"/>
    <s v="hardware"/>
    <d v="2014-09-16T10:18:54"/>
    <x v="1963"/>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5.5324468289103127E-3"/>
    <x v="2"/>
    <s v="hardware"/>
    <d v="2016-04-22T06:32:52"/>
    <x v="1964"/>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7.8542016165929537E-3"/>
    <x v="2"/>
    <s v="hardware"/>
    <d v="2012-01-12T01:00:00"/>
    <x v="1965"/>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7.3182615196474045E-3"/>
    <x v="2"/>
    <s v="hardware"/>
    <d v="2014-08-14T12:58:18"/>
    <x v="1966"/>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5.4710507119120309E-3"/>
    <x v="2"/>
    <s v="hardware"/>
    <d v="2014-05-01T15:55:29"/>
    <x v="1967"/>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3.5793743815051618E-3"/>
    <x v="2"/>
    <s v="hardware"/>
    <d v="2016-12-03T15:05:15"/>
    <x v="1968"/>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1.6293085584029841E-2"/>
    <x v="2"/>
    <s v="hardware"/>
    <d v="2016-08-05T19:01:08"/>
    <x v="1969"/>
  </r>
  <r>
    <n v="1970"/>
    <s v="APOC: Mini Radiation Detector"/>
    <s v="The APOC is a gamma particle detector that will help you learn about radiation and find radioactive things!"/>
    <n v="5000"/>
    <n v="56590"/>
    <x v="0"/>
    <x v="0"/>
    <s v="USD"/>
    <n v="1366429101"/>
    <n v="1361248701"/>
    <b v="1"/>
    <n v="701"/>
    <b v="1"/>
    <s v="technology/hardware"/>
    <n v="11.318"/>
    <n v="1.2387347587913058E-2"/>
    <x v="2"/>
    <s v="hardware"/>
    <d v="2013-04-20T03:38:21"/>
    <x v="197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3.6716662760075841E-3"/>
    <x v="2"/>
    <s v="hardware"/>
    <d v="2013-11-15T04:00:00"/>
    <x v="1971"/>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1.4114577155734788E-2"/>
    <x v="2"/>
    <s v="hardware"/>
    <d v="2012-11-18T01:17:24"/>
    <x v="1972"/>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4.0332332917116503E-3"/>
    <x v="2"/>
    <s v="hardware"/>
    <d v="2016-08-06T07:00:00"/>
    <x v="1973"/>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5.3529198713168713E-3"/>
    <x v="2"/>
    <s v="hardware"/>
    <d v="2013-08-19T08:01:09"/>
    <x v="1974"/>
  </r>
  <r>
    <n v="1975"/>
    <s v="Bugle2: A DIY Phono Preamp"/>
    <s v="The Bugle2 is a second generation DIY kit phono preamplifier for vinyl playback."/>
    <n v="16000"/>
    <n v="33393.339999999997"/>
    <x v="0"/>
    <x v="0"/>
    <s v="USD"/>
    <n v="1362938851"/>
    <n v="1360346851"/>
    <b v="1"/>
    <n v="253"/>
    <b v="1"/>
    <s v="technology/hardware"/>
    <n v="2.0870837499999997"/>
    <n v="7.5763610348650364E-3"/>
    <x v="2"/>
    <s v="hardware"/>
    <d v="2013-03-10T18:07:31"/>
    <x v="1975"/>
  </r>
  <r>
    <n v="1976"/>
    <s v="Pi Lite white - Bright white LED display for Raspberry Pi"/>
    <s v="Can you help us make an ultra bright white one a reality?"/>
    <n v="4000"/>
    <n v="13864"/>
    <x v="0"/>
    <x v="1"/>
    <s v="GBP"/>
    <n v="1373751325"/>
    <n v="1371159325"/>
    <b v="1"/>
    <n v="473"/>
    <b v="1"/>
    <s v="technology/hardware"/>
    <n v="3.4660000000000002"/>
    <n v="3.4117137911136755E-2"/>
    <x v="2"/>
    <s v="hardware"/>
    <d v="2013-07-13T21:35:25"/>
    <x v="1976"/>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4.0812268535779083E-3"/>
    <x v="2"/>
    <s v="hardware"/>
    <d v="2015-12-19T07:59:00"/>
    <x v="1977"/>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7.5571278450029965E-4"/>
    <x v="2"/>
    <s v="hardware"/>
    <d v="2012-06-12T07:00:00"/>
    <x v="1978"/>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3.5378234448557111E-3"/>
    <x v="2"/>
    <s v="hardware"/>
    <d v="2015-11-19T04:59:00"/>
    <x v="1979"/>
  </r>
  <r>
    <n v="1980"/>
    <s v="YOUMO - Your Smart Modular Power Strip"/>
    <s v="Multi-power charging that is smarter, stylish and designed for you."/>
    <n v="50000"/>
    <n v="177412.01"/>
    <x v="0"/>
    <x v="12"/>
    <s v="EUR"/>
    <n v="1459684862"/>
    <n v="1456232462"/>
    <b v="1"/>
    <n v="1945"/>
    <b v="1"/>
    <s v="technology/hardware"/>
    <n v="3.5482402000000004"/>
    <n v="1.0963181128492936E-2"/>
    <x v="2"/>
    <s v="hardware"/>
    <d v="2016-04-03T12:01:02"/>
    <x v="198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3.1496062992125984E-2"/>
    <x v="8"/>
    <s v="people"/>
    <d v="2014-07-09T17:24:25"/>
    <x v="1981"/>
  </r>
  <r>
    <n v="1982"/>
    <s v="Lonely Boy: 55 male models 200s sensual expression"/>
    <s v="Express a very dark place in my childhood. Release my emotions through photography in a form of Art."/>
    <n v="180000"/>
    <n v="0"/>
    <x v="2"/>
    <x v="7"/>
    <s v="HKD"/>
    <n v="1480863887"/>
    <n v="1478268287"/>
    <b v="0"/>
    <n v="0"/>
    <b v="0"/>
    <s v="photography/people"/>
    <n v="0"/>
    <e v="#DIV/0!"/>
    <x v="8"/>
    <s v="people"/>
    <d v="2016-12-04T15:04:47"/>
    <x v="1982"/>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1.127554615926709E-2"/>
    <x v="8"/>
    <s v="people"/>
    <d v="2016-09-02T07:00:00"/>
    <x v="1983"/>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2.2068095838587644E-3"/>
    <x v="8"/>
    <s v="people"/>
    <d v="2014-11-30T19:58:01"/>
    <x v="1984"/>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7.8431372549019607E-2"/>
    <x v="8"/>
    <s v="people"/>
    <d v="2016-08-02T23:00:00"/>
    <x v="1985"/>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1"/>
    <x v="8"/>
    <s v="people"/>
    <d v="2016-03-14T09:24:43"/>
    <x v="1986"/>
  </r>
  <r>
    <n v="1987"/>
    <s v="Ethiopia: Beheld"/>
    <s v="A collection of images that depicts the beauty and diversity within Ethiopia"/>
    <n v="5500"/>
    <n v="2336"/>
    <x v="2"/>
    <x v="1"/>
    <s v="GBP"/>
    <n v="1425223276"/>
    <n v="1422631276"/>
    <b v="0"/>
    <n v="28"/>
    <b v="0"/>
    <s v="photography/people"/>
    <n v="0.42472727272727273"/>
    <n v="1.1986301369863013E-2"/>
    <x v="8"/>
    <s v="people"/>
    <d v="2015-03-01T15:21:16"/>
    <x v="1987"/>
  </r>
  <r>
    <n v="1988"/>
    <s v="Phillip Michael Photography"/>
    <s v="Expressing art in an image!"/>
    <n v="6000"/>
    <n v="25"/>
    <x v="2"/>
    <x v="0"/>
    <s v="USD"/>
    <n v="1440094742"/>
    <n v="1437502742"/>
    <b v="0"/>
    <n v="1"/>
    <b v="0"/>
    <s v="photography/people"/>
    <n v="4.1666666666666666E-3"/>
    <n v="0.04"/>
    <x v="8"/>
    <s v="people"/>
    <d v="2015-08-20T18:19:02"/>
    <x v="1988"/>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0.02"/>
    <x v="8"/>
    <s v="people"/>
    <d v="2016-12-11T16:20:08"/>
    <x v="1989"/>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9.823182711198428E-3"/>
    <x v="8"/>
    <s v="people"/>
    <d v="2016-02-13T04:42:12"/>
    <x v="1990"/>
  </r>
  <r>
    <n v="1991"/>
    <s v="Portraits of Resilience"/>
    <s v="Taking (and giving) professional portraits of survivors of human trafficking in Myanmar."/>
    <n v="2000"/>
    <n v="140"/>
    <x v="2"/>
    <x v="0"/>
    <s v="USD"/>
    <n v="1435958786"/>
    <n v="1434144386"/>
    <b v="0"/>
    <n v="3"/>
    <b v="0"/>
    <s v="photography/people"/>
    <n v="7.0000000000000007E-2"/>
    <n v="2.1428571428571429E-2"/>
    <x v="8"/>
    <s v="people"/>
    <d v="2015-07-03T21:26:26"/>
    <x v="1991"/>
  </r>
  <r>
    <n v="1992"/>
    <s v="The Wonderful World of Princes &amp; Princesses"/>
    <s v="A complete revamp of all the Disney Princes &amp; Princesses!"/>
    <n v="1500"/>
    <n v="2"/>
    <x v="2"/>
    <x v="0"/>
    <s v="USD"/>
    <n v="1424229991"/>
    <n v="1421637991"/>
    <b v="0"/>
    <n v="2"/>
    <b v="0"/>
    <s v="photography/people"/>
    <n v="1.3333333333333333E-3"/>
    <n v="1"/>
    <x v="8"/>
    <s v="people"/>
    <d v="2015-02-18T03:26:31"/>
    <x v="1992"/>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e v="#DIV/0!"/>
    <x v="8"/>
    <s v="people"/>
    <d v="2015-12-21T14:07:17"/>
    <x v="1993"/>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e v="#DIV/0!"/>
    <x v="8"/>
    <s v="people"/>
    <d v="2016-12-07T01:09:02"/>
    <x v="1994"/>
  </r>
  <r>
    <n v="1995"/>
    <s v="The Girl With(out) The Camera"/>
    <s v="I'm looking to pursue my dream of becoming a full time photographer, using my current creative experience as a graphic designer."/>
    <n v="1000"/>
    <n v="78"/>
    <x v="2"/>
    <x v="5"/>
    <s v="CAD"/>
    <n v="1437082736"/>
    <n v="1435354736"/>
    <b v="0"/>
    <n v="3"/>
    <b v="0"/>
    <s v="photography/people"/>
    <n v="7.8E-2"/>
    <n v="3.8461538461538464E-2"/>
    <x v="8"/>
    <s v="people"/>
    <d v="2015-07-16T21:38:56"/>
    <x v="1995"/>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e v="#DIV/0!"/>
    <x v="8"/>
    <s v="people"/>
    <d v="2014-07-10T19:40:11"/>
    <x v="1996"/>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e v="#DIV/0!"/>
    <x v="8"/>
    <s v="people"/>
    <d v="2014-08-26T22:20:12"/>
    <x v="1997"/>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4.5801526717557254E-3"/>
    <x v="8"/>
    <s v="people"/>
    <d v="2014-08-01T02:50:38"/>
    <x v="1998"/>
  </r>
  <r>
    <n v="1999"/>
    <s v="Planet Venus"/>
    <s v="This is a portrait photo project aiming to inspire women to explore themselves and live their passion"/>
    <n v="31000"/>
    <n v="236"/>
    <x v="2"/>
    <x v="1"/>
    <s v="GBP"/>
    <n v="1415882108"/>
    <n v="1413286508"/>
    <b v="0"/>
    <n v="7"/>
    <b v="0"/>
    <s v="photography/people"/>
    <n v="7.6129032258064515E-3"/>
    <n v="2.9661016949152543E-2"/>
    <x v="8"/>
    <s v="people"/>
    <d v="2014-11-13T12:35:08"/>
    <x v="1999"/>
  </r>
  <r>
    <n v="2000"/>
    <s v="Jacs+Cam 2016 calendar"/>
    <s v="What do you get when you combine 2 of the hottest alt-models in North America with one Canadian photographer? Make a CALENDAR!!!"/>
    <n v="5000"/>
    <n v="625"/>
    <x v="2"/>
    <x v="5"/>
    <s v="CAD"/>
    <n v="1452120613"/>
    <n v="1449528613"/>
    <b v="0"/>
    <n v="25"/>
    <b v="0"/>
    <s v="photography/people"/>
    <n v="0.125"/>
    <n v="0.04"/>
    <x v="8"/>
    <s v="people"/>
    <d v="2016-01-06T22:50:13"/>
    <x v="2000"/>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7.7888957087324127E-3"/>
    <x v="2"/>
    <s v="hardware"/>
    <d v="2015-06-12T20:00:00"/>
    <x v="2001"/>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1.2684840029406688E-2"/>
    <x v="2"/>
    <s v="hardware"/>
    <d v="2017-01-23T17:05:43"/>
    <x v="2002"/>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1.0897435897435897E-2"/>
    <x v="2"/>
    <s v="hardware"/>
    <d v="2010-07-02T23:00:00"/>
    <x v="2003"/>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020213933526627E-3"/>
    <x v="2"/>
    <s v="hardware"/>
    <d v="2014-07-10T14:31:03"/>
    <x v="2004"/>
  </r>
  <r>
    <n v="2005"/>
    <s v="bassAware Holster"/>
    <s v="The bassAware Holster is a new type of wearable audio technology that uses vibration to create a massive bass experience."/>
    <n v="30000"/>
    <n v="37104.03"/>
    <x v="0"/>
    <x v="0"/>
    <s v="USD"/>
    <n v="1381895940"/>
    <n v="1379532618"/>
    <b v="1"/>
    <n v="191"/>
    <b v="1"/>
    <s v="technology/hardware"/>
    <n v="1.236801"/>
    <n v="5.1476888090053827E-3"/>
    <x v="2"/>
    <s v="hardware"/>
    <d v="2013-10-16T03:59:00"/>
    <x v="2005"/>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2.4451258876694642E-3"/>
    <x v="2"/>
    <s v="hardware"/>
    <d v="2014-12-03T13:00:45"/>
    <x v="2006"/>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1.1840026549315007E-2"/>
    <x v="2"/>
    <s v="hardware"/>
    <d v="2010-08-24T04:00:00"/>
    <x v="2007"/>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2.2294725394235999E-2"/>
    <x v="2"/>
    <s v="hardware"/>
    <d v="2011-09-19T14:30:22"/>
    <x v="2008"/>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2.6084847849310849E-3"/>
    <x v="2"/>
    <s v="hardware"/>
    <d v="2016-11-23T08:45:43"/>
    <x v="2009"/>
  </r>
  <r>
    <n v="2010"/>
    <s v="Weighitz: Weigh Smarter"/>
    <s v="Weighitz are miniature smart scales designed to weigh anything in the home."/>
    <n v="30000"/>
    <n v="96015.9"/>
    <x v="0"/>
    <x v="0"/>
    <s v="USD"/>
    <n v="1471564491"/>
    <n v="1468972491"/>
    <b v="1"/>
    <n v="1737"/>
    <b v="1"/>
    <s v="technology/hardware"/>
    <n v="3.2005299999999997"/>
    <n v="1.8090753718915307E-2"/>
    <x v="2"/>
    <s v="hardware"/>
    <d v="2016-08-18T23:54:51"/>
    <x v="201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2.3695525913778547E-3"/>
    <x v="2"/>
    <s v="hardware"/>
    <d v="2016-01-11T23:00:00"/>
    <x v="2011"/>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1.5581098339719029E-2"/>
    <x v="2"/>
    <s v="hardware"/>
    <d v="2015-02-05T19:44:01"/>
    <x v="2012"/>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5.7611048389744676E-3"/>
    <x v="2"/>
    <s v="hardware"/>
    <d v="2016-07-08T23:03:34"/>
    <x v="201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1.1286467598723754E-2"/>
    <x v="2"/>
    <s v="hardware"/>
    <d v="2013-03-25T04:08:59"/>
    <x v="20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1.9911479951474985E-2"/>
    <x v="2"/>
    <s v="hardware"/>
    <d v="2011-09-09T21:02:43"/>
    <x v="2015"/>
  </r>
  <r>
    <n v="2016"/>
    <s v="Hydra: a triple-output power supply for electronics projects"/>
    <s v="A smart, compact power supply designed to power anything, anywhere"/>
    <n v="10000"/>
    <n v="92154.22"/>
    <x v="0"/>
    <x v="0"/>
    <s v="USD"/>
    <n v="1362863299"/>
    <n v="1360271299"/>
    <b v="1"/>
    <n v="479"/>
    <b v="1"/>
    <s v="technology/hardware"/>
    <n v="9.2154220000000002"/>
    <n v="5.1978086299249238E-3"/>
    <x v="2"/>
    <s v="hardware"/>
    <d v="2013-03-09T21:08:19"/>
    <x v="2016"/>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1.3620841806392205E-2"/>
    <x v="2"/>
    <s v="hardware"/>
    <d v="2012-03-24T04:00:00"/>
    <x v="2017"/>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6.7711704028229468E-3"/>
    <x v="2"/>
    <s v="hardware"/>
    <d v="2015-08-13T08:46:49"/>
    <x v="2018"/>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9.1769654043871059E-3"/>
    <x v="2"/>
    <s v="hardware"/>
    <d v="2016-09-22T17:00:21"/>
    <x v="2019"/>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4.2287694974003469E-2"/>
    <x v="2"/>
    <s v="hardware"/>
    <d v="2014-05-14T23:04:00"/>
    <x v="202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6.7591604411241547E-3"/>
    <x v="2"/>
    <s v="hardware"/>
    <d v="2014-09-24T01:41:37"/>
    <x v="2021"/>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2.5971535197423625E-3"/>
    <x v="2"/>
    <s v="hardware"/>
    <d v="2016-06-11T13:39:32"/>
    <x v="2022"/>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2.1863135532859735E-3"/>
    <x v="2"/>
    <s v="hardware"/>
    <d v="2015-06-11T10:05:53"/>
    <x v="2023"/>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4.4844964551123256E-3"/>
    <x v="2"/>
    <s v="hardware"/>
    <d v="2012-08-13T03:00:00"/>
    <x v="2024"/>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4.5302013422818792E-3"/>
    <x v="2"/>
    <s v="hardware"/>
    <d v="2015-06-11T04:25:46"/>
    <x v="2025"/>
  </r>
  <r>
    <n v="2026"/>
    <s v="MIDI Sprout - Biodata Sonification Device"/>
    <s v="MIDI Sprout enables plants to play synthesizers in real time."/>
    <n v="25000"/>
    <n v="33370.769999999997"/>
    <x v="0"/>
    <x v="0"/>
    <s v="USD"/>
    <n v="1398052740"/>
    <n v="1394127585"/>
    <b v="1"/>
    <n v="454"/>
    <b v="1"/>
    <s v="technology/hardware"/>
    <n v="1.3348307999999998"/>
    <n v="1.3604720538363365E-2"/>
    <x v="2"/>
    <s v="hardware"/>
    <d v="2014-04-21T03:59:00"/>
    <x v="2026"/>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4.4823657577193988E-3"/>
    <x v="2"/>
    <s v="hardware"/>
    <d v="2015-03-30T18:31:59"/>
    <x v="2027"/>
  </r>
  <r>
    <n v="2028"/>
    <s v="Building the Open Source Bussard Fusion Reactor "/>
    <s v="Building an open source Bussard fusion reactor, aka the Polywell."/>
    <n v="3000"/>
    <n v="3785"/>
    <x v="0"/>
    <x v="0"/>
    <s v="USD"/>
    <n v="1268690100"/>
    <n v="1265493806"/>
    <b v="1"/>
    <n v="79"/>
    <b v="1"/>
    <s v="technology/hardware"/>
    <n v="1.2616666666666667"/>
    <n v="2.0871862615587846E-2"/>
    <x v="2"/>
    <s v="hardware"/>
    <d v="2010-03-15T21:55:00"/>
    <x v="2028"/>
  </r>
  <r>
    <n v="2029"/>
    <s v="Lumin8 Pro"/>
    <s v="Lumin8 Pro is a fun and easy to use light controller that makes light dance to your favorite music."/>
    <n v="2500"/>
    <n v="9030"/>
    <x v="0"/>
    <x v="0"/>
    <s v="USD"/>
    <n v="1409099481"/>
    <n v="1406507481"/>
    <b v="1"/>
    <n v="94"/>
    <b v="1"/>
    <s v="technology/hardware"/>
    <n v="3.6120000000000001"/>
    <n v="1.0409745293466223E-2"/>
    <x v="2"/>
    <s v="hardware"/>
    <d v="2014-08-27T00:31:21"/>
    <x v="2029"/>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8.4306795802196015E-3"/>
    <x v="2"/>
    <s v="hardware"/>
    <d v="2012-11-29T23:54:56"/>
    <x v="2030"/>
  </r>
  <r>
    <n v="2031"/>
    <s v="Linkio: the $100 Smart Home Devices Solution"/>
    <s v="With Linkio you can use your smartphone to control every electronic you own- for only $100!"/>
    <n v="50000"/>
    <n v="60175"/>
    <x v="0"/>
    <x v="9"/>
    <s v="EUR"/>
    <n v="1420765200"/>
    <n v="1417506853"/>
    <b v="1"/>
    <n v="508"/>
    <b v="1"/>
    <s v="technology/hardware"/>
    <n v="1.2035"/>
    <n v="8.4420440382218537E-3"/>
    <x v="2"/>
    <s v="hardware"/>
    <d v="2015-01-09T01:00:00"/>
    <x v="2031"/>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6.982523965442424E-3"/>
    <x v="2"/>
    <s v="hardware"/>
    <d v="2016-12-15T05:00:00"/>
    <x v="2032"/>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3.5371286574581925E-3"/>
    <x v="2"/>
    <s v="hardware"/>
    <d v="2014-04-26T01:58:38"/>
    <x v="203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1.6836825212443115E-3"/>
    <x v="2"/>
    <s v="hardware"/>
    <d v="2015-05-07T06:58:00"/>
    <x v="2034"/>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3.8145073771032652E-3"/>
    <x v="2"/>
    <s v="hardware"/>
    <d v="2015-12-19T01:00:00"/>
    <x v="2035"/>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2.146808268249769E-2"/>
    <x v="2"/>
    <s v="hardware"/>
    <d v="2014-05-09T20:45:19"/>
    <x v="2036"/>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1.4277327603765221E-2"/>
    <x v="2"/>
    <s v="hardware"/>
    <d v="2013-12-30T06:02:33"/>
    <x v="2037"/>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6.0640290122172353E-3"/>
    <x v="2"/>
    <s v="hardware"/>
    <d v="2013-07-01T18:00:00"/>
    <x v="2038"/>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2.2258634764581167E-3"/>
    <x v="2"/>
    <s v="hardware"/>
    <d v="2016-12-01T04:59:00"/>
    <x v="2039"/>
  </r>
  <r>
    <n v="2040"/>
    <s v="Programmable Capacitor"/>
    <s v="4.29 Billion+ Capacitor Combinations._x000a_No Coding Required."/>
    <n v="3000"/>
    <n v="7445.14"/>
    <x v="0"/>
    <x v="0"/>
    <s v="USD"/>
    <n v="1384557303"/>
    <n v="1383257703"/>
    <b v="1"/>
    <n v="271"/>
    <b v="1"/>
    <s v="technology/hardware"/>
    <n v="2.4817133333333334"/>
    <n v="3.6399584158256254E-2"/>
    <x v="2"/>
    <s v="hardware"/>
    <d v="2013-11-15T23:15:03"/>
    <x v="204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6.9456502865080745E-3"/>
    <x v="2"/>
    <s v="hardware"/>
    <d v="2016-11-10T13:37:07"/>
    <x v="2041"/>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1.1333279365336355E-2"/>
    <x v="2"/>
    <s v="hardware"/>
    <d v="2016-01-22T16:59:34"/>
    <x v="2042"/>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2.752817001854229E-2"/>
    <x v="2"/>
    <s v="hardware"/>
    <d v="2016-12-11T04:59:00"/>
    <x v="2043"/>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1.1089206505667817E-2"/>
    <x v="2"/>
    <s v="hardware"/>
    <d v="2015-06-13T16:25:14"/>
    <x v="2044"/>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6.5520661305266239E-3"/>
    <x v="2"/>
    <s v="hardware"/>
    <d v="2012-07-09T02:07:27"/>
    <x v="2045"/>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1.7919075144508672E-2"/>
    <x v="2"/>
    <s v="hardware"/>
    <d v="2013-05-23T04:07:24"/>
    <x v="2046"/>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4.388789268766285E-3"/>
    <x v="2"/>
    <s v="hardware"/>
    <d v="2015-04-17T00:00:00"/>
    <x v="2047"/>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1.0889699557710054E-2"/>
    <x v="2"/>
    <s v="hardware"/>
    <d v="2013-05-23T15:38:11"/>
    <x v="2048"/>
  </r>
  <r>
    <n v="2049"/>
    <s v="LOCK8 - the World's First Smart Bike Lock"/>
    <s v="Keyless. Alarm secured. GPS tracking."/>
    <n v="50000"/>
    <n v="60095.35"/>
    <x v="0"/>
    <x v="1"/>
    <s v="GBP"/>
    <n v="1386025140"/>
    <n v="1382963963"/>
    <b v="0"/>
    <n v="742"/>
    <b v="1"/>
    <s v="technology/hardware"/>
    <n v="1.2019070000000001"/>
    <n v="1.2347045154075982E-2"/>
    <x v="2"/>
    <s v="hardware"/>
    <d v="2013-12-02T22:59:00"/>
    <x v="204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3.5920299194962704E-3"/>
    <x v="2"/>
    <s v="hardware"/>
    <d v="2015-05-31T01:42:58"/>
    <x v="205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2.3204525841403777E-2"/>
    <x v="2"/>
    <s v="hardware"/>
    <d v="2013-12-26T00:32:17"/>
    <x v="2051"/>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0647390723074481E-3"/>
    <x v="2"/>
    <s v="hardware"/>
    <d v="2016-02-20T02:00:53"/>
    <x v="2052"/>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2.3955652346070087E-2"/>
    <x v="2"/>
    <s v="hardware"/>
    <d v="2015-11-25T15:49:11"/>
    <x v="2053"/>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1.5619890836833765E-2"/>
    <x v="2"/>
    <s v="hardware"/>
    <d v="2014-05-02T12:30:10"/>
    <x v="2054"/>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1.0054753608760578E-2"/>
    <x v="2"/>
    <s v="hardware"/>
    <d v="2014-12-03T04:00:00"/>
    <x v="2055"/>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7.2204989182285016E-3"/>
    <x v="2"/>
    <s v="hardware"/>
    <d v="2013-04-17T18:15:42"/>
    <x v="2056"/>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2.1954960683808016E-2"/>
    <x v="2"/>
    <s v="hardware"/>
    <d v="2016-02-26T11:52:12"/>
    <x v="2057"/>
  </r>
  <r>
    <n v="2058"/>
    <s v="Raspberry Pi Debug Clip"/>
    <s v="Making using the serial terminal on the Raspberry Pi as easy as Pi!"/>
    <n v="2560"/>
    <n v="4308"/>
    <x v="0"/>
    <x v="1"/>
    <s v="GBP"/>
    <n v="1425326400"/>
    <n v="1421916830"/>
    <b v="0"/>
    <n v="410"/>
    <b v="1"/>
    <s v="technology/hardware"/>
    <n v="1.6828125"/>
    <n v="9.5171773444753943E-2"/>
    <x v="2"/>
    <s v="hardware"/>
    <d v="2015-03-02T20:00:00"/>
    <x v="2058"/>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8.7134326277389217E-3"/>
    <x v="2"/>
    <s v="hardware"/>
    <d v="2016-01-31T21:59:00"/>
    <x v="2059"/>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2.7780040733197557E-2"/>
    <x v="2"/>
    <s v="hardware"/>
    <d v="2014-07-23T15:25:50"/>
    <x v="206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6.4862861378799114E-3"/>
    <x v="2"/>
    <s v="hardware"/>
    <d v="2016-12-31T18:20:54"/>
    <x v="2061"/>
  </r>
  <r>
    <n v="2062"/>
    <s v="Rho Board"/>
    <s v="4K HEVC Android TV Media Player with optional DIY electronics, ideal for app development, home control, software developement, learning"/>
    <n v="100000"/>
    <n v="114977"/>
    <x v="0"/>
    <x v="8"/>
    <s v="DKK"/>
    <n v="1458807098"/>
    <n v="1456218698"/>
    <b v="0"/>
    <n v="203"/>
    <b v="1"/>
    <s v="technology/hardware"/>
    <n v="1.14977"/>
    <n v="1.7655705054054288E-3"/>
    <x v="2"/>
    <s v="hardware"/>
    <d v="2016-03-24T08:11:38"/>
    <x v="2062"/>
  </r>
  <r>
    <n v="2063"/>
    <s v="Up to 4 axis Beaglebone black based CNC control"/>
    <s v="Build a professional grade Linux CNC control with Beaglebone black and our CNC cape."/>
    <n v="4000"/>
    <n v="5922"/>
    <x v="0"/>
    <x v="12"/>
    <s v="EUR"/>
    <n v="1463333701"/>
    <n v="1460482501"/>
    <b v="0"/>
    <n v="49"/>
    <b v="1"/>
    <s v="technology/hardware"/>
    <n v="1.4804999999999999"/>
    <n v="8.2742316784869974E-3"/>
    <x v="2"/>
    <s v="hardware"/>
    <d v="2016-05-15T17:35:01"/>
    <x v="2063"/>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1.1605795844985306E-2"/>
    <x v="2"/>
    <s v="hardware"/>
    <d v="2013-05-31T12:00:00"/>
    <x v="206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1.9526629817891588E-2"/>
    <x v="2"/>
    <s v="hardware"/>
    <d v="2013-12-25T08:00:29"/>
    <x v="2065"/>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1.4867337602927721E-2"/>
    <x v="2"/>
    <s v="hardware"/>
    <d v="2014-08-23T18:31:23"/>
    <x v="2066"/>
  </r>
  <r>
    <n v="2067"/>
    <s v="Luminite (LED lighting)"/>
    <s v="The next generation of premium quality LED lighting. Extreme power efficiency in a small package."/>
    <n v="495"/>
    <n v="628"/>
    <x v="0"/>
    <x v="1"/>
    <s v="GBP"/>
    <n v="1432499376"/>
    <n v="1429648176"/>
    <b v="0"/>
    <n v="10"/>
    <b v="1"/>
    <s v="technology/hardware"/>
    <n v="1.2686868686868686"/>
    <n v="1.5923566878980892E-2"/>
    <x v="2"/>
    <s v="hardware"/>
    <d v="2015-05-24T20:29:36"/>
    <x v="2067"/>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2.889078030576329E-3"/>
    <x v="2"/>
    <s v="hardware"/>
    <d v="2016-10-20T20:11:55"/>
    <x v="2068"/>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4.0963607339370087E-3"/>
    <x v="2"/>
    <s v="hardware"/>
    <d v="2016-01-02T23:19:51"/>
    <x v="2069"/>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3.857217408403692E-3"/>
    <x v="2"/>
    <s v="hardware"/>
    <d v="2016-06-28T15:45:23"/>
    <x v="207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4.9513767677127488E-3"/>
    <x v="2"/>
    <s v="hardware"/>
    <d v="2016-10-02T06:41:24"/>
    <x v="2071"/>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4.4206989756608948E-3"/>
    <x v="2"/>
    <s v="hardware"/>
    <d v="2016-05-07T13:57:12"/>
    <x v="2072"/>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0798607902922789E-3"/>
    <x v="2"/>
    <s v="hardware"/>
    <d v="2015-05-08T16:01:58"/>
    <x v="2073"/>
  </r>
  <r>
    <n v="2074"/>
    <s v="Advanced Simulation Products - PC Gaming Controllers"/>
    <s v="Creating PC gaming controllers to bring your gaming experience to a new level."/>
    <n v="600"/>
    <n v="615"/>
    <x v="0"/>
    <x v="0"/>
    <s v="USD"/>
    <n v="1462564182"/>
    <n v="1459972182"/>
    <b v="0"/>
    <n v="3"/>
    <b v="1"/>
    <s v="technology/hardware"/>
    <n v="1.0249999999999999"/>
    <n v="4.8780487804878049E-3"/>
    <x v="2"/>
    <s v="hardware"/>
    <d v="2016-05-06T19:49:42"/>
    <x v="2074"/>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4.886170112608345E-2"/>
    <x v="2"/>
    <s v="hardware"/>
    <d v="2013-07-25T16:21:28"/>
    <x v="2075"/>
  </r>
  <r>
    <n v="2076"/>
    <s v="Earin - The Worlds Smallest Wireless Earbuds"/>
    <s v="Wireless earbuds filled with sound, yet so small they are almost invisible!"/>
    <n v="179000"/>
    <n v="972594.99"/>
    <x v="0"/>
    <x v="1"/>
    <s v="GBP"/>
    <n v="1406149689"/>
    <n v="1402693689"/>
    <b v="0"/>
    <n v="8359"/>
    <b v="1"/>
    <s v="technology/hardware"/>
    <n v="5.4334915642458101"/>
    <n v="8.5945332702155909E-3"/>
    <x v="2"/>
    <s v="hardware"/>
    <d v="2014-07-23T21:08:09"/>
    <x v="2076"/>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2551857879973682E-3"/>
    <x v="2"/>
    <s v="hardware"/>
    <d v="2015-06-05T21:00:00"/>
    <x v="2077"/>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1.8291985823710986E-3"/>
    <x v="2"/>
    <s v="hardware"/>
    <d v="2016-12-18T18:30:57"/>
    <x v="2078"/>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2.1063955304160737E-2"/>
    <x v="2"/>
    <s v="hardware"/>
    <d v="2015-06-25T19:00:00"/>
    <x v="2079"/>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9.8463962189838522E-3"/>
    <x v="2"/>
    <s v="hardware"/>
    <d v="2015-11-11T23:58:20"/>
    <x v="208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1.3715710723192019E-2"/>
    <x v="4"/>
    <s v="indie rock"/>
    <d v="2012-05-16T04:59:00"/>
    <x v="2081"/>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2.2877784467188442E-2"/>
    <x v="4"/>
    <s v="indie rock"/>
    <d v="2011-11-24T03:53:16"/>
    <x v="2082"/>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2.9411764705882353E-2"/>
    <x v="4"/>
    <s v="indie rock"/>
    <d v="2012-06-04T17:19:55"/>
    <x v="2083"/>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1.4153846153846154E-2"/>
    <x v="4"/>
    <s v="indie rock"/>
    <d v="2014-05-04T06:59:00"/>
    <x v="208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1.119805720453319E-2"/>
    <x v="4"/>
    <s v="indie rock"/>
    <d v="2012-07-15T20:03:07"/>
    <x v="2085"/>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8.6891757696127107E-3"/>
    <x v="4"/>
    <s v="indie rock"/>
    <d v="2011-12-14T04:59:00"/>
    <x v="208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1.6097875080489377E-2"/>
    <x v="4"/>
    <s v="indie rock"/>
    <d v="2011-09-08T04:54:18"/>
    <x v="2087"/>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2.1643022866575091E-2"/>
    <x v="4"/>
    <s v="indie rock"/>
    <d v="2010-09-11T03:59:00"/>
    <x v="2088"/>
  </r>
  <r>
    <n v="2089"/>
    <s v="Little Moses EP"/>
    <s v="Little Moses is trying to record their first EP, and we can't do it without your help!"/>
    <n v="2500"/>
    <n v="3010.01"/>
    <x v="0"/>
    <x v="0"/>
    <s v="USD"/>
    <n v="1375408194"/>
    <n v="1372384194"/>
    <b v="0"/>
    <n v="62"/>
    <b v="1"/>
    <s v="music/indie rock"/>
    <n v="1.2040040000000001"/>
    <n v="2.0597938212829858E-2"/>
    <x v="4"/>
    <s v="indie rock"/>
    <d v="2013-08-02T01:49:54"/>
    <x v="2089"/>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1.7385200630648155E-2"/>
    <x v="4"/>
    <s v="indie rock"/>
    <d v="2013-02-24T09:09:15"/>
    <x v="2090"/>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1.134466570129403E-2"/>
    <x v="4"/>
    <s v="indie rock"/>
    <d v="2011-03-01T20:00:00"/>
    <x v="2091"/>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9.0505183478690136E-3"/>
    <x v="4"/>
    <s v="indie rock"/>
    <d v="2011-10-07T16:58:52"/>
    <x v="2092"/>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1.4964216005204945E-2"/>
    <x v="4"/>
    <s v="indie rock"/>
    <d v="2012-12-22T21:30:32"/>
    <x v="2093"/>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1.7065655368570753E-2"/>
    <x v="4"/>
    <s v="indie rock"/>
    <d v="2012-03-05T03:00:00"/>
    <x v="209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8.8000000000000005E-3"/>
    <x v="4"/>
    <s v="indie rock"/>
    <d v="2011-10-02T17:36:13"/>
    <x v="2095"/>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2.2950819672131147E-2"/>
    <x v="4"/>
    <s v="indie rock"/>
    <d v="2012-10-26T03:59:00"/>
    <x v="2096"/>
  </r>
  <r>
    <n v="2097"/>
    <s v="Caverns of Sonora"/>
    <s v="Engine is ready to record our sophomore release. The songs are written, the musicians are ready. Help us bring this into existence!"/>
    <n v="3000"/>
    <n v="3000"/>
    <x v="0"/>
    <x v="0"/>
    <s v="USD"/>
    <n v="1322751735"/>
    <n v="1317564135"/>
    <b v="0"/>
    <n v="38"/>
    <b v="1"/>
    <s v="music/indie rock"/>
    <n v="1"/>
    <n v="1.2666666666666666E-2"/>
    <x v="4"/>
    <s v="indie rock"/>
    <d v="2011-12-01T15:02:15"/>
    <x v="2097"/>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5.3156146179401996E-3"/>
    <x v="4"/>
    <s v="indie rock"/>
    <d v="2012-03-08T02:43:55"/>
    <x v="2098"/>
  </r>
  <r>
    <n v="2099"/>
    <s v="Roosevelt Died."/>
    <s v="Our tour van died, we need help!"/>
    <n v="3000"/>
    <n v="3971"/>
    <x v="0"/>
    <x v="0"/>
    <s v="USD"/>
    <n v="1435808400"/>
    <n v="1434650084"/>
    <b v="0"/>
    <n v="63"/>
    <b v="1"/>
    <s v="music/indie rock"/>
    <n v="1.3236666666666668"/>
    <n v="1.5865021405187609E-2"/>
    <x v="4"/>
    <s v="indie rock"/>
    <d v="2015-07-02T03:40:00"/>
    <x v="2099"/>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2926829268292684E-2"/>
    <x v="4"/>
    <s v="indie rock"/>
    <d v="2012-06-30T03:59:00"/>
    <x v="2100"/>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1.9426048565121413E-2"/>
    <x v="4"/>
    <s v="indie rock"/>
    <d v="2012-02-13T03:35:14"/>
    <x v="2101"/>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2.7941176470588237E-2"/>
    <x v="4"/>
    <s v="indie rock"/>
    <d v="2011-05-05T20:50:48"/>
    <x v="2102"/>
  </r>
  <r>
    <n v="2103"/>
    <s v="Matthew Moon's New Album"/>
    <s v="Indie rocker, Matthew Moon, has something to share with you..."/>
    <n v="7777"/>
    <n v="11364"/>
    <x v="0"/>
    <x v="0"/>
    <s v="USD"/>
    <n v="1352488027"/>
    <n v="1349892427"/>
    <b v="0"/>
    <n v="115"/>
    <b v="1"/>
    <s v="music/indie rock"/>
    <n v="1.4612318374694613"/>
    <n v="1.0119676170362548E-2"/>
    <x v="4"/>
    <s v="indie rock"/>
    <d v="2012-11-09T19:07:07"/>
    <x v="2103"/>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3.5714285714285712E-2"/>
    <x v="4"/>
    <s v="indie rock"/>
    <d v="2013-05-31T00:00:00"/>
    <x v="2104"/>
  </r>
  <r>
    <n v="2105"/>
    <s v="Layla The Wolf Debut E.P. &quot;Sugar&quot;"/>
    <s v="Help Layla the Wolf fund the printing and releasing of our first E.P. Release called &quot;Sugar&quot;."/>
    <n v="2000"/>
    <n v="5080"/>
    <x v="0"/>
    <x v="0"/>
    <s v="USD"/>
    <n v="1416542400"/>
    <n v="1415472953"/>
    <b v="0"/>
    <n v="99"/>
    <b v="1"/>
    <s v="music/indie rock"/>
    <n v="2.54"/>
    <n v="1.9488188976377954E-2"/>
    <x v="4"/>
    <s v="indie rock"/>
    <d v="2014-11-21T04:00:00"/>
    <x v="2105"/>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1.8683651804670912E-2"/>
    <x v="4"/>
    <s v="indie rock"/>
    <d v="2013-01-26T05:09:34"/>
    <x v="2106"/>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2.691840011881225E-2"/>
    <x v="4"/>
    <s v="indie rock"/>
    <d v="2014-11-12T18:03:13"/>
    <x v="2107"/>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1.1124053581828771E-2"/>
    <x v="4"/>
    <s v="indie rock"/>
    <d v="2012-09-10T03:55:00"/>
    <x v="2108"/>
  </r>
  <r>
    <n v="2109"/>
    <s v="Skyline Sounds - First Studio Album (and Merch!)"/>
    <s v="We are ready to make our first full-length album, and with your help, we can make it happen!"/>
    <n v="4000"/>
    <n v="4261"/>
    <x v="0"/>
    <x v="0"/>
    <s v="USD"/>
    <n v="1436115617"/>
    <n v="1433523617"/>
    <b v="0"/>
    <n v="40"/>
    <b v="1"/>
    <s v="music/indie rock"/>
    <n v="1.06525"/>
    <n v="9.3874677305796767E-3"/>
    <x v="4"/>
    <s v="indie rock"/>
    <d v="2015-07-05T17:00:17"/>
    <x v="2109"/>
  </r>
  <r>
    <n v="2110"/>
    <s v="&quot;Vision&quot; - New Album - Brent Brown"/>
    <s v="Brent Brown's breakout new album! Requires help from the record label... You!"/>
    <n v="2000"/>
    <n v="2007"/>
    <x v="0"/>
    <x v="0"/>
    <s v="USD"/>
    <n v="1401253140"/>
    <n v="1398873969"/>
    <b v="0"/>
    <n v="38"/>
    <b v="1"/>
    <s v="music/indie rock"/>
    <n v="1.0035000000000001"/>
    <n v="1.8933731938216243E-2"/>
    <x v="4"/>
    <s v="indie rock"/>
    <d v="2014-05-28T04:59:00"/>
    <x v="2110"/>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1.8309859154929577E-2"/>
    <x v="4"/>
    <s v="indie rock"/>
    <d v="2011-08-15T01:00:00"/>
    <x v="2111"/>
  </r>
  <r>
    <n v="2112"/>
    <s v="BBB Kickstarter Two"/>
    <s v="BBB is going back into the studio to record and release &quot;Felix From Canada&quot; by popular demand.  We need your help!"/>
    <n v="300"/>
    <n v="300"/>
    <x v="0"/>
    <x v="0"/>
    <s v="USD"/>
    <n v="1366064193"/>
    <n v="1364854593"/>
    <b v="0"/>
    <n v="11"/>
    <b v="1"/>
    <s v="music/indie rock"/>
    <n v="1"/>
    <n v="3.6666666666666667E-2"/>
    <x v="4"/>
    <s v="indie rock"/>
    <d v="2013-04-15T22:16:33"/>
    <x v="2112"/>
  </r>
  <r>
    <n v="2113"/>
    <s v="Summer Underground // Honeycomb LP"/>
    <s v="Help us fund our second full-length album Honeycomb!"/>
    <n v="7000"/>
    <n v="7340"/>
    <x v="0"/>
    <x v="0"/>
    <s v="USD"/>
    <n v="1411505176"/>
    <n v="1408481176"/>
    <b v="0"/>
    <n v="107"/>
    <b v="1"/>
    <s v="music/indie rock"/>
    <n v="1.0485714285714285"/>
    <n v="1.4577656675749319E-2"/>
    <x v="4"/>
    <s v="indie rock"/>
    <d v="2014-09-23T20:46:16"/>
    <x v="21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2.8080229226361032E-2"/>
    <x v="4"/>
    <s v="indie rock"/>
    <d v="2010-12-09T04:59:00"/>
    <x v="21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1.0635155096011817E-2"/>
    <x v="4"/>
    <s v="indie rock"/>
    <d v="2011-02-20T01:56:41"/>
    <x v="2115"/>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1.899492092331833E-3"/>
    <x v="4"/>
    <s v="indie rock"/>
    <d v="2012-10-02T18:40:03"/>
    <x v="2116"/>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1.9740552735476594E-2"/>
    <x v="4"/>
    <s v="indie rock"/>
    <d v="2015-10-27T04:59:00"/>
    <x v="2117"/>
  </r>
  <r>
    <n v="2118"/>
    <s v="PORCHES. vs. THE U.S.A."/>
    <s v="PORCHES.  and Documentarians tour from New York to San Francisco and back."/>
    <n v="1000"/>
    <n v="1346.11"/>
    <x v="0"/>
    <x v="0"/>
    <s v="USD"/>
    <n v="1311538136"/>
    <n v="1308946136"/>
    <b v="0"/>
    <n v="17"/>
    <b v="1"/>
    <s v="music/indie rock"/>
    <n v="1.3461099999999999"/>
    <n v="1.2628982772581737E-2"/>
    <x v="4"/>
    <s v="indie rock"/>
    <d v="2011-07-24T20:08:56"/>
    <x v="2118"/>
  </r>
  <r>
    <n v="2119"/>
    <s v="Big Long Now's Debut Album"/>
    <s v="big long now is recording our debut album and we are looking for help mastering and pressing it to vinyl"/>
    <n v="2000"/>
    <n v="2015"/>
    <x v="0"/>
    <x v="0"/>
    <s v="USD"/>
    <n v="1345086445"/>
    <n v="1342494445"/>
    <b v="0"/>
    <n v="22"/>
    <b v="1"/>
    <s v="music/indie rock"/>
    <n v="1.0075000000000001"/>
    <n v="1.0918114143920596E-2"/>
    <x v="4"/>
    <s v="indie rock"/>
    <d v="2012-08-16T03:07:25"/>
    <x v="2119"/>
  </r>
  <r>
    <n v="2120"/>
    <s v="Hearty Har Full Length Album"/>
    <s v="&lt;3_x000a_Coming in from outer space. Help Hearty Har record their 1st album!!"/>
    <n v="8000"/>
    <n v="8070.43"/>
    <x v="0"/>
    <x v="0"/>
    <s v="USD"/>
    <n v="1388617736"/>
    <n v="1384384136"/>
    <b v="0"/>
    <n v="69"/>
    <b v="1"/>
    <s v="music/indie rock"/>
    <n v="1.00880375"/>
    <n v="8.549730311767775E-3"/>
    <x v="4"/>
    <s v="indie rock"/>
    <d v="2014-01-01T23:08:56"/>
    <x v="2120"/>
  </r>
  <r>
    <n v="2121"/>
    <s v="Legend of Decay"/>
    <s v="Join us on an epic journey to discover a millennia old secret which will change the world forever."/>
    <n v="50000"/>
    <n v="284"/>
    <x v="2"/>
    <x v="16"/>
    <s v="CHF"/>
    <n v="1484156948"/>
    <n v="1481564948"/>
    <b v="0"/>
    <n v="10"/>
    <b v="0"/>
    <s v="games/video games"/>
    <n v="5.6800000000000002E-3"/>
    <n v="3.5211267605633804E-2"/>
    <x v="6"/>
    <s v="video games"/>
    <d v="2017-01-11T17:49:08"/>
    <x v="2121"/>
  </r>
  <r>
    <n v="2122"/>
    <s v="CapitÃ¡n Kalani y el sindicato robÃ³tico"/>
    <s v="Captain Kalani it's a retro game full of nostalgia for the old gamers but interesting for the new ones"/>
    <n v="80000"/>
    <n v="310"/>
    <x v="2"/>
    <x v="14"/>
    <s v="MXN"/>
    <n v="1483773169"/>
    <n v="1481181169"/>
    <b v="0"/>
    <n v="3"/>
    <b v="0"/>
    <s v="games/video games"/>
    <n v="3.875E-3"/>
    <n v="9.6774193548387101E-3"/>
    <x v="6"/>
    <s v="video games"/>
    <d v="2017-01-07T07:12:49"/>
    <x v="212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0.1"/>
    <x v="6"/>
    <s v="video games"/>
    <d v="2010-03-15T06:59:00"/>
    <x v="2123"/>
  </r>
  <r>
    <n v="2124"/>
    <s v="AZAMAR"/>
    <s v="AZAMAR is a Role Playing Game world involving fantasy and high magic, based on the popular OpenD6 OGL using the Cinema6 RPG Framework."/>
    <n v="1100"/>
    <n v="115"/>
    <x v="2"/>
    <x v="0"/>
    <s v="USD"/>
    <n v="1291093200"/>
    <n v="1286930435"/>
    <b v="0"/>
    <n v="5"/>
    <b v="0"/>
    <s v="games/video games"/>
    <n v="0.10454545454545454"/>
    <n v="4.3478260869565216E-2"/>
    <x v="6"/>
    <s v="video games"/>
    <d v="2010-11-30T05:00:00"/>
    <x v="2124"/>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3.1690140845070422E-2"/>
    <x v="6"/>
    <s v="video games"/>
    <d v="2015-08-05T00:33:53"/>
    <x v="2125"/>
  </r>
  <r>
    <n v="2126"/>
    <s v="DodgeBall Blitz"/>
    <s v="Lead your team to victory in this fast-paced, action, sports game! Use Power-ups and avoid attacks as you fight for victory!"/>
    <n v="20000"/>
    <n v="10"/>
    <x v="2"/>
    <x v="0"/>
    <s v="USD"/>
    <n v="1418080887"/>
    <n v="1415488887"/>
    <b v="0"/>
    <n v="2"/>
    <b v="0"/>
    <s v="games/video games"/>
    <n v="5.0000000000000001E-4"/>
    <n v="0.2"/>
    <x v="6"/>
    <s v="video games"/>
    <d v="2014-12-08T23:21:27"/>
    <x v="2126"/>
  </r>
  <r>
    <n v="2127"/>
    <s v="Three Monkeys - Part 1: Into the Abyss"/>
    <s v="Three Monkeys is an audio adventure game for PC."/>
    <n v="28000"/>
    <n v="8076"/>
    <x v="2"/>
    <x v="1"/>
    <s v="GBP"/>
    <n v="1426158463"/>
    <n v="1423570063"/>
    <b v="0"/>
    <n v="236"/>
    <b v="0"/>
    <s v="games/video games"/>
    <n v="0.28842857142857142"/>
    <n v="2.9222387320455671E-2"/>
    <x v="6"/>
    <s v="video games"/>
    <d v="2015-03-12T11:07:43"/>
    <x v="212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0.04"/>
    <x v="6"/>
    <s v="video games"/>
    <d v="2014-09-21T18:32:49"/>
    <x v="2128"/>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5.0847457627118647E-2"/>
    <x v="6"/>
    <s v="video games"/>
    <d v="2016-03-10T00:35:00"/>
    <x v="2129"/>
  </r>
  <r>
    <n v="2130"/>
    <s v="Wondrous Adventures: A Kid's Game"/>
    <s v="You are the hero tasked to save your home from the villainous Sanword."/>
    <n v="42000"/>
    <n v="85"/>
    <x v="2"/>
    <x v="0"/>
    <s v="USD"/>
    <n v="1408154663"/>
    <n v="1405130663"/>
    <b v="0"/>
    <n v="4"/>
    <b v="0"/>
    <s v="games/video games"/>
    <n v="2.0238095238095236E-3"/>
    <n v="4.7058823529411764E-2"/>
    <x v="6"/>
    <s v="video games"/>
    <d v="2014-08-16T02:04:23"/>
    <x v="2130"/>
  </r>
  <r>
    <n v="2131"/>
    <s v="Scout's Honor"/>
    <s v="From frightened girl to empowered woman, Scout's Honor is a tale about facing your fears and overcoming odds."/>
    <n v="500"/>
    <n v="25"/>
    <x v="2"/>
    <x v="0"/>
    <s v="USD"/>
    <n v="1436677091"/>
    <n v="1434085091"/>
    <b v="0"/>
    <n v="3"/>
    <b v="0"/>
    <s v="games/video games"/>
    <n v="0.05"/>
    <n v="0.12"/>
    <x v="6"/>
    <s v="video games"/>
    <d v="2015-07-12T04:58:11"/>
    <x v="2131"/>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4.6853037638606911E-2"/>
    <x v="6"/>
    <s v="video games"/>
    <d v="2014-02-03T11:41:32"/>
    <x v="2132"/>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0.1875"/>
    <x v="6"/>
    <s v="video games"/>
    <d v="2011-04-24T06:59:00"/>
    <x v="2133"/>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2.8846153846153848E-2"/>
    <x v="6"/>
    <s v="video games"/>
    <d v="2013-04-27T21:16:31"/>
    <x v="2134"/>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4.6025104602510462E-2"/>
    <x v="6"/>
    <s v="video games"/>
    <d v="2012-10-04T23:07:13"/>
    <x v="2135"/>
  </r>
  <r>
    <n v="2136"/>
    <s v="Dark Paradise"/>
    <s v="A dark and twisted game with physiological madness and corruption as a man becomes the ultimate bio weapon."/>
    <n v="80000"/>
    <n v="47.69"/>
    <x v="2"/>
    <x v="0"/>
    <s v="USD"/>
    <n v="1382184786"/>
    <n v="1379592786"/>
    <b v="0"/>
    <n v="4"/>
    <b v="0"/>
    <s v="games/video games"/>
    <n v="5.9612499999999998E-4"/>
    <n v="8.3875026210945697E-2"/>
    <x v="6"/>
    <s v="video games"/>
    <d v="2013-10-19T12:13:06"/>
    <x v="2136"/>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3.759769062874041E-2"/>
    <x v="6"/>
    <s v="video games"/>
    <d v="2014-12-05T18:30:29"/>
    <x v="2137"/>
  </r>
  <r>
    <n v="2138"/>
    <s v="Tales Of Tameria - Dawning Light"/>
    <s v="A game with a mixture of a few genres from RPG, Simulation and to adventure elements."/>
    <n v="1000"/>
    <n v="128"/>
    <x v="2"/>
    <x v="1"/>
    <s v="GBP"/>
    <n v="1383959939"/>
    <n v="1381364339"/>
    <b v="0"/>
    <n v="12"/>
    <b v="0"/>
    <s v="games/video games"/>
    <n v="0.128"/>
    <n v="9.375E-2"/>
    <x v="6"/>
    <s v="video games"/>
    <d v="2013-11-09T01:18:59"/>
    <x v="2138"/>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3.4440344403444033E-2"/>
    <x v="6"/>
    <s v="video games"/>
    <d v="2016-11-03T18:00:08"/>
    <x v="2139"/>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1.9642857142857142E-2"/>
    <x v="6"/>
    <s v="video games"/>
    <d v="2013-01-11T20:00:24"/>
    <x v="2140"/>
  </r>
  <r>
    <n v="2141"/>
    <s v="King of Consoles"/>
    <s v="A place where people can test out the latest video games, for an hourly fee. It's cheaper than wasting money on a $60 game that sucked"/>
    <n v="15000"/>
    <n v="0"/>
    <x v="2"/>
    <x v="0"/>
    <s v="USD"/>
    <n v="1415947159"/>
    <n v="1413351559"/>
    <b v="0"/>
    <n v="0"/>
    <b v="0"/>
    <s v="games/video games"/>
    <n v="0"/>
    <e v="#DIV/0!"/>
    <x v="6"/>
    <s v="video games"/>
    <d v="2014-11-14T06:39:19"/>
    <x v="2141"/>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1.9966722129783693E-2"/>
    <x v="6"/>
    <s v="video games"/>
    <d v="2015-12-30T16:50:10"/>
    <x v="2142"/>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2.2222222222222223E-2"/>
    <x v="6"/>
    <s v="video games"/>
    <d v="2010-07-21T19:00:00"/>
    <x v="2143"/>
  </r>
  <r>
    <n v="2144"/>
    <s v="Project Starborn"/>
    <s v="A thousand community-built sandbox games (and more!) with a fully-customizable game engine."/>
    <n v="35500"/>
    <n v="607"/>
    <x v="2"/>
    <x v="0"/>
    <s v="USD"/>
    <n v="1379164040"/>
    <n v="1376399240"/>
    <b v="0"/>
    <n v="24"/>
    <b v="0"/>
    <s v="games/video games"/>
    <n v="1.7098591549295775E-2"/>
    <n v="3.9538714991762765E-2"/>
    <x v="6"/>
    <s v="video games"/>
    <d v="2013-09-14T13:07:20"/>
    <x v="2144"/>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1.9496166484118293E-2"/>
    <x v="6"/>
    <s v="video games"/>
    <d v="2013-11-27T06:41:54"/>
    <x v="2145"/>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1"/>
    <x v="6"/>
    <s v="video games"/>
    <d v="2016-02-11T16:18:30"/>
    <x v="2146"/>
  </r>
  <r>
    <n v="2147"/>
    <s v="Johnny Rocketfingers 3"/>
    <s v="A Point and Click Adventure on Steroids."/>
    <n v="390000"/>
    <n v="2716"/>
    <x v="2"/>
    <x v="0"/>
    <s v="USD"/>
    <n v="1416125148"/>
    <n v="1413356748"/>
    <b v="0"/>
    <n v="55"/>
    <b v="0"/>
    <s v="games/video games"/>
    <n v="6.9641025641025639E-3"/>
    <n v="2.0250368188512519E-2"/>
    <x v="6"/>
    <s v="video games"/>
    <d v="2014-11-16T08:05:48"/>
    <x v="2147"/>
  </r>
  <r>
    <n v="2148"/>
    <s v="ZomBlock's"/>
    <s v="zomblock's is a online zombie survival game where you can craft new weapons,find food and water to keep yourself alive."/>
    <n v="100"/>
    <n v="2"/>
    <x v="2"/>
    <x v="1"/>
    <s v="GBP"/>
    <n v="1427992582"/>
    <n v="1425404182"/>
    <b v="0"/>
    <n v="2"/>
    <b v="0"/>
    <s v="games/video games"/>
    <n v="0.02"/>
    <n v="1"/>
    <x v="6"/>
    <s v="video games"/>
    <d v="2015-04-02T16:36:22"/>
    <x v="2148"/>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e v="#DIV/0!"/>
    <x v="6"/>
    <s v="video games"/>
    <d v="2010-07-31T00:00:00"/>
    <x v="2149"/>
  </r>
  <r>
    <n v="2150"/>
    <s v="The Unknown Door"/>
    <s v="A pixel styled open world detective game."/>
    <n v="50000"/>
    <n v="405"/>
    <x v="2"/>
    <x v="10"/>
    <s v="NOK"/>
    <n v="1468392599"/>
    <n v="1465800599"/>
    <b v="0"/>
    <n v="4"/>
    <b v="0"/>
    <s v="games/video games"/>
    <n v="8.0999999999999996E-3"/>
    <n v="9.876543209876543E-3"/>
    <x v="6"/>
    <s v="video games"/>
    <d v="2016-07-13T06:49:59"/>
    <x v="2150"/>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5.0847457627118647E-2"/>
    <x v="6"/>
    <s v="video games"/>
    <d v="2016-06-29T20:20:14"/>
    <x v="2151"/>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0.08"/>
    <x v="6"/>
    <s v="video games"/>
    <d v="2014-03-15T18:58:29"/>
    <x v="2152"/>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0.11764705882352941"/>
    <x v="6"/>
    <s v="video games"/>
    <d v="2015-01-10T07:59:00"/>
    <x v="2153"/>
  </r>
  <r>
    <n v="2154"/>
    <s v="Demigods - Rise of the Children - Part 1 (Design)"/>
    <s v="A Real Time Strategy game based on Greek mythology in a fictional world."/>
    <n v="250"/>
    <n v="2"/>
    <x v="2"/>
    <x v="0"/>
    <s v="USD"/>
    <n v="1390921827"/>
    <n v="1389193827"/>
    <b v="0"/>
    <n v="2"/>
    <b v="0"/>
    <s v="games/video games"/>
    <n v="8.0000000000000002E-3"/>
    <n v="1"/>
    <x v="6"/>
    <s v="video games"/>
    <d v="2014-01-28T15:10:27"/>
    <x v="2154"/>
  </r>
  <r>
    <n v="2155"/>
    <s v="VoxelMaze"/>
    <s v="A Level Editor, Turned up to eleven. Infinite creativity in one package, solo or with up to 16 of your friends."/>
    <n v="5000"/>
    <n v="115"/>
    <x v="2"/>
    <x v="1"/>
    <s v="GBP"/>
    <n v="1459443385"/>
    <n v="1456854985"/>
    <b v="0"/>
    <n v="5"/>
    <b v="0"/>
    <s v="games/video games"/>
    <n v="2.3E-2"/>
    <n v="4.3478260869565216E-2"/>
    <x v="6"/>
    <s v="video games"/>
    <d v="2016-03-31T16:56:25"/>
    <x v="2155"/>
  </r>
  <r>
    <n v="2156"/>
    <s v="Beyond Black Space"/>
    <s v="Captain and manage your ship along with your crew in this deep space adventure! (PC/Linux/Mac)"/>
    <n v="56000"/>
    <n v="1493"/>
    <x v="2"/>
    <x v="0"/>
    <s v="USD"/>
    <n v="1379363406"/>
    <n v="1375475406"/>
    <b v="0"/>
    <n v="83"/>
    <b v="0"/>
    <s v="games/video games"/>
    <n v="2.6660714285714284E-2"/>
    <n v="5.5592766242464835E-2"/>
    <x v="6"/>
    <s v="video games"/>
    <d v="2013-09-16T20:30:06"/>
    <x v="2156"/>
  </r>
  <r>
    <n v="2157"/>
    <s v="Nin"/>
    <s v="Gamers and 90's fans unite in this small tale of epic proportions!"/>
    <n v="75000"/>
    <n v="21144"/>
    <x v="2"/>
    <x v="0"/>
    <s v="USD"/>
    <n v="1482479940"/>
    <n v="1479684783"/>
    <b v="0"/>
    <n v="57"/>
    <b v="0"/>
    <s v="games/video games"/>
    <n v="0.28192"/>
    <n v="2.6958002270147559E-3"/>
    <x v="6"/>
    <s v="video games"/>
    <d v="2016-12-23T07:59:00"/>
    <x v="215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1.5730817886192842E-2"/>
    <x v="6"/>
    <s v="video games"/>
    <d v="2013-02-04T20:29:34"/>
    <x v="2158"/>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7.6923076923076927E-2"/>
    <x v="6"/>
    <s v="video games"/>
    <d v="2011-07-16T17:32:54"/>
    <x v="2159"/>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0.18823529411764706"/>
    <x v="6"/>
    <s v="video games"/>
    <d v="2012-05-19T17:05:05"/>
    <x v="2160"/>
  </r>
  <r>
    <n v="2161"/>
    <s v="CallMeGhost DEBUT ALBUM preorder!"/>
    <s v="We're trying to fund hard copies of our debut album!"/>
    <n v="400"/>
    <n v="463"/>
    <x v="0"/>
    <x v="0"/>
    <s v="USD"/>
    <n v="1443040059"/>
    <n v="1440448059"/>
    <b v="0"/>
    <n v="13"/>
    <b v="1"/>
    <s v="music/rock"/>
    <n v="1.1575"/>
    <n v="2.8077753779697623E-2"/>
    <x v="4"/>
    <s v="rock"/>
    <d v="2015-09-23T20:27:39"/>
    <x v="216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1.1480601741884403E-2"/>
    <x v="4"/>
    <s v="rock"/>
    <d v="2014-07-24T18:23:11"/>
    <x v="2162"/>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1.3313161875945537E-2"/>
    <x v="4"/>
    <s v="rock"/>
    <d v="2015-06-08T03:50:00"/>
    <x v="2163"/>
  </r>
  <r>
    <n v="2164"/>
    <s v="Rosaline debut record"/>
    <s v="South Florida roots country/rock outfit's long awaited debut record"/>
    <n v="5500"/>
    <n v="5645"/>
    <x v="0"/>
    <x v="0"/>
    <s v="USD"/>
    <n v="1466827140"/>
    <n v="1464196414"/>
    <b v="0"/>
    <n v="83"/>
    <b v="1"/>
    <s v="music/rock"/>
    <n v="1.0263636363636364"/>
    <n v="1.470327723649247E-2"/>
    <x v="4"/>
    <s v="rock"/>
    <d v="2016-06-25T03:59:00"/>
    <x v="2164"/>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3.3756491633006348E-2"/>
    <x v="4"/>
    <s v="rock"/>
    <d v="2016-04-08T15:00:35"/>
    <x v="2165"/>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1.0914051841746248E-2"/>
    <x v="4"/>
    <s v="rock"/>
    <d v="2014-12-05T21:06:58"/>
    <x v="2166"/>
  </r>
  <r>
    <n v="2167"/>
    <s v="Planes and Planets needs to get their EP finished!!"/>
    <s v="We need YOUR HELP to take one more step to this make release sound amazing!"/>
    <n v="150"/>
    <n v="180"/>
    <x v="0"/>
    <x v="0"/>
    <s v="USD"/>
    <n v="1347672937"/>
    <n v="1346463337"/>
    <b v="0"/>
    <n v="8"/>
    <b v="1"/>
    <s v="music/rock"/>
    <n v="1.2"/>
    <n v="4.4444444444444446E-2"/>
    <x v="4"/>
    <s v="rock"/>
    <d v="2012-09-15T01:35:37"/>
    <x v="2167"/>
  </r>
  <r>
    <n v="2168"/>
    <s v="PIZAZZ: Pigeons Playing Ping Pong's New Album"/>
    <s v="We're hitting the studio to record our next album, &quot;Pizazz&quot;!! Help us put the FUN in FUNK!!"/>
    <n v="18000"/>
    <n v="21884.69"/>
    <x v="0"/>
    <x v="0"/>
    <s v="USD"/>
    <n v="1486702800"/>
    <n v="1484058261"/>
    <b v="0"/>
    <n v="340"/>
    <b v="1"/>
    <s v="music/rock"/>
    <n v="1.215816111111111"/>
    <n v="1.5535975149750808E-2"/>
    <x v="4"/>
    <s v="rock"/>
    <d v="2017-02-10T05:00:00"/>
    <x v="2168"/>
  </r>
  <r>
    <n v="2169"/>
    <s v="Pedals and Effects Arena Corner"/>
    <s v="An innovative new YouTube series reviewing the HOT new music technology that people love. For Rockers, Jazzers, Rappers and everyone"/>
    <n v="153"/>
    <n v="153"/>
    <x v="0"/>
    <x v="0"/>
    <s v="USD"/>
    <n v="1488473351"/>
    <n v="1488214151"/>
    <b v="0"/>
    <n v="7"/>
    <b v="1"/>
    <s v="music/rock"/>
    <n v="1"/>
    <n v="4.5751633986928102E-2"/>
    <x v="4"/>
    <s v="rock"/>
    <d v="2017-03-02T16:49:11"/>
    <x v="2169"/>
  </r>
  <r>
    <n v="2170"/>
    <s v="STETSON'S NEW EP"/>
    <s v="We are a hard rock band from Northern California trying to raise $350 for our next EP. Be a part of our journey!"/>
    <n v="350"/>
    <n v="633"/>
    <x v="0"/>
    <x v="0"/>
    <s v="USD"/>
    <n v="1440266422"/>
    <n v="1436810422"/>
    <b v="0"/>
    <n v="19"/>
    <b v="1"/>
    <s v="music/rock"/>
    <n v="1.8085714285714285"/>
    <n v="3.0015797788309637E-2"/>
    <x v="4"/>
    <s v="rock"/>
    <d v="2015-08-22T18:00:22"/>
    <x v="2170"/>
  </r>
  <r>
    <n v="2171"/>
    <s v="Brainspoonâ€™s New Record"/>
    <s v="Like records? We do, too! Help this Los Angeles based rock 'n' roll band get their new album out on vinyl!"/>
    <n v="4000"/>
    <n v="4243"/>
    <x v="0"/>
    <x v="0"/>
    <s v="USD"/>
    <n v="1434949200"/>
    <n v="1431903495"/>
    <b v="0"/>
    <n v="47"/>
    <b v="1"/>
    <s v="music/rock"/>
    <n v="1.0607500000000001"/>
    <n v="1.1077068112184774E-2"/>
    <x v="4"/>
    <s v="rock"/>
    <d v="2015-06-22T05:00:00"/>
    <x v="2171"/>
  </r>
  <r>
    <n v="2172"/>
    <s v="Hollow point 9, Sins Of Yesterday CD"/>
    <s v="hey friends. We are Hollow Point 9._x000a_We are calling on you to help us._x000a_In our journey to make our debut album."/>
    <n v="1000"/>
    <n v="1000"/>
    <x v="0"/>
    <x v="0"/>
    <s v="USD"/>
    <n v="1429365320"/>
    <n v="1426773320"/>
    <b v="0"/>
    <n v="13"/>
    <b v="1"/>
    <s v="music/rock"/>
    <n v="1"/>
    <n v="1.2999999999999999E-2"/>
    <x v="4"/>
    <s v="rock"/>
    <d v="2015-04-18T13:55:20"/>
    <x v="2172"/>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1.6882386043894203E-2"/>
    <x v="4"/>
    <s v="rock"/>
    <d v="2013-09-10T03:59:00"/>
    <x v="2173"/>
  </r>
  <r>
    <n v="2174"/>
    <s v="Chivo Funge and the Extensions"/>
    <s v="Chivo and his band of miscreants present their debut album _x000a_'Blind Energy' ...we think you are going to like it."/>
    <n v="4000"/>
    <n v="4119"/>
    <x v="0"/>
    <x v="1"/>
    <s v="GBP"/>
    <n v="1462453307"/>
    <n v="1459861307"/>
    <b v="0"/>
    <n v="63"/>
    <b v="1"/>
    <s v="music/rock"/>
    <n v="1.0297499999999999"/>
    <n v="1.529497450837582E-2"/>
    <x v="4"/>
    <s v="rock"/>
    <d v="2016-05-05T13:01:47"/>
    <x v="2174"/>
  </r>
  <r>
    <n v="2175"/>
    <s v="Repulsur's First Record"/>
    <s v="Trying to get the last bit of money together to finish recording the first full length Repulsur album, &quot;The After School Special&quot;."/>
    <n v="700"/>
    <n v="1750"/>
    <x v="0"/>
    <x v="0"/>
    <s v="USD"/>
    <n v="1469059986"/>
    <n v="1468455186"/>
    <b v="0"/>
    <n v="26"/>
    <b v="1"/>
    <s v="music/rock"/>
    <n v="2.5"/>
    <n v="1.4857142857142857E-2"/>
    <x v="4"/>
    <s v="rock"/>
    <d v="2016-07-21T00:13:06"/>
    <x v="2175"/>
  </r>
  <r>
    <n v="2176"/>
    <s v="Mike Farley Band - New Album!"/>
    <s v="The Mike Farley Band has re-assembled its original line up and needs your help to make a new full-length album!"/>
    <n v="5000"/>
    <n v="6301"/>
    <x v="0"/>
    <x v="0"/>
    <s v="USD"/>
    <n v="1430579509"/>
    <n v="1427987509"/>
    <b v="0"/>
    <n v="71"/>
    <b v="1"/>
    <s v="music/rock"/>
    <n v="1.2602"/>
    <n v="1.1268052690049199E-2"/>
    <x v="4"/>
    <s v="rock"/>
    <d v="2015-05-02T15:11:49"/>
    <x v="2176"/>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1.5181781861765881E-2"/>
    <x v="4"/>
    <s v="rock"/>
    <d v="2016-06-06T06:01:07"/>
    <x v="2177"/>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2.4783612233121755E-2"/>
    <x v="4"/>
    <s v="rock"/>
    <d v="2017-01-18T15:16:37"/>
    <x v="2178"/>
  </r>
  <r>
    <n v="2179"/>
    <s v="Woodhouse EP"/>
    <s v="Woodhouse is making an EP!  If you are a fan of whiskey and loud guitars, contribute to the cause!"/>
    <n v="1000"/>
    <n v="1614"/>
    <x v="0"/>
    <x v="0"/>
    <s v="USD"/>
    <n v="1428725192"/>
    <n v="1426133192"/>
    <b v="0"/>
    <n v="21"/>
    <b v="1"/>
    <s v="music/rock"/>
    <n v="1.6140000000000001"/>
    <n v="1.3011152416356878E-2"/>
    <x v="4"/>
    <s v="rock"/>
    <d v="2015-04-11T04:06:32"/>
    <x v="2179"/>
  </r>
  <r>
    <n v="2180"/>
    <s v="FOUR STAR MARY &quot;PIECES&quot;"/>
    <s v="Help fund the new record by independent alternative rockers FOUR STAR MARY &quot;PIECES&quot;"/>
    <n v="5000"/>
    <n v="5359.21"/>
    <x v="0"/>
    <x v="0"/>
    <s v="USD"/>
    <n v="1447434268"/>
    <n v="1443801868"/>
    <b v="0"/>
    <n v="78"/>
    <b v="1"/>
    <s v="music/rock"/>
    <n v="1.071842"/>
    <n v="1.4554383948380451E-2"/>
    <x v="4"/>
    <s v="rock"/>
    <d v="2015-11-13T17:04:28"/>
    <x v="2180"/>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1.7308948399738733E-2"/>
    <x v="6"/>
    <s v="tabletop games"/>
    <d v="2017-02-21T00:07:33"/>
    <x v="2181"/>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2.2639109697933226E-2"/>
    <x v="6"/>
    <s v="tabletop games"/>
    <d v="2014-10-02T21:37:05"/>
    <x v="218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679345974792779E-2"/>
    <x v="6"/>
    <s v="tabletop games"/>
    <d v="2017-02-09T05:00:00"/>
    <x v="2183"/>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9.3418557280325904E-3"/>
    <x v="6"/>
    <s v="tabletop games"/>
    <d v="2016-01-25T16:00:00"/>
    <x v="2184"/>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6.7098553019165627E-3"/>
    <x v="6"/>
    <s v="tabletop games"/>
    <d v="2013-03-26T08:23:59"/>
    <x v="2185"/>
  </r>
  <r>
    <n v="2186"/>
    <s v="Latitude 90Â° : The Origin"/>
    <s v="The real-time digital social deduction game where there's no moderator, no sleeping, and no dying."/>
    <n v="20000"/>
    <n v="21935"/>
    <x v="0"/>
    <x v="0"/>
    <s v="USD"/>
    <n v="1473213600"/>
    <n v="1470062743"/>
    <b v="0"/>
    <n v="392"/>
    <b v="1"/>
    <s v="games/tabletop games"/>
    <n v="1.0967499999999999"/>
    <n v="1.7870982448142239E-2"/>
    <x v="6"/>
    <s v="tabletop games"/>
    <d v="2016-09-07T02:00:00"/>
    <x v="2186"/>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1.7552980483273667E-2"/>
    <x v="6"/>
    <s v="tabletop games"/>
    <d v="2015-04-03T03:59:00"/>
    <x v="2187"/>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2.2698167365864431E-2"/>
    <x v="6"/>
    <s v="tabletop games"/>
    <d v="2016-10-25T17:00:00"/>
    <x v="2188"/>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1.4571948998178506E-2"/>
    <x v="6"/>
    <s v="tabletop games"/>
    <d v="2016-04-21T22:00:00"/>
    <x v="2189"/>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1.5309613410879233E-2"/>
    <x v="6"/>
    <s v="tabletop games"/>
    <d v="2016-03-23T06:59:00"/>
    <x v="2190"/>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2.7839643652561249E-2"/>
    <x v="6"/>
    <s v="tabletop games"/>
    <d v="2017-02-14T20:00:27"/>
    <x v="2191"/>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2.4955910967051569E-2"/>
    <x v="6"/>
    <s v="tabletop games"/>
    <d v="2016-12-15T23:00:00"/>
    <x v="219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1.3219170007073804E-2"/>
    <x v="6"/>
    <s v="tabletop games"/>
    <d v="2016-11-21T04:59:00"/>
    <x v="2193"/>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1.6338835439269034E-2"/>
    <x v="6"/>
    <s v="tabletop games"/>
    <d v="2016-03-26T17:11:30"/>
    <x v="2194"/>
  </r>
  <r>
    <n v="2195"/>
    <s v="Purgatoria: City of Angels"/>
    <s v="A gritty, noir tabletop RPG with a fast-paced combo-based battle system."/>
    <n v="4600"/>
    <n v="5535"/>
    <x v="0"/>
    <x v="0"/>
    <s v="USD"/>
    <n v="1439317900"/>
    <n v="1436725900"/>
    <b v="0"/>
    <n v="115"/>
    <b v="1"/>
    <s v="games/tabletop games"/>
    <n v="1.2032608695652174"/>
    <n v="2.077687443541102E-2"/>
    <x v="6"/>
    <s v="tabletop games"/>
    <d v="2015-08-11T18:31:40"/>
    <x v="2195"/>
  </r>
  <r>
    <n v="2196"/>
    <s v="LACORSA Grand Prix Game (relaunch)"/>
    <s v="Race your friends in style with this classic Grand Prix game."/>
    <n v="14000"/>
    <n v="15937"/>
    <x v="0"/>
    <x v="0"/>
    <s v="USD"/>
    <n v="1480662000"/>
    <n v="1478000502"/>
    <b v="0"/>
    <n v="234"/>
    <b v="1"/>
    <s v="games/tabletop games"/>
    <n v="1.1383571428571428"/>
    <n v="1.4682813578465207E-2"/>
    <x v="6"/>
    <s v="tabletop games"/>
    <d v="2016-12-02T07:00:00"/>
    <x v="2196"/>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1.5176510351063528E-2"/>
    <x v="6"/>
    <s v="tabletop games"/>
    <d v="2015-02-28T14:00:59"/>
    <x v="2197"/>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1.2246740786726114E-2"/>
    <x v="6"/>
    <s v="tabletop games"/>
    <d v="2015-11-14T13:20:00"/>
    <x v="2198"/>
  </r>
  <r>
    <n v="2199"/>
    <s v="Decadolo. Flip it!"/>
    <s v="A new strategic board game designed to flip out your opponent."/>
    <n v="9000"/>
    <n v="13228"/>
    <x v="0"/>
    <x v="17"/>
    <s v="EUR"/>
    <n v="1444903198"/>
    <n v="1442311198"/>
    <b v="1"/>
    <n v="251"/>
    <b v="1"/>
    <s v="games/tabletop games"/>
    <n v="1.4697777777777778"/>
    <n v="1.8974901723616572E-2"/>
    <x v="6"/>
    <s v="tabletop games"/>
    <d v="2015-10-15T09:59:58"/>
    <x v="2199"/>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2.4255279904085585E-2"/>
    <x v="6"/>
    <s v="tabletop games"/>
    <d v="2015-07-06T03:00:00"/>
    <x v="220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6.6509893346635304E-2"/>
    <x v="4"/>
    <s v="electronic music"/>
    <d v="2013-01-16T20:19:25"/>
    <x v="220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2.5597103018576539E-2"/>
    <x v="4"/>
    <s v="electronic music"/>
    <d v="2012-11-01T20:22:48"/>
    <x v="2202"/>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2.2820629849383843E-2"/>
    <x v="4"/>
    <s v="electronic music"/>
    <d v="2015-09-24T20:38:02"/>
    <x v="2203"/>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3.6628198695434017E-2"/>
    <x v="4"/>
    <s v="electronic music"/>
    <d v="2013-03-09T07:28:39"/>
    <x v="2204"/>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2.368421052631579E-2"/>
    <x v="4"/>
    <s v="electronic music"/>
    <d v="2012-06-01T19:43:09"/>
    <x v="220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0088495575221239E-2"/>
    <x v="4"/>
    <s v="electronic music"/>
    <d v="2012-04-16T06:10:24"/>
    <x v="2206"/>
  </r>
  <r>
    <n v="2207"/>
    <s v="Piece of Happy"/>
    <s v="Each piece has a story behind it. Not of some life drama but of an experience you live whilst listening; Happiness evoking"/>
    <n v="2000"/>
    <n v="2000"/>
    <x v="0"/>
    <x v="0"/>
    <s v="USD"/>
    <n v="1384580373"/>
    <n v="1381984773"/>
    <b v="0"/>
    <n v="7"/>
    <b v="1"/>
    <s v="music/electronic music"/>
    <n v="1"/>
    <n v="3.5000000000000001E-3"/>
    <x v="4"/>
    <s v="electronic music"/>
    <d v="2013-11-16T05:39:33"/>
    <x v="2207"/>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2.3622047244094488E-2"/>
    <x v="4"/>
    <s v="electronic music"/>
    <d v="2012-04-07T04:00:00"/>
    <x v="2208"/>
  </r>
  <r>
    <n v="2209"/>
    <s v="NYPC's North American (+ Colombia!) Tour May 2014 - Part 2"/>
    <s v="Support us and pledge for rewards on our new bigger Tour of the US, Canada and Colombia!"/>
    <n v="500"/>
    <n v="754"/>
    <x v="0"/>
    <x v="1"/>
    <s v="GBP"/>
    <n v="1397516400"/>
    <n v="1396524644"/>
    <b v="0"/>
    <n v="15"/>
    <b v="1"/>
    <s v="music/electronic music"/>
    <n v="1.508"/>
    <n v="1.9893899204244031E-2"/>
    <x v="4"/>
    <s v="electronic music"/>
    <d v="2014-04-14T23:00:00"/>
    <x v="2209"/>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1.6154363921920576E-2"/>
    <x v="4"/>
    <s v="electronic music"/>
    <d v="2012-04-14T17:36:00"/>
    <x v="221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2.4539877300613498E-2"/>
    <x v="4"/>
    <s v="electronic music"/>
    <d v="2014-04-10T06:59:00"/>
    <x v="2211"/>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1.7922191461460003E-2"/>
    <x v="4"/>
    <s v="electronic music"/>
    <d v="2013-11-04T01:00:00"/>
    <x v="221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0.1"/>
    <x v="4"/>
    <s v="electronic music"/>
    <d v="2015-05-15T19:49:39"/>
    <x v="2213"/>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1.3675135754212227E-2"/>
    <x v="4"/>
    <s v="electronic music"/>
    <d v="2014-02-06T19:00:48"/>
    <x v="2214"/>
  </r>
  <r>
    <n v="2215"/>
    <s v="&quot;Something to See, Not to Say&quot; - Anemometer's First EP Album"/>
    <s v="Ambient Electro Grind-fest!"/>
    <n v="550"/>
    <n v="860"/>
    <x v="0"/>
    <x v="0"/>
    <s v="USD"/>
    <n v="1331621940"/>
    <n v="1329671572"/>
    <b v="0"/>
    <n v="33"/>
    <b v="1"/>
    <s v="music/electronic music"/>
    <n v="1.5636363636363637"/>
    <n v="3.8372093023255817E-2"/>
    <x v="4"/>
    <s v="electronic music"/>
    <d v="2012-03-13T06:59:00"/>
    <x v="22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4.4164037854889593E-2"/>
    <x v="4"/>
    <s v="electronic music"/>
    <d v="2015-07-23T18:02:25"/>
    <x v="2216"/>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2.1176470588235293E-2"/>
    <x v="4"/>
    <s v="electronic music"/>
    <d v="2015-11-02T08:00:00"/>
    <x v="2217"/>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0936311903153064E-2"/>
    <x v="4"/>
    <s v="electronic music"/>
    <d v="2012-08-29T00:00:00"/>
    <x v="2218"/>
  </r>
  <r>
    <n v="2219"/>
    <s v="Moments by eBurner"/>
    <s v="An album that illustrates events in our lives, whether trivial or significant, through the tones of electronic music."/>
    <n v="1000"/>
    <n v="1015"/>
    <x v="0"/>
    <x v="0"/>
    <s v="USD"/>
    <n v="1440004512"/>
    <n v="1437412512"/>
    <b v="0"/>
    <n v="19"/>
    <b v="1"/>
    <s v="music/electronic music"/>
    <n v="1.0149999999999999"/>
    <n v="1.8719211822660099E-2"/>
    <x v="4"/>
    <s v="electronic music"/>
    <d v="2015-08-19T17:15:12"/>
    <x v="2219"/>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1.9491525423728815E-2"/>
    <x v="4"/>
    <s v="electronic music"/>
    <d v="2013-07-27T01:27:16"/>
    <x v="2220"/>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2.6883709458626219E-2"/>
    <x v="6"/>
    <s v="tabletop games"/>
    <d v="2016-04-23T00:00:00"/>
    <x v="2221"/>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3.6900369003690037E-2"/>
    <x v="6"/>
    <s v="tabletop games"/>
    <d v="2012-01-28T18:54:07"/>
    <x v="222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4.8470747903640154E-3"/>
    <x v="6"/>
    <s v="tabletop games"/>
    <d v="2015-06-27T15:22:48"/>
    <x v="2223"/>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1.2173555418465968E-2"/>
    <x v="6"/>
    <s v="tabletop games"/>
    <d v="2016-10-29T19:00:00"/>
    <x v="2224"/>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6.0680893043323688E-3"/>
    <x v="6"/>
    <s v="tabletop games"/>
    <d v="2014-09-21T19:00:15"/>
    <x v="2225"/>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1.6441884086253817E-2"/>
    <x v="6"/>
    <s v="tabletop games"/>
    <d v="2016-02-12T04:59:00"/>
    <x v="2226"/>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1.4712351532332959E-2"/>
    <x v="6"/>
    <s v="tabletop games"/>
    <d v="2013-11-13T20:22:35"/>
    <x v="2227"/>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1.2260640788767891E-2"/>
    <x v="6"/>
    <s v="tabletop games"/>
    <d v="2015-08-16T06:40:36"/>
    <x v="2228"/>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3.9330634916117754E-2"/>
    <x v="6"/>
    <s v="tabletop games"/>
    <d v="2013-09-03T04:00:00"/>
    <x v="2229"/>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4.6515972351952178E-2"/>
    <x v="6"/>
    <s v="tabletop games"/>
    <d v="2014-04-25T21:08:47"/>
    <x v="2230"/>
  </r>
  <r>
    <n v="2231"/>
    <s v="Kingdom"/>
    <s v="A game about communities by Ben Robbins, creator of Microscope. Do you change the Kingdom or does the Kingdom change you?"/>
    <n v="2500"/>
    <n v="30303.24"/>
    <x v="0"/>
    <x v="0"/>
    <s v="USD"/>
    <n v="1372136400"/>
    <n v="1369864301"/>
    <b v="0"/>
    <n v="1113"/>
    <b v="1"/>
    <s v="games/tabletop games"/>
    <n v="12.121296000000001"/>
    <n v="3.6728745837078802E-2"/>
    <x v="6"/>
    <s v="tabletop games"/>
    <d v="2013-06-25T05:00:00"/>
    <x v="2231"/>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3.9854780153287618E-2"/>
    <x v="6"/>
    <s v="tabletop games"/>
    <d v="2014-07-19T03:00:00"/>
    <x v="22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4.7102758703770627E-2"/>
    <x v="6"/>
    <s v="tabletop games"/>
    <d v="2015-12-14T00:00:00"/>
    <x v="2233"/>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2.4034334763948499E-2"/>
    <x v="6"/>
    <s v="tabletop games"/>
    <d v="2017-01-05T19:47:27"/>
    <x v="2234"/>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7.3754452862375194E-3"/>
    <x v="6"/>
    <s v="tabletop games"/>
    <d v="2015-03-28T23:31:51"/>
    <x v="2235"/>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4.5215772325287583E-2"/>
    <x v="6"/>
    <s v="tabletop games"/>
    <d v="2016-02-01T14:48:43"/>
    <x v="2236"/>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1.5473735576998757E-2"/>
    <x v="6"/>
    <s v="tabletop games"/>
    <d v="2014-11-12T07:59:00"/>
    <x v="2237"/>
  </r>
  <r>
    <n v="2238"/>
    <s v="28mm Fantasy Miniature range Feral Orcs!"/>
    <s v="28mm Fantasy Miniature Range in leadfree white metal: Orcs, wolves and more."/>
    <n v="4000"/>
    <n v="5496"/>
    <x v="0"/>
    <x v="12"/>
    <s v="EUR"/>
    <n v="1489157716"/>
    <n v="1486565716"/>
    <b v="0"/>
    <n v="79"/>
    <b v="1"/>
    <s v="games/tabletop games"/>
    <n v="1.3740000000000001"/>
    <n v="1.4374090247452693E-2"/>
    <x v="6"/>
    <s v="tabletop games"/>
    <d v="2017-03-10T14:55:16"/>
    <x v="2238"/>
  </r>
  <r>
    <n v="2239"/>
    <s v="Pro Tabletop Gaming Audio Collection"/>
    <s v="Next stretch goal unlocks at $33,000 and/or 500 backers unlocks 2 bonus stretch goals."/>
    <n v="25000"/>
    <n v="32006.67"/>
    <x v="0"/>
    <x v="0"/>
    <s v="USD"/>
    <n v="1385870520"/>
    <n v="1382742014"/>
    <b v="0"/>
    <n v="426"/>
    <b v="1"/>
    <s v="games/tabletop games"/>
    <n v="1.2802667999999999"/>
    <n v="1.3309725754038144E-2"/>
    <x v="6"/>
    <s v="tabletop games"/>
    <d v="2013-12-01T04:02:00"/>
    <x v="2239"/>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7.0932466380966451E-3"/>
    <x v="6"/>
    <s v="tabletop games"/>
    <d v="2016-04-22T19:49:04"/>
    <x v="224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2.0213293650793652E-2"/>
    <x v="6"/>
    <s v="tabletop games"/>
    <d v="2017-03-02T19:51:40"/>
    <x v="2241"/>
  </r>
  <r>
    <n v="2242"/>
    <s v="The Princess Bride Playing Cards from USPCC"/>
    <s v="Inconceivable! An amazing new illustrative deck based on The Princess Bride movie."/>
    <n v="10000"/>
    <n v="136009.76"/>
    <x v="0"/>
    <x v="0"/>
    <s v="USD"/>
    <n v="1385521320"/>
    <n v="1382449733"/>
    <b v="0"/>
    <n v="2525"/>
    <b v="1"/>
    <s v="games/tabletop games"/>
    <n v="13.600976000000001"/>
    <n v="1.856484417000662E-2"/>
    <x v="6"/>
    <s v="tabletop games"/>
    <d v="2013-11-27T03:02:00"/>
    <x v="224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0.21875839828003224"/>
    <x v="6"/>
    <s v="tabletop games"/>
    <d v="2017-03-13T03:00:00"/>
    <x v="2243"/>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1.5383799267943345E-2"/>
    <x v="6"/>
    <s v="tabletop games"/>
    <d v="2016-10-16T20:30:00"/>
    <x v="2244"/>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1.8700238947497661E-2"/>
    <x v="6"/>
    <s v="tabletop games"/>
    <d v="2014-02-21T18:00:00"/>
    <x v="2245"/>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2.2772672792648822E-2"/>
    <x v="6"/>
    <s v="tabletop games"/>
    <d v="2015-09-04T19:00:10"/>
    <x v="2246"/>
  </r>
  <r>
    <n v="2247"/>
    <s v="Foragers"/>
    <s v="Take on the role of an ancient forager in this fun strategy game from the designer of Biblios."/>
    <n v="18500"/>
    <n v="19324"/>
    <x v="0"/>
    <x v="0"/>
    <s v="USD"/>
    <n v="1438185565"/>
    <n v="1436975965"/>
    <b v="0"/>
    <n v="380"/>
    <b v="1"/>
    <s v="games/tabletop games"/>
    <n v="1.0445405405405406"/>
    <n v="1.9664665700683089E-2"/>
    <x v="6"/>
    <s v="tabletop games"/>
    <d v="2015-07-29T15:59:25"/>
    <x v="2247"/>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1.7055296469020653E-2"/>
    <x v="6"/>
    <s v="tabletop games"/>
    <d v="2016-12-14T21:01:18"/>
    <x v="2248"/>
  </r>
  <r>
    <n v="2249"/>
    <s v="Centurion: Legionaries of Rome"/>
    <s v="March with the legions against the enemies of Rome in this role-playing game of military adventures."/>
    <n v="3500"/>
    <n v="5907"/>
    <x v="0"/>
    <x v="0"/>
    <s v="USD"/>
    <n v="1364917965"/>
    <n v="1362329565"/>
    <b v="0"/>
    <n v="180"/>
    <b v="1"/>
    <s v="games/tabletop games"/>
    <n v="1.6877142857142857"/>
    <n v="3.0472320975114271E-2"/>
    <x v="6"/>
    <s v="tabletop games"/>
    <d v="2013-04-02T15:52:45"/>
    <x v="2249"/>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2.3422950389288613E-3"/>
    <x v="6"/>
    <s v="tabletop games"/>
    <d v="2016-12-03T01:07:53"/>
    <x v="2250"/>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4.2001401796784965E-2"/>
    <x v="6"/>
    <s v="tabletop games"/>
    <d v="2014-08-16T08:17:57"/>
    <x v="2251"/>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1.0161191593552336E-2"/>
    <x v="6"/>
    <s v="tabletop games"/>
    <d v="2016-08-06T07:52:18"/>
    <x v="225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9.3178036605657232E-3"/>
    <x v="6"/>
    <s v="tabletop games"/>
    <d v="2015-11-18T16:09:07"/>
    <x v="2253"/>
  </r>
  <r>
    <n v="2254"/>
    <s v="Green Couch Games Limited: FrogFlip!"/>
    <s v="A dexterity microgame by father/daughter team, Jason and Claire Kotarski. Make 100 project."/>
    <n v="500"/>
    <n v="2299"/>
    <x v="0"/>
    <x v="0"/>
    <s v="USD"/>
    <n v="1485271968"/>
    <n v="1484667168"/>
    <b v="0"/>
    <n v="197"/>
    <b v="1"/>
    <s v="games/tabletop games"/>
    <n v="4.5979999999999999"/>
    <n v="8.5689430187037841E-2"/>
    <x v="6"/>
    <s v="tabletop games"/>
    <d v="2017-01-24T15:32:48"/>
    <x v="2254"/>
  </r>
  <r>
    <n v="2255"/>
    <s v="Jumbo Jets - Jet Set Expansion Set #2"/>
    <s v="This is the second set of 5 expansions for our route-building game, Jet Set!"/>
    <n v="3950"/>
    <n v="11323"/>
    <x v="0"/>
    <x v="0"/>
    <s v="USD"/>
    <n v="1462661451"/>
    <n v="1460069451"/>
    <b v="0"/>
    <n v="271"/>
    <b v="1"/>
    <s v="games/tabletop games"/>
    <n v="2.8665822784810127"/>
    <n v="2.3933586505343107E-2"/>
    <x v="6"/>
    <s v="tabletop games"/>
    <d v="2016-05-07T22:50:51"/>
    <x v="2255"/>
  </r>
  <r>
    <n v="2256"/>
    <s v="Bitcoin Empire"/>
    <s v="Build your crypto-currency empire and sabotage your opponents. A deck building, card game. 2-4 players. 15 minutes."/>
    <n v="480"/>
    <n v="1069"/>
    <x v="0"/>
    <x v="1"/>
    <s v="GBP"/>
    <n v="1479811846"/>
    <n v="1478602246"/>
    <b v="0"/>
    <n v="50"/>
    <b v="1"/>
    <s v="games/tabletop games"/>
    <n v="2.2270833333333333"/>
    <n v="4.6772684752104769E-2"/>
    <x v="6"/>
    <s v="tabletop games"/>
    <d v="2016-11-22T10:50:46"/>
    <x v="2256"/>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1.06265916307731E-2"/>
    <x v="6"/>
    <s v="tabletop games"/>
    <d v="2016-06-19T23:00:00"/>
    <x v="2257"/>
  </r>
  <r>
    <n v="2258"/>
    <s v="A Sundered World"/>
    <s v="A Dungeon World campaign setting that takes place after the end of the worlds."/>
    <n v="2200"/>
    <n v="3223"/>
    <x v="0"/>
    <x v="0"/>
    <s v="USD"/>
    <n v="1434045687"/>
    <n v="1431453687"/>
    <b v="0"/>
    <n v="205"/>
    <b v="1"/>
    <s v="games/tabletop games"/>
    <n v="1.4650000000000001"/>
    <n v="6.3605336642879304E-2"/>
    <x v="6"/>
    <s v="tabletop games"/>
    <d v="2015-06-11T18:01:27"/>
    <x v="2258"/>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1.1033153018049382E-2"/>
    <x v="6"/>
    <s v="tabletop games"/>
    <d v="2016-12-08T19:18:56"/>
    <x v="2259"/>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1.0277743790529793E-2"/>
    <x v="6"/>
    <s v="tabletop games"/>
    <d v="2014-03-26T23:24:10"/>
    <x v="2260"/>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2.6940346375881975E-2"/>
    <x v="6"/>
    <s v="tabletop games"/>
    <d v="2017-02-14T17:23:40"/>
    <x v="2261"/>
  </r>
  <r>
    <n v="2262"/>
    <s v="Riders: A Game About Cheating Doomsday"/>
    <s v="An RPG about mortal servants of the Horsemen of the Apocalypse deciding to not end the world."/>
    <n v="3300"/>
    <n v="5087"/>
    <x v="0"/>
    <x v="0"/>
    <s v="USD"/>
    <n v="1416268800"/>
    <n v="1413295358"/>
    <b v="0"/>
    <n v="181"/>
    <b v="1"/>
    <s v="games/tabletop games"/>
    <n v="1.5415151515151515"/>
    <n v="3.5580892471004523E-2"/>
    <x v="6"/>
    <s v="tabletop games"/>
    <d v="2014-11-18T00:00:00"/>
    <x v="226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6.9236095084237248E-3"/>
    <x v="6"/>
    <s v="tabletop games"/>
    <d v="2015-01-31T19:58:33"/>
    <x v="226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4.1196074800962781E-2"/>
    <x v="6"/>
    <s v="tabletop games"/>
    <d v="2016-05-23T03:00:00"/>
    <x v="226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2.8475711892797319E-2"/>
    <x v="6"/>
    <s v="tabletop games"/>
    <d v="2016-11-22T20:28:27"/>
    <x v="2265"/>
  </r>
  <r>
    <n v="2266"/>
    <s v="GOAT LORDS."/>
    <s v="Want to be LORD OF THE GOATS? Start building your herd using thievery, magic, bombs and mostly goats."/>
    <n v="1500"/>
    <n v="4804"/>
    <x v="0"/>
    <x v="0"/>
    <s v="USD"/>
    <n v="1461722400"/>
    <n v="1460235592"/>
    <b v="0"/>
    <n v="194"/>
    <b v="1"/>
    <s v="games/tabletop games"/>
    <n v="3.2026666666666666"/>
    <n v="4.0383014154870944E-2"/>
    <x v="6"/>
    <s v="tabletop games"/>
    <d v="2016-04-27T02:00:00"/>
    <x v="2266"/>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5.3084554234281581E-3"/>
    <x v="6"/>
    <s v="tabletop games"/>
    <d v="2014-12-21T01:00:00"/>
    <x v="2267"/>
  </r>
  <r>
    <n v="2268"/>
    <s v="Chardonnay Go"/>
    <s v="Chardonnay Go, the viral video with 23 million views, is now a hilarious board game for wine lovers, moms and other shameless people."/>
    <n v="28000"/>
    <n v="28728"/>
    <x v="0"/>
    <x v="0"/>
    <s v="USD"/>
    <n v="1489283915"/>
    <n v="1486691915"/>
    <b v="0"/>
    <n v="194"/>
    <b v="1"/>
    <s v="games/tabletop games"/>
    <n v="1.026"/>
    <n v="6.7529935950988579E-3"/>
    <x v="6"/>
    <s v="tabletop games"/>
    <d v="2017-03-12T01:58:35"/>
    <x v="2268"/>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2.0026198352612063E-2"/>
    <x v="6"/>
    <s v="tabletop games"/>
    <d v="2017-03-07T05:00:00"/>
    <x v="2269"/>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9.274583199120303E-3"/>
    <x v="6"/>
    <s v="tabletop games"/>
    <d v="2017-01-10T21:59:00"/>
    <x v="2270"/>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2.3455438199865768E-2"/>
    <x v="6"/>
    <s v="tabletop games"/>
    <d v="2016-12-10T00:00:04"/>
    <x v="2271"/>
  </r>
  <r>
    <n v="2272"/>
    <s v="Pick the Lock"/>
    <s v="Pick the Lock is a game of chance and strategy. Attempt to obtain priceless treasures and outwit the other players."/>
    <n v="1000"/>
    <n v="13566"/>
    <x v="0"/>
    <x v="0"/>
    <s v="USD"/>
    <n v="1449506836"/>
    <n v="1446914836"/>
    <b v="0"/>
    <n v="944"/>
    <b v="1"/>
    <s v="games/tabletop games"/>
    <n v="13.566000000000001"/>
    <n v="6.9585729028453489E-2"/>
    <x v="6"/>
    <s v="tabletop games"/>
    <d v="2015-12-07T16:47:16"/>
    <x v="227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2.6683608640406607E-2"/>
    <x v="6"/>
    <s v="tabletop games"/>
    <d v="2017-03-12T12:10:42"/>
    <x v="2273"/>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311036789297659E-2"/>
    <x v="6"/>
    <s v="tabletop games"/>
    <d v="2014-02-23T12:00:57"/>
    <x v="2274"/>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2.9805697038294662E-2"/>
    <x v="6"/>
    <s v="tabletop games"/>
    <d v="2014-12-22T14:47:59"/>
    <x v="2275"/>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1.5444810543657331E-2"/>
    <x v="6"/>
    <s v="tabletop games"/>
    <d v="2014-01-05T15:38:09"/>
    <x v="2276"/>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1.7261507671781189E-2"/>
    <x v="6"/>
    <s v="tabletop games"/>
    <d v="2012-02-27T16:17:03"/>
    <x v="2277"/>
  </r>
  <r>
    <n v="2278"/>
    <s v="Eternity Dice - Regular and D6 Charms Edition"/>
    <s v="Dice forged from stone one by one entirely by hand for demanding Gamers and Collectors."/>
    <n v="2000"/>
    <n v="5414"/>
    <x v="0"/>
    <x v="13"/>
    <s v="EUR"/>
    <n v="1451861940"/>
    <n v="1448902867"/>
    <b v="0"/>
    <n v="102"/>
    <b v="1"/>
    <s v="games/tabletop games"/>
    <n v="2.7069999999999999"/>
    <n v="1.8840044329516071E-2"/>
    <x v="6"/>
    <s v="tabletop games"/>
    <d v="2016-01-03T22:59:00"/>
    <x v="2278"/>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2.0806241872561769E-2"/>
    <x v="6"/>
    <s v="tabletop games"/>
    <d v="2015-02-04T04:00:00"/>
    <x v="2279"/>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1.2136382599461449E-2"/>
    <x v="6"/>
    <s v="tabletop games"/>
    <d v="2015-09-17T14:59:51"/>
    <x v="2280"/>
  </r>
  <r>
    <n v="2281"/>
    <s v="Lewis Robertson Band EP!"/>
    <s v="I am trying to get a new band off the ground, and in order to be taken seriously and get gigs, we need some killer recordings!"/>
    <n v="300"/>
    <n v="555"/>
    <x v="0"/>
    <x v="0"/>
    <s v="USD"/>
    <n v="1311576600"/>
    <n v="1306219897"/>
    <b v="0"/>
    <n v="11"/>
    <b v="1"/>
    <s v="music/rock"/>
    <n v="1.85"/>
    <n v="1.9819819819819819E-2"/>
    <x v="4"/>
    <s v="rock"/>
    <d v="2011-07-25T06:50:00"/>
    <x v="2281"/>
  </r>
  <r>
    <n v="2282"/>
    <s v="Sage King's Debut Album"/>
    <s v="Sage King is recording his debut album and wants YOU to be a part of the creation process"/>
    <n v="750"/>
    <n v="1390"/>
    <x v="0"/>
    <x v="0"/>
    <s v="USD"/>
    <n v="1452744686"/>
    <n v="1447560686"/>
    <b v="0"/>
    <n v="12"/>
    <b v="1"/>
    <s v="music/rock"/>
    <n v="1.8533333333333333"/>
    <n v="8.6330935251798559E-3"/>
    <x v="4"/>
    <s v="rock"/>
    <d v="2016-01-14T04:11:26"/>
    <x v="2282"/>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1.586430729163224E-2"/>
    <x v="4"/>
    <s v="rock"/>
    <d v="2012-05-09T02:00:04"/>
    <x v="2283"/>
  </r>
  <r>
    <n v="2284"/>
    <s v="Make a record, write a song, take the Vinyl Skyway. "/>
    <s v="The Vinyl Skyway reunite to make a third album. "/>
    <n v="6000"/>
    <n v="6373.27"/>
    <x v="0"/>
    <x v="0"/>
    <s v="USD"/>
    <n v="1299902400"/>
    <n v="1297451245"/>
    <b v="0"/>
    <n v="59"/>
    <b v="1"/>
    <s v="music/rock"/>
    <n v="1.0622116666666668"/>
    <n v="9.2574141688646482E-3"/>
    <x v="4"/>
    <s v="rock"/>
    <d v="2011-03-12T04:00:00"/>
    <x v="2284"/>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2.1697335896731666E-2"/>
    <x v="4"/>
    <s v="rock"/>
    <d v="2012-06-29T04:27:23"/>
    <x v="2285"/>
  </r>
  <r>
    <n v="2286"/>
    <s v="Arson In The Suburbs"/>
    <s v="Arson In The Suburbs is ready to release its FIRST three song E.P. and looking to raise funds to get back in the studio! RnFnR!"/>
    <n v="1500"/>
    <n v="1501"/>
    <x v="0"/>
    <x v="0"/>
    <s v="USD"/>
    <n v="1378439940"/>
    <n v="1376003254"/>
    <b v="0"/>
    <n v="14"/>
    <b v="1"/>
    <s v="music/rock"/>
    <n v="1.0006666666666666"/>
    <n v="9.3271152564956689E-3"/>
    <x v="4"/>
    <s v="rock"/>
    <d v="2013-09-06T03:59:00"/>
    <x v="2286"/>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1.9633301784222606E-2"/>
    <x v="4"/>
    <s v="rock"/>
    <d v="2014-06-23T16:01:00"/>
    <x v="2287"/>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2.4975024975024976E-2"/>
    <x v="4"/>
    <s v="rock"/>
    <d v="2012-06-26T18:00:00"/>
    <x v="2288"/>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1.5518311607697082E-2"/>
    <x v="4"/>
    <s v="rock"/>
    <d v="2013-12-06T23:22:00"/>
    <x v="2289"/>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1.8577834721332478E-2"/>
    <x v="4"/>
    <s v="rock"/>
    <d v="2009-12-01T17:00:00"/>
    <x v="2290"/>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9.9537037037037042E-3"/>
    <x v="4"/>
    <s v="rock"/>
    <d v="2012-04-23T04:00:00"/>
    <x v="229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2.1445121467965182E-2"/>
    <x v="4"/>
    <s v="rock"/>
    <d v="2012-04-18T16:44:36"/>
    <x v="2292"/>
  </r>
  <r>
    <n v="2293"/>
    <s v="&quot;Hurt N' Wrong&quot; New Album Fundraiser!"/>
    <s v="Donate here to be a part of the upcoming album. Every little bit helps!"/>
    <n v="850"/>
    <n v="920"/>
    <x v="0"/>
    <x v="0"/>
    <s v="USD"/>
    <n v="1348545540"/>
    <n v="1346345999"/>
    <b v="0"/>
    <n v="27"/>
    <b v="1"/>
    <s v="music/rock"/>
    <n v="1.0823529411764705"/>
    <n v="2.9347826086956522E-2"/>
    <x v="4"/>
    <s v="rock"/>
    <d v="2012-09-25T03:59:00"/>
    <x v="229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1.5333979551042985E-2"/>
    <x v="4"/>
    <s v="rock"/>
    <d v="2013-01-20T17:21:20"/>
    <x v="2294"/>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2.262142381902861E-2"/>
    <x v="4"/>
    <s v="rock"/>
    <d v="2013-01-26T22:54:16"/>
    <x v="2295"/>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1.3895543842836608E-2"/>
    <x v="4"/>
    <s v="rock"/>
    <d v="2012-02-23T17:33:46"/>
    <x v="2296"/>
  </r>
  <r>
    <n v="2297"/>
    <s v="Company Company: Debut EP"/>
    <s v="New Jersey Alternative Rock band COCO needs YOUR help self-releasing debut EP!"/>
    <n v="1000"/>
    <n v="1006"/>
    <x v="0"/>
    <x v="0"/>
    <s v="USD"/>
    <n v="1331697540"/>
    <n v="1328749249"/>
    <b v="0"/>
    <n v="19"/>
    <b v="1"/>
    <s v="music/rock"/>
    <n v="1.006"/>
    <n v="1.8886679920477135E-2"/>
    <x v="4"/>
    <s v="rock"/>
    <d v="2012-03-14T03:59:00"/>
    <x v="2297"/>
  </r>
  <r>
    <n v="2298"/>
    <s v="Jonny Gray: First Full Length Album"/>
    <s v="My name is Jonny Gray, and my friends and I are working together to raise funds for my debut album"/>
    <n v="30000"/>
    <n v="31522"/>
    <x v="0"/>
    <x v="0"/>
    <s v="USD"/>
    <n v="1395861033"/>
    <n v="1393272633"/>
    <b v="0"/>
    <n v="288"/>
    <b v="1"/>
    <s v="music/rock"/>
    <n v="1.0507333333333333"/>
    <n v="9.1364761119218322E-3"/>
    <x v="4"/>
    <s v="rock"/>
    <d v="2014-03-26T19:10:33"/>
    <x v="2298"/>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1.3326987148976678E-2"/>
    <x v="4"/>
    <s v="rock"/>
    <d v="2011-02-06T00:46:49"/>
    <x v="2299"/>
  </r>
  <r>
    <n v="2300"/>
    <s v="Keep The Prison Van Rolling"/>
    <s v="Big Fiction leaves for tour on 6/27 but the Prison Van needs some work!  New brakes, transmission repair, tires... it needs a bit."/>
    <n v="800"/>
    <n v="810"/>
    <x v="0"/>
    <x v="0"/>
    <s v="USD"/>
    <n v="1340904416"/>
    <n v="1339694816"/>
    <b v="0"/>
    <n v="7"/>
    <b v="1"/>
    <s v="music/rock"/>
    <n v="1.0125"/>
    <n v="8.6419753086419745E-3"/>
    <x v="4"/>
    <s v="rock"/>
    <d v="2012-06-28T17:26:56"/>
    <x v="2300"/>
  </r>
  <r>
    <n v="2301"/>
    <s v="Time Crash"/>
    <s v="We are America's first trock band, and we're ready to bring you our first album!"/>
    <n v="5000"/>
    <n v="6680.22"/>
    <x v="0"/>
    <x v="0"/>
    <s v="USD"/>
    <n v="1371785496"/>
    <n v="1369193496"/>
    <b v="1"/>
    <n v="211"/>
    <b v="1"/>
    <s v="music/indie rock"/>
    <n v="1.336044"/>
    <n v="3.1585786096865069E-2"/>
    <x v="4"/>
    <s v="indie rock"/>
    <d v="2013-06-21T03:31:36"/>
    <x v="2301"/>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2.1656050955414011E-2"/>
    <x v="4"/>
    <s v="indie rock"/>
    <d v="2013-12-31T07:00:00"/>
    <x v="2302"/>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1.4602451794187657E-2"/>
    <x v="4"/>
    <s v="indie rock"/>
    <d v="2011-12-13T03:39:56"/>
    <x v="2303"/>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1.8702354510577588E-2"/>
    <x v="4"/>
    <s v="indie rock"/>
    <d v="2011-01-01T04:59:00"/>
    <x v="230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9.1652488886449709E-3"/>
    <x v="4"/>
    <s v="indie rock"/>
    <d v="2014-08-08T18:00:00"/>
    <x v="2305"/>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1.9536738435187537E-2"/>
    <x v="4"/>
    <s v="indie rock"/>
    <d v="2012-03-10T04:02:09"/>
    <x v="2306"/>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3.579508032416024E-2"/>
    <x v="4"/>
    <s v="indie rock"/>
    <d v="2012-05-05T19:15:28"/>
    <x v="2307"/>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1.2121664395335251E-2"/>
    <x v="4"/>
    <s v="indie rock"/>
    <d v="2014-08-29T01:00:00"/>
    <x v="2308"/>
  </r>
  <r>
    <n v="2309"/>
    <s v="// Marny Lion Proudfit /\/\/\ Album Release \\"/>
    <s v="|| HELP MARNY LION PROUDFIT RECORD HER SECOND INDIE FOLK ALBUM THIS MARCH â€“ THE BARN IS WAITING ||"/>
    <n v="6000"/>
    <n v="6400.47"/>
    <x v="0"/>
    <x v="0"/>
    <s v="USD"/>
    <n v="1362872537"/>
    <n v="1359848537"/>
    <b v="1"/>
    <n v="107"/>
    <b v="1"/>
    <s v="music/indie rock"/>
    <n v="1.0667450000000001"/>
    <n v="1.6717522306955581E-2"/>
    <x v="4"/>
    <s v="indie rock"/>
    <d v="2013-03-09T23:42:17"/>
    <x v="2309"/>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1.5428177296983337E-2"/>
    <x v="4"/>
    <s v="indie rock"/>
    <d v="2013-03-21T18:03:35"/>
    <x v="2310"/>
  </r>
  <r>
    <n v="2311"/>
    <s v="Mary Fagan's CD Project!"/>
    <s v="I'm heading back into the studio!  I'm planning to record a CD of original songs and one with some jazz standards."/>
    <n v="9000"/>
    <n v="9370"/>
    <x v="0"/>
    <x v="0"/>
    <s v="USD"/>
    <n v="1399421189"/>
    <n v="1396829189"/>
    <b v="1"/>
    <n v="104"/>
    <b v="1"/>
    <s v="music/indie rock"/>
    <n v="1.0411111111111111"/>
    <n v="1.1099252934898612E-2"/>
    <x v="4"/>
    <s v="indie rock"/>
    <d v="2014-05-07T00:06:29"/>
    <x v="2311"/>
  </r>
  <r>
    <n v="2312"/>
    <s v="DINOWALRUS: 3RD RECORD ON VINYL"/>
    <s v="Help Brooklyn psychedelic synth rockers DINOWALRUS release their 3rd Record, COMPLEXION, on vinyl!"/>
    <n v="3000"/>
    <n v="3236"/>
    <x v="0"/>
    <x v="0"/>
    <s v="USD"/>
    <n v="1397862000"/>
    <n v="1395155478"/>
    <b v="1"/>
    <n v="79"/>
    <b v="1"/>
    <s v="music/indie rock"/>
    <n v="1.0786666666666667"/>
    <n v="2.4412855377008654E-2"/>
    <x v="4"/>
    <s v="indie rock"/>
    <d v="2014-04-18T23:00:00"/>
    <x v="2312"/>
  </r>
  <r>
    <n v="2313"/>
    <s v="A SUNNY DAY IN GLASGOW"/>
    <s v="A Sunny Day in Glasgow are recording a new album and we need your help!"/>
    <n v="5000"/>
    <n v="8792.02"/>
    <x v="0"/>
    <x v="0"/>
    <s v="USD"/>
    <n v="1336086026"/>
    <n v="1333494026"/>
    <b v="1"/>
    <n v="157"/>
    <b v="1"/>
    <s v="music/indie rock"/>
    <n v="1.7584040000000001"/>
    <n v="1.7857102235891181E-2"/>
    <x v="4"/>
    <s v="indie rock"/>
    <d v="2012-05-03T23:00:26"/>
    <x v="2313"/>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2.6544350300482043E-2"/>
    <x v="4"/>
    <s v="indie rock"/>
    <d v="2012-06-07T13:14:17"/>
    <x v="2314"/>
  </r>
  <r>
    <n v="2315"/>
    <s v="RICE Presses Their Debut Album 'Keep Warm' On Vinyl"/>
    <s v="Rice invites you to be a part of the creation of their first album and spread their message of love."/>
    <n v="2500"/>
    <n v="2565"/>
    <x v="0"/>
    <x v="0"/>
    <s v="USD"/>
    <n v="1336238743"/>
    <n v="1333646743"/>
    <b v="1"/>
    <n v="64"/>
    <b v="1"/>
    <s v="music/indie rock"/>
    <n v="1.026"/>
    <n v="2.4951267056530214E-2"/>
    <x v="4"/>
    <s v="indie rock"/>
    <d v="2012-05-05T17:25:43"/>
    <x v="23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1.2815255279885175E-2"/>
    <x v="4"/>
    <s v="indie rock"/>
    <d v="2009-12-09T18:24:00"/>
    <x v="2316"/>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5.2884615384615384E-2"/>
    <x v="4"/>
    <s v="indie rock"/>
    <d v="2010-02-15T05:00:00"/>
    <x v="2317"/>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2.6928795638526352E-2"/>
    <x v="4"/>
    <s v="indie rock"/>
    <d v="2009-09-26T03:59:00"/>
    <x v="2318"/>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2.3831631073970908E-2"/>
    <x v="4"/>
    <s v="indie rock"/>
    <d v="2013-12-15T01:58:05"/>
    <x v="2319"/>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1.6381373090373644E-2"/>
    <x v="4"/>
    <s v="indie rock"/>
    <d v="2014-04-02T18:36:40"/>
    <x v="2320"/>
  </r>
  <r>
    <n v="2321"/>
    <s v="WienerWÃ¼rze"/>
    <s v="Universal organic liquid seasoning brewed all natural from lupine, oat, salt and water for soups, salads, stews and more"/>
    <n v="10557"/>
    <n v="4130"/>
    <x v="3"/>
    <x v="15"/>
    <s v="EUR"/>
    <n v="1491282901"/>
    <n v="1488694501"/>
    <b v="0"/>
    <n v="64"/>
    <b v="0"/>
    <s v="food/small batch"/>
    <n v="0.39120962394619685"/>
    <n v="1.549636803874092E-2"/>
    <x v="7"/>
    <s v="small batch"/>
    <d v="2017-04-04T05:15:01"/>
    <x v="2321"/>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4.7058823529411764E-2"/>
    <x v="7"/>
    <s v="small batch"/>
    <d v="2017-04-09T20:29:29"/>
    <x v="2322"/>
  </r>
  <r>
    <n v="2323"/>
    <s v="Beef Sticks, the Ultimate Protein Snack"/>
    <s v="You can never go wrong with a Beef Stick, great taste with no fillers and can easily goes with you everywhere."/>
    <n v="250"/>
    <n v="120"/>
    <x v="3"/>
    <x v="0"/>
    <s v="USD"/>
    <n v="1490033247"/>
    <n v="1489428447"/>
    <b v="0"/>
    <n v="4"/>
    <b v="0"/>
    <s v="food/small batch"/>
    <n v="0.48"/>
    <n v="3.3333333333333333E-2"/>
    <x v="7"/>
    <s v="small batch"/>
    <d v="2017-03-20T18:07:27"/>
    <x v="2323"/>
  </r>
  <r>
    <n v="2324"/>
    <s v="Pies not Lies"/>
    <s v="A city centre shop selling great locally made food with room to chat and learn about eachother."/>
    <n v="7500"/>
    <n v="1555"/>
    <x v="3"/>
    <x v="1"/>
    <s v="GBP"/>
    <n v="1490559285"/>
    <n v="1487970885"/>
    <b v="0"/>
    <n v="61"/>
    <b v="0"/>
    <s v="food/small batch"/>
    <n v="0.20733333333333334"/>
    <n v="3.9228295819935692E-2"/>
    <x v="7"/>
    <s v="small batch"/>
    <d v="2017-03-26T20:14:45"/>
    <x v="2324"/>
  </r>
  <r>
    <n v="2325"/>
    <s v="MAGA Private Label Spicy Sauce"/>
    <s v="Do you like to Maga? Do you like hot sauce as spicy as your memes? Do you like sexy frogs? Of course you do were all adults here."/>
    <n v="1000"/>
    <n v="80"/>
    <x v="3"/>
    <x v="0"/>
    <s v="USD"/>
    <n v="1490830331"/>
    <n v="1488241931"/>
    <b v="0"/>
    <n v="7"/>
    <b v="0"/>
    <s v="food/small batch"/>
    <n v="0.08"/>
    <n v="8.7499999999999994E-2"/>
    <x v="7"/>
    <s v="small batch"/>
    <d v="2017-03-29T23:32:11"/>
    <x v="2325"/>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9.2592592592592587E-3"/>
    <x v="7"/>
    <s v="small batch"/>
    <d v="2017-04-30T17:00:00"/>
    <x v="2326"/>
  </r>
  <r>
    <n v="2327"/>
    <s v="Kraut Source - Fermentation Made Simple"/>
    <s v="Gourmet Fermentation in a Mason Jar. Create delicious, nutritious fermented foods at home."/>
    <n v="35000"/>
    <n v="184133.01"/>
    <x v="0"/>
    <x v="0"/>
    <s v="USD"/>
    <n v="1409090440"/>
    <n v="1406066440"/>
    <b v="1"/>
    <n v="3355"/>
    <b v="1"/>
    <s v="food/small batch"/>
    <n v="5.2609431428571432"/>
    <n v="1.822052439157976E-2"/>
    <x v="7"/>
    <s v="small batch"/>
    <d v="2014-08-26T22:00:40"/>
    <x v="2327"/>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2.1104342699941048E-2"/>
    <x v="7"/>
    <s v="small batch"/>
    <d v="2015-06-14T18:45:37"/>
    <x v="2328"/>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4.7205438066465254E-3"/>
    <x v="7"/>
    <s v="small batch"/>
    <d v="2014-07-17T14:59:06"/>
    <x v="2329"/>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4.5469761214014725E-3"/>
    <x v="7"/>
    <s v="small batch"/>
    <d v="2015-12-25T00:00:00"/>
    <x v="2330"/>
  </r>
  <r>
    <n v="2331"/>
    <s v="Meadowlands Chocolate"/>
    <s v="Handcrafted, organic, single-origin, bean-to-bar, dark chocolate. Like fine wine, the secret is in the terroir."/>
    <n v="8000"/>
    <n v="11545.1"/>
    <x v="0"/>
    <x v="0"/>
    <s v="USD"/>
    <n v="1408320490"/>
    <n v="1405728490"/>
    <b v="1"/>
    <n v="283"/>
    <b v="1"/>
    <s v="food/small batch"/>
    <n v="1.4431375"/>
    <n v="2.4512563771643379E-2"/>
    <x v="7"/>
    <s v="small batch"/>
    <d v="2014-08-18T00:08:10"/>
    <x v="2331"/>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1.3244534748090455E-2"/>
    <x v="7"/>
    <s v="small batch"/>
    <d v="2015-02-06T15:04:31"/>
    <x v="233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7.3841319717203452E-2"/>
    <x v="7"/>
    <s v="small batch"/>
    <d v="2014-05-29T17:50:00"/>
    <x v="23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1.6429622363903874E-2"/>
    <x v="7"/>
    <s v="small batch"/>
    <d v="2014-11-05T17:34:00"/>
    <x v="233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8.6436170212765961E-3"/>
    <x v="7"/>
    <s v="small batch"/>
    <d v="2014-06-11T13:44:03"/>
    <x v="2335"/>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2.0788022565518521E-2"/>
    <x v="7"/>
    <s v="small batch"/>
    <d v="2014-03-08T22:11:35"/>
    <x v="2336"/>
  </r>
  <r>
    <n v="2337"/>
    <s v="The Hudson Standard Bitters and Shrubs"/>
    <s v="We make small batch, locally sourced bitters and shrubs for cocktails and cooking."/>
    <n v="12000"/>
    <n v="13279"/>
    <x v="0"/>
    <x v="0"/>
    <s v="USD"/>
    <n v="1403796143"/>
    <n v="1401204143"/>
    <b v="1"/>
    <n v="179"/>
    <b v="1"/>
    <s v="food/small batch"/>
    <n v="1.1065833333333333"/>
    <n v="1.3479930717674523E-2"/>
    <x v="7"/>
    <s v="small batch"/>
    <d v="2014-06-26T15:22:23"/>
    <x v="2337"/>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8.107306462775599E-3"/>
    <x v="7"/>
    <s v="small batch"/>
    <d v="2014-06-29T21:31:24"/>
    <x v="2338"/>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1.5009788992821405E-2"/>
    <x v="7"/>
    <s v="small batch"/>
    <d v="2016-12-19T07:59:00"/>
    <x v="2339"/>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9.5247098863179783E-3"/>
    <x v="7"/>
    <s v="small batch"/>
    <d v="2016-10-30T15:25:38"/>
    <x v="2340"/>
  </r>
  <r>
    <n v="2341"/>
    <s v="Cutting Edge Fitness Website (Canceled)"/>
    <s v="This website will serve as an interface to change lives and have a community routing for your success!"/>
    <n v="5000"/>
    <n v="0"/>
    <x v="1"/>
    <x v="0"/>
    <s v="USD"/>
    <n v="1436729504"/>
    <n v="1434137504"/>
    <b v="0"/>
    <n v="0"/>
    <b v="0"/>
    <s v="technology/web"/>
    <n v="0"/>
    <e v="#DIV/0!"/>
    <x v="2"/>
    <s v="web"/>
    <d v="2015-07-12T19:31:44"/>
    <x v="2341"/>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e v="#DIV/0!"/>
    <x v="2"/>
    <s v="web"/>
    <d v="2014-10-06T05:00:00"/>
    <x v="2342"/>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3333333333333335E-3"/>
    <x v="2"/>
    <s v="web"/>
    <d v="2016-01-08T19:47:00"/>
    <x v="2343"/>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1"/>
    <x v="2"/>
    <s v="web"/>
    <d v="2016-06-24T17:27:49"/>
    <x v="2344"/>
  </r>
  <r>
    <n v="2345"/>
    <s v="Social Media Website (Canceled)"/>
    <s v="My team and I are creating a social media website for pet lovers across the world! Fashion, animal shows, adoptions, and more."/>
    <n v="3000"/>
    <n v="0"/>
    <x v="1"/>
    <x v="0"/>
    <s v="USD"/>
    <n v="1427845140"/>
    <n v="1424822556"/>
    <b v="0"/>
    <n v="0"/>
    <b v="0"/>
    <s v="technology/web"/>
    <n v="0"/>
    <e v="#DIV/0!"/>
    <x v="2"/>
    <s v="web"/>
    <d v="2015-03-31T23:39:00"/>
    <x v="2345"/>
  </r>
  <r>
    <n v="2346"/>
    <s v="Ez 2c 3D Viewers (Canceled)"/>
    <s v="Watch and Make FREE 3D Videos &amp; Pics - No Viewer needed. To Help Learn we have Training and Instant 3D viewers."/>
    <n v="60000"/>
    <n v="39"/>
    <x v="1"/>
    <x v="0"/>
    <s v="USD"/>
    <n v="1476731431"/>
    <n v="1472843431"/>
    <b v="0"/>
    <n v="3"/>
    <b v="0"/>
    <s v="technology/web"/>
    <n v="6.4999999999999997E-4"/>
    <n v="7.6923076923076927E-2"/>
    <x v="2"/>
    <s v="web"/>
    <d v="2016-10-17T19:10:31"/>
    <x v="2346"/>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6.6666666666666666E-2"/>
    <x v="2"/>
    <s v="web"/>
    <d v="2016-08-25T14:34:36"/>
    <x v="234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1.8518518518518517E-2"/>
    <x v="2"/>
    <s v="web"/>
    <d v="2016-02-20T22:22:18"/>
    <x v="2348"/>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e v="#DIV/0!"/>
    <x v="2"/>
    <s v="web"/>
    <d v="2015-08-11T18:37:08"/>
    <x v="2349"/>
  </r>
  <r>
    <n v="2350"/>
    <s v="HoxWi - Simple and reliable online customer services (Canceled)"/>
    <s v="HoxWi are the future for real time interaction with on-line customers via chat or video conference."/>
    <n v="50000"/>
    <n v="0"/>
    <x v="1"/>
    <x v="17"/>
    <s v="EUR"/>
    <n v="1483474370"/>
    <n v="1480882370"/>
    <b v="0"/>
    <n v="0"/>
    <b v="0"/>
    <s v="technology/web"/>
    <n v="0"/>
    <e v="#DIV/0!"/>
    <x v="2"/>
    <s v="web"/>
    <d v="2017-01-03T20:12:50"/>
    <x v="2350"/>
  </r>
  <r>
    <n v="2351"/>
    <s v="NZ Auction site.  No listing or success fees. Only $2 p/m"/>
    <s v="Donate $30 or more and receive a free selfie stick."/>
    <n v="18900"/>
    <n v="108"/>
    <x v="1"/>
    <x v="4"/>
    <s v="NZD"/>
    <n v="1430360739"/>
    <n v="1427768739"/>
    <b v="0"/>
    <n v="7"/>
    <b v="0"/>
    <s v="technology/web"/>
    <n v="5.7142857142857143E-3"/>
    <n v="6.4814814814814811E-2"/>
    <x v="2"/>
    <s v="web"/>
    <d v="2015-04-30T02:25:39"/>
    <x v="2351"/>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e v="#DIV/0!"/>
    <x v="2"/>
    <s v="web"/>
    <d v="2015-06-06T15:12:32"/>
    <x v="2352"/>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e v="#DIV/0!"/>
    <x v="2"/>
    <s v="web"/>
    <d v="2015-04-21T16:13:42"/>
    <x v="2353"/>
  </r>
  <r>
    <n v="2354"/>
    <s v="Dissertation (Canceled)"/>
    <s v="Almost done with doctorate degree but need funding of $35,000 to complete research of project."/>
    <n v="35000"/>
    <n v="25"/>
    <x v="1"/>
    <x v="0"/>
    <s v="USD"/>
    <n v="1420910460"/>
    <n v="1415726460"/>
    <b v="0"/>
    <n v="1"/>
    <b v="0"/>
    <s v="technology/web"/>
    <n v="7.1428571428571429E-4"/>
    <n v="0.04"/>
    <x v="2"/>
    <s v="web"/>
    <d v="2015-01-10T17:21:00"/>
    <x v="2354"/>
  </r>
  <r>
    <n v="2355"/>
    <s v="PriceItUpPlease (Canceled)"/>
    <s v="PriceItUpPlease will be an easy to use website that estimates the amount of your startup costs for that great idea you have!"/>
    <n v="8000"/>
    <n v="55"/>
    <x v="1"/>
    <x v="2"/>
    <s v="AUD"/>
    <n v="1430604136"/>
    <n v="1428012136"/>
    <b v="0"/>
    <n v="2"/>
    <b v="0"/>
    <s v="technology/web"/>
    <n v="6.875E-3"/>
    <n v="3.6363636363636362E-2"/>
    <x v="2"/>
    <s v="web"/>
    <d v="2015-05-02T22:02:16"/>
    <x v="2355"/>
  </r>
  <r>
    <n v="2356"/>
    <s v="HardstyleUnited.com (Canceled)"/>
    <s v="HardstyleUnited.com The Global Hardstyle community. Your Hardstyle community."/>
    <n v="10000"/>
    <n v="0"/>
    <x v="1"/>
    <x v="9"/>
    <s v="EUR"/>
    <n v="1433530104"/>
    <n v="1430938104"/>
    <b v="0"/>
    <n v="0"/>
    <b v="0"/>
    <s v="technology/web"/>
    <n v="0"/>
    <e v="#DIV/0!"/>
    <x v="2"/>
    <s v="web"/>
    <d v="2015-06-05T18:48:24"/>
    <x v="2356"/>
  </r>
  <r>
    <n v="2357"/>
    <s v="Online therapist directory - Click For Therapy (Canceled)"/>
    <s v="Click For Therapy is a website that was created to connect consumers and therapists across the UK."/>
    <n v="27000"/>
    <n v="0"/>
    <x v="1"/>
    <x v="1"/>
    <s v="GBP"/>
    <n v="1445093578"/>
    <n v="1442501578"/>
    <b v="0"/>
    <n v="0"/>
    <b v="0"/>
    <s v="technology/web"/>
    <n v="0"/>
    <e v="#DIV/0!"/>
    <x v="2"/>
    <s v="web"/>
    <d v="2015-10-17T14:52:58"/>
    <x v="2357"/>
  </r>
  <r>
    <n v="2358"/>
    <s v="Auction, Sell Swap without excessive fees, the next ebay."/>
    <s v="A website to auction, sell and swap items in the uk without a charge, without excess fees, the next ebay."/>
    <n v="1500"/>
    <n v="0"/>
    <x v="1"/>
    <x v="1"/>
    <s v="GBP"/>
    <n v="1422664740"/>
    <n v="1417818036"/>
    <b v="0"/>
    <n v="0"/>
    <b v="0"/>
    <s v="technology/web"/>
    <n v="0"/>
    <e v="#DIV/0!"/>
    <x v="2"/>
    <s v="web"/>
    <d v="2015-01-31T00:39:00"/>
    <x v="2358"/>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2.7247956403269754E-3"/>
    <x v="2"/>
    <s v="web"/>
    <d v="2015-08-03T15:35:24"/>
    <x v="2359"/>
  </r>
  <r>
    <n v="2360"/>
    <s v="Bee Bay Microjobs (Canceled)"/>
    <s v="Welcome to Bee Bay Canada, your commission free microjobs website.  Sell at any price and keep 100% of what you earn!"/>
    <n v="5000"/>
    <n v="2"/>
    <x v="1"/>
    <x v="5"/>
    <s v="CAD"/>
    <n v="1454864280"/>
    <n v="1452272280"/>
    <b v="0"/>
    <n v="1"/>
    <b v="0"/>
    <s v="technology/web"/>
    <n v="4.0000000000000002E-4"/>
    <n v="0.5"/>
    <x v="2"/>
    <s v="web"/>
    <d v="2016-02-07T16:58:00"/>
    <x v="2360"/>
  </r>
  <r>
    <n v="2361"/>
    <s v="Lemme Grab it (Canceled)"/>
    <s v="A website for email/sms alerts of your personal selection, comparison of prices,consolidated database, best deals around for clothing."/>
    <n v="200"/>
    <n v="0"/>
    <x v="1"/>
    <x v="5"/>
    <s v="CAD"/>
    <n v="1462053600"/>
    <n v="1459975008"/>
    <b v="0"/>
    <n v="0"/>
    <b v="0"/>
    <s v="technology/web"/>
    <n v="0"/>
    <e v="#DIV/0!"/>
    <x v="2"/>
    <s v="web"/>
    <d v="2016-04-30T22:00:00"/>
    <x v="2361"/>
  </r>
  <r>
    <n v="2362"/>
    <s v="Help CRB obtain 501(c)(3) status! (Canceled)"/>
    <s v="The Columbus Ruby Brigade has brought monthly ruby goodness and camaraderie to all participants."/>
    <n v="420"/>
    <n v="120"/>
    <x v="1"/>
    <x v="0"/>
    <s v="USD"/>
    <n v="1418315470"/>
    <n v="1415723470"/>
    <b v="0"/>
    <n v="2"/>
    <b v="0"/>
    <s v="technology/web"/>
    <n v="0.2857142857142857"/>
    <n v="1.6666666666666666E-2"/>
    <x v="2"/>
    <s v="web"/>
    <d v="2014-12-11T16:31:10"/>
    <x v="2362"/>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e v="#DIV/0!"/>
    <x v="2"/>
    <s v="web"/>
    <d v="2015-12-29T00:16:40"/>
    <x v="2363"/>
  </r>
  <r>
    <n v="2364"/>
    <s v="Minecraft Server and Website Help (Name: Forge Realms)"/>
    <s v="Making a Minecraft server and Website and I need your help to fund it. Thanks in Advance!"/>
    <n v="128"/>
    <n v="0"/>
    <x v="1"/>
    <x v="0"/>
    <s v="USD"/>
    <n v="1445898356"/>
    <n v="1441146356"/>
    <b v="0"/>
    <n v="0"/>
    <b v="0"/>
    <s v="technology/web"/>
    <n v="0"/>
    <e v="#DIV/0!"/>
    <x v="2"/>
    <s v="web"/>
    <d v="2015-10-26T22:25:56"/>
    <x v="2364"/>
  </r>
  <r>
    <n v="2365"/>
    <s v="IMI - It's My Identity (Canceled)"/>
    <s v="A website that could group all your social 'identities' and online property together and find new followers or creators to follow"/>
    <n v="1000"/>
    <n v="0"/>
    <x v="1"/>
    <x v="13"/>
    <s v="EUR"/>
    <n v="1453071600"/>
    <n v="1449596425"/>
    <b v="0"/>
    <n v="0"/>
    <b v="0"/>
    <s v="technology/web"/>
    <n v="0"/>
    <e v="#DIV/0!"/>
    <x v="2"/>
    <s v="web"/>
    <d v="2016-01-17T23:00:00"/>
    <x v="2365"/>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1.0266159695817491E-2"/>
    <x v="2"/>
    <s v="web"/>
    <d v="2015-10-21T12:45:33"/>
    <x v="2366"/>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2.0895522388059702E-2"/>
    <x v="2"/>
    <s v="web"/>
    <d v="2016-04-25T22:16:56"/>
    <x v="236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0.02"/>
    <x v="2"/>
    <s v="web"/>
    <d v="2015-04-14T16:19:25"/>
    <x v="236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e v="#DIV/0!"/>
    <x v="2"/>
    <s v="web"/>
    <d v="2016-02-10T19:30:11"/>
    <x v="236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4.878048780487805E-2"/>
    <x v="2"/>
    <s v="web"/>
    <d v="2014-12-18T04:32:21"/>
    <x v="2370"/>
  </r>
  <r>
    <n v="2371"/>
    <s v="ProjectPetal.com (Canceled)"/>
    <s v="ProjectPetal.com is an all in one website for all Makers to share projects and ideas. A Facebook(R) Twitter(R) &amp; Github(R) all in one."/>
    <n v="2000"/>
    <n v="0"/>
    <x v="1"/>
    <x v="0"/>
    <s v="USD"/>
    <n v="1435257596"/>
    <n v="1432665596"/>
    <b v="0"/>
    <n v="0"/>
    <b v="0"/>
    <s v="technology/web"/>
    <n v="0"/>
    <e v="#DIV/0!"/>
    <x v="2"/>
    <s v="web"/>
    <d v="2015-06-25T18:39:56"/>
    <x v="2371"/>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3.3333333333333333E-2"/>
    <x v="2"/>
    <s v="web"/>
    <d v="2015-04-24T01:39:31"/>
    <x v="2372"/>
  </r>
  <r>
    <n v="2373"/>
    <s v="Cykelauktion.com (Canceled)"/>
    <s v="We want to create a safe marketplace for buying and selling bicycles."/>
    <n v="850000"/>
    <n v="50"/>
    <x v="1"/>
    <x v="11"/>
    <s v="SEK"/>
    <n v="1440863624"/>
    <n v="1438271624"/>
    <b v="0"/>
    <n v="1"/>
    <b v="0"/>
    <s v="technology/web"/>
    <n v="5.8823529411764708E-5"/>
    <n v="0.02"/>
    <x v="2"/>
    <s v="web"/>
    <d v="2015-08-29T15:53:44"/>
    <x v="2373"/>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0.1"/>
    <x v="2"/>
    <s v="web"/>
    <d v="2015-02-12T20:14:20"/>
    <x v="2374"/>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e v="#DIV/0!"/>
    <x v="2"/>
    <s v="web"/>
    <d v="2016-09-09T20:03:57"/>
    <x v="2375"/>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1.2257530720436369E-2"/>
    <x v="2"/>
    <s v="web"/>
    <d v="2015-12-10T22:12:46"/>
    <x v="2376"/>
  </r>
  <r>
    <n v="2377"/>
    <s v="Fluttify - New Canadian Tech Start Up (Canceled)"/>
    <s v="Fluttify is an Online Video Sharing Platform allowing friends to share their favorite Trending Content with each other."/>
    <n v="2500"/>
    <n v="0"/>
    <x v="1"/>
    <x v="5"/>
    <s v="CAD"/>
    <n v="1480110783"/>
    <n v="1477515183"/>
    <b v="0"/>
    <n v="0"/>
    <b v="0"/>
    <s v="technology/web"/>
    <n v="0"/>
    <e v="#DIV/0!"/>
    <x v="2"/>
    <s v="web"/>
    <d v="2016-11-25T21:53:03"/>
    <x v="2377"/>
  </r>
  <r>
    <n v="2378"/>
    <s v="KEEPUP INC (Canceled)"/>
    <s v="KEEPUP allows you to extend your social circle by introducing you to new people via your friends."/>
    <n v="110000"/>
    <n v="0"/>
    <x v="1"/>
    <x v="0"/>
    <s v="USD"/>
    <n v="1440548330"/>
    <n v="1438042730"/>
    <b v="0"/>
    <n v="0"/>
    <b v="0"/>
    <s v="technology/web"/>
    <n v="0"/>
    <e v="#DIV/0!"/>
    <x v="2"/>
    <s v="web"/>
    <d v="2015-08-26T00:18:50"/>
    <x v="2378"/>
  </r>
  <r>
    <n v="2379"/>
    <s v="SelectCooks.com (Canceled)"/>
    <s v="Selectcooks.com is a community marketplace for people to list, find and hire chefs."/>
    <n v="30000"/>
    <n v="0"/>
    <x v="1"/>
    <x v="0"/>
    <s v="USD"/>
    <n v="1444004616"/>
    <n v="1440116616"/>
    <b v="0"/>
    <n v="0"/>
    <b v="0"/>
    <s v="technology/web"/>
    <n v="0"/>
    <e v="#DIV/0!"/>
    <x v="2"/>
    <s v="web"/>
    <d v="2015-10-05T00:23:36"/>
    <x v="2379"/>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5.4545454545454543E-2"/>
    <x v="2"/>
    <s v="web"/>
    <d v="2015-10-01T19:02:22"/>
    <x v="2380"/>
  </r>
  <r>
    <n v="2381"/>
    <s v="Cannabis Connection (Canceled)"/>
    <s v="Social Media Platform for the Marijuana Industry to create professionalism and a stable lasting market."/>
    <n v="86350"/>
    <n v="1571"/>
    <x v="1"/>
    <x v="0"/>
    <s v="USD"/>
    <n v="1428704848"/>
    <n v="1426112848"/>
    <b v="0"/>
    <n v="7"/>
    <b v="0"/>
    <s v="technology/web"/>
    <n v="1.8193398957730169E-2"/>
    <n v="4.4557606619987271E-3"/>
    <x v="2"/>
    <s v="web"/>
    <d v="2015-04-10T22:27:28"/>
    <x v="2381"/>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2.6666666666666668E-2"/>
    <x v="2"/>
    <s v="web"/>
    <d v="2015-08-04T04:30:03"/>
    <x v="2382"/>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6.8965517241379309E-3"/>
    <x v="2"/>
    <s v="web"/>
    <d v="2015-02-22T01:21:47"/>
    <x v="2383"/>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2"/>
    <s v="web"/>
    <d v="2014-11-14T02:37:23"/>
    <x v="2384"/>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8.8832487309644676E-3"/>
    <x v="2"/>
    <s v="web"/>
    <d v="2015-08-05T16:50:32"/>
    <x v="2385"/>
  </r>
  <r>
    <n v="2386"/>
    <s v="Realjobmatch.com (Canceled)"/>
    <s v="Realjobmatch is not just a job search site but a matching site , matching the right jobseekers with the best jobs."/>
    <n v="30000"/>
    <n v="0"/>
    <x v="1"/>
    <x v="5"/>
    <s v="CAD"/>
    <n v="1420920424"/>
    <n v="1415736424"/>
    <b v="0"/>
    <n v="0"/>
    <b v="0"/>
    <s v="technology/web"/>
    <n v="0"/>
    <e v="#DIV/0!"/>
    <x v="2"/>
    <s v="web"/>
    <d v="2015-01-10T20:07:04"/>
    <x v="2386"/>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2.9239766081871343E-3"/>
    <x v="2"/>
    <s v="web"/>
    <d v="2016-07-22T15:02:20"/>
    <x v="238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1.7278617710583154E-2"/>
    <x v="2"/>
    <s v="web"/>
    <d v="2015-01-15T19:29:00"/>
    <x v="2388"/>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3.3333333333333333E-2"/>
    <x v="2"/>
    <s v="web"/>
    <d v="2015-07-25T21:59:00"/>
    <x v="2389"/>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e v="#DIV/0!"/>
    <x v="2"/>
    <s v="web"/>
    <d v="2015-01-04T06:17:44"/>
    <x v="2390"/>
  </r>
  <r>
    <n v="2391"/>
    <s v="oToBOTS.com - Freedom from high cost auto repairs (Canceled)"/>
    <s v="Using the power of internet to help people save hundreds in car repair."/>
    <n v="20000"/>
    <n v="25"/>
    <x v="1"/>
    <x v="0"/>
    <s v="USD"/>
    <n v="1427825044"/>
    <n v="1425236644"/>
    <b v="0"/>
    <n v="1"/>
    <b v="0"/>
    <s v="technology/web"/>
    <n v="1.25E-3"/>
    <n v="0.04"/>
    <x v="2"/>
    <s v="web"/>
    <d v="2015-03-31T18:04:04"/>
    <x v="2391"/>
  </r>
  <r>
    <n v="2392"/>
    <s v="WILLAMETTE EXTRA BOARD (Canceled)"/>
    <s v="I am asking for $4,200 to launch a unique website serving professionals in any and all industries seeking additional income in Oregon."/>
    <n v="4200"/>
    <n v="0"/>
    <x v="1"/>
    <x v="0"/>
    <s v="USD"/>
    <n v="1446087223"/>
    <n v="1443495223"/>
    <b v="0"/>
    <n v="0"/>
    <b v="0"/>
    <s v="technology/web"/>
    <n v="0"/>
    <e v="#DIV/0!"/>
    <x v="2"/>
    <s v="web"/>
    <d v="2015-10-29T02:53:43"/>
    <x v="2392"/>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0.02"/>
    <x v="2"/>
    <s v="web"/>
    <d v="2015-08-08T15:33:37"/>
    <x v="2393"/>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0.66666666666666663"/>
    <x v="2"/>
    <s v="web"/>
    <d v="2015-02-26T08:41:33"/>
    <x v="2394"/>
  </r>
  <r>
    <n v="2395"/>
    <s v="VENT it out (Canceled)"/>
    <s v="I am making a social website where people can anonymously or openly vent, All walks of life all over the world"/>
    <n v="33000"/>
    <n v="0"/>
    <x v="1"/>
    <x v="0"/>
    <s v="USD"/>
    <n v="1484038620"/>
    <n v="1481597687"/>
    <b v="0"/>
    <n v="0"/>
    <b v="0"/>
    <s v="technology/web"/>
    <n v="0"/>
    <e v="#DIV/0!"/>
    <x v="2"/>
    <s v="web"/>
    <d v="2017-01-10T08:57:00"/>
    <x v="2395"/>
  </r>
  <r>
    <n v="2396"/>
    <s v="Projektwebseite (Canceled)"/>
    <s v="I'm creating a website with projects which I'll create later / Ich erstelle eine Webseite mit Projekten, welche ich spÃ¤ter erstelle."/>
    <n v="5000"/>
    <n v="10"/>
    <x v="1"/>
    <x v="16"/>
    <s v="CHF"/>
    <n v="1444940558"/>
    <n v="1442348558"/>
    <b v="0"/>
    <n v="1"/>
    <b v="0"/>
    <s v="technology/web"/>
    <n v="2E-3"/>
    <n v="0.1"/>
    <x v="2"/>
    <s v="web"/>
    <d v="2015-10-15T20:22:38"/>
    <x v="2396"/>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e v="#DIV/0!"/>
    <x v="2"/>
    <s v="web"/>
    <d v="2015-01-02T21:14:16"/>
    <x v="2397"/>
  </r>
  <r>
    <n v="2398"/>
    <s v="Roekee.com (Canceled)"/>
    <s v="The internets new search engine. Looking for funding to develop our backend web indexing software with an emphasis on automation."/>
    <n v="4000"/>
    <n v="0"/>
    <x v="1"/>
    <x v="0"/>
    <s v="USD"/>
    <n v="1435874384"/>
    <n v="1433282384"/>
    <b v="0"/>
    <n v="0"/>
    <b v="0"/>
    <s v="technology/web"/>
    <n v="0"/>
    <e v="#DIV/0!"/>
    <x v="2"/>
    <s v="web"/>
    <d v="2015-07-02T21:59:44"/>
    <x v="2398"/>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e v="#DIV/0!"/>
    <x v="2"/>
    <s v="web"/>
    <d v="2014-12-18T20:28:26"/>
    <x v="2399"/>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e v="#DIV/0!"/>
    <x v="2"/>
    <s v="web"/>
    <d v="2016-04-14T06:26:04"/>
    <x v="2400"/>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4.4776119402985072E-2"/>
    <x v="7"/>
    <s v="food trucks"/>
    <d v="2016-03-05T19:44:56"/>
    <x v="2401"/>
  </r>
  <r>
    <n v="2402"/>
    <s v="Cupcake Truck Unite"/>
    <s v="Small town, delicious treats, and a mobile truck"/>
    <n v="12000"/>
    <n v="52"/>
    <x v="2"/>
    <x v="0"/>
    <s v="USD"/>
    <n v="1431533931"/>
    <n v="1428941931"/>
    <b v="0"/>
    <n v="1"/>
    <b v="0"/>
    <s v="food/food trucks"/>
    <n v="4.3333333333333331E-3"/>
    <n v="1.9230769230769232E-2"/>
    <x v="7"/>
    <s v="food trucks"/>
    <d v="2015-05-13T16:18:51"/>
    <x v="2402"/>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5.9405940594059403E-2"/>
    <x v="7"/>
    <s v="food trucks"/>
    <d v="2016-03-30T20:10:58"/>
    <x v="2403"/>
  </r>
  <r>
    <n v="2404"/>
    <s v="Square Donuts Truck"/>
    <s v="We would love another Donut Food Truck for your famous Square Donuts.  We have one successful truck and retail store open already!"/>
    <n v="15000"/>
    <n v="0"/>
    <x v="2"/>
    <x v="0"/>
    <s v="USD"/>
    <n v="1451782607"/>
    <n v="1449190607"/>
    <b v="0"/>
    <n v="0"/>
    <b v="0"/>
    <s v="food/food trucks"/>
    <n v="0"/>
    <e v="#DIV/0!"/>
    <x v="7"/>
    <s v="food trucks"/>
    <d v="2016-01-03T00:56:47"/>
    <x v="2404"/>
  </r>
  <r>
    <n v="2405"/>
    <s v="JoyShtick Food Truck"/>
    <s v="We are the first gaming-themed food truck, bringing gourmet pub fare to the Jacksonville area."/>
    <n v="5000"/>
    <n v="1126"/>
    <x v="2"/>
    <x v="0"/>
    <s v="USD"/>
    <n v="1472911375"/>
    <n v="1471096975"/>
    <b v="0"/>
    <n v="20"/>
    <b v="0"/>
    <s v="food/food trucks"/>
    <n v="0.22520000000000001"/>
    <n v="1.7761989342806393E-2"/>
    <x v="7"/>
    <s v="food trucks"/>
    <d v="2016-09-03T14:02:55"/>
    <x v="2405"/>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1.1895910780669145E-2"/>
    <x v="7"/>
    <s v="food trucks"/>
    <d v="2015-01-19T02:39:50"/>
    <x v="2406"/>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5.9384560014396253E-3"/>
    <x v="7"/>
    <s v="food trucks"/>
    <d v="2015-04-11T06:00:00"/>
    <x v="2407"/>
  </r>
  <r>
    <n v="2408"/>
    <s v="Sabroso On Wheels"/>
    <s v="A US Army Vet trying to get a Peruvian food truck going! Really good Peruvian food now mobile!"/>
    <n v="15000"/>
    <n v="30"/>
    <x v="2"/>
    <x v="0"/>
    <s v="USD"/>
    <n v="1415247757"/>
    <n v="1412652157"/>
    <b v="0"/>
    <n v="2"/>
    <b v="0"/>
    <s v="food/food trucks"/>
    <n v="2E-3"/>
    <n v="6.6666666666666666E-2"/>
    <x v="7"/>
    <s v="food trucks"/>
    <d v="2014-11-06T04:22:37"/>
    <x v="2408"/>
  </r>
  <r>
    <n v="2409"/>
    <s v="Johnny's Food Truck a Puerto Rican and BBQ infusion"/>
    <s v="I am looking to start a food truck with an infusion of my Puerto Rican heritage and my love for BBQ."/>
    <n v="25000"/>
    <n v="460"/>
    <x v="2"/>
    <x v="0"/>
    <s v="USD"/>
    <n v="1439931675"/>
    <n v="1437339675"/>
    <b v="0"/>
    <n v="6"/>
    <b v="0"/>
    <s v="food/food trucks"/>
    <n v="1.84E-2"/>
    <n v="1.3043478260869565E-2"/>
    <x v="7"/>
    <s v="food trucks"/>
    <d v="2015-08-18T21:01:15"/>
    <x v="240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e v="#DIV/0!"/>
    <x v="7"/>
    <s v="food trucks"/>
    <d v="2015-09-07T09:47:55"/>
    <x v="2410"/>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1.9867549668874173E-2"/>
    <x v="7"/>
    <s v="food trucks"/>
    <d v="2015-08-25T17:34:42"/>
    <x v="2411"/>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e v="#DIV/0!"/>
    <x v="7"/>
    <s v="food trucks"/>
    <d v="2016-11-26T18:41:13"/>
    <x v="2412"/>
  </r>
  <r>
    <n v="2413"/>
    <s v="Lone Pine Coffee Brewery"/>
    <s v="Lone Pine Coffee Brewery will be a portable third-wave coffee shop available for wedding receptions and other events!"/>
    <n v="3000"/>
    <n v="25"/>
    <x v="2"/>
    <x v="0"/>
    <s v="USD"/>
    <n v="1401579000"/>
    <n v="1398911882"/>
    <b v="0"/>
    <n v="3"/>
    <b v="0"/>
    <s v="food/food trucks"/>
    <n v="8.3333333333333332E-3"/>
    <n v="0.12"/>
    <x v="7"/>
    <s v="food trucks"/>
    <d v="2014-05-31T23:30:00"/>
    <x v="2413"/>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2.8260869565217391E-2"/>
    <x v="7"/>
    <s v="food trucks"/>
    <d v="2015-08-22T03:59:00"/>
    <x v="2414"/>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1.7910447761194031E-2"/>
    <x v="7"/>
    <s v="food trucks"/>
    <d v="2016-07-15T20:42:26"/>
    <x v="2415"/>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0.2"/>
    <x v="7"/>
    <s v="food trucks"/>
    <d v="2015-03-14T15:00:00"/>
    <x v="2416"/>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e v="#DIV/0!"/>
    <x v="7"/>
    <s v="food trucks"/>
    <d v="2014-08-10T21:13:07"/>
    <x v="2417"/>
  </r>
  <r>
    <n v="2418"/>
    <s v="Mexican food truck"/>
    <s v="I want to start my food truck business."/>
    <n v="25000"/>
    <n v="5"/>
    <x v="2"/>
    <x v="0"/>
    <s v="USD"/>
    <n v="1427225644"/>
    <n v="1422045244"/>
    <b v="0"/>
    <n v="5"/>
    <b v="0"/>
    <s v="food/food trucks"/>
    <n v="2.0000000000000001E-4"/>
    <n v="1"/>
    <x v="7"/>
    <s v="food trucks"/>
    <d v="2015-03-24T19:34:04"/>
    <x v="2418"/>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e v="#DIV/0!"/>
    <x v="7"/>
    <s v="food trucks"/>
    <d v="2015-02-18T17:43:09"/>
    <x v="24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1.4394242303078768E-2"/>
    <x v="7"/>
    <s v="food trucks"/>
    <d v="2014-11-10T01:41:35"/>
    <x v="2420"/>
  </r>
  <r>
    <n v="2421"/>
    <s v="hot dog cart"/>
    <s v="help me start Merrill's first hot dog cart in this empty lot"/>
    <n v="6000"/>
    <n v="1"/>
    <x v="2"/>
    <x v="0"/>
    <s v="USD"/>
    <n v="1424536196"/>
    <n v="1421944196"/>
    <b v="0"/>
    <n v="1"/>
    <b v="0"/>
    <s v="food/food trucks"/>
    <n v="1.6666666666666666E-4"/>
    <n v="1"/>
    <x v="7"/>
    <s v="food trucks"/>
    <d v="2015-02-21T16:29:56"/>
    <x v="2421"/>
  </r>
  <r>
    <n v="2422"/>
    <s v="Help starting a family owned food truck"/>
    <s v="Family owned business serving BBQ and seafood to the public"/>
    <n v="500"/>
    <n v="1"/>
    <x v="2"/>
    <x v="0"/>
    <s v="USD"/>
    <n v="1426091036"/>
    <n v="1423502636"/>
    <b v="0"/>
    <n v="1"/>
    <b v="0"/>
    <s v="food/food trucks"/>
    <n v="2E-3"/>
    <n v="1"/>
    <x v="7"/>
    <s v="food trucks"/>
    <d v="2015-03-11T16:23:56"/>
    <x v="2422"/>
  </r>
  <r>
    <n v="2423"/>
    <s v="FBTR BBQ"/>
    <s v="FBTR is a Texas-style, North Carolina based, homemade BBQ company looking to bring good meat to the masses."/>
    <n v="60000"/>
    <n v="8"/>
    <x v="2"/>
    <x v="0"/>
    <s v="USD"/>
    <n v="1420044890"/>
    <n v="1417452890"/>
    <b v="0"/>
    <n v="1"/>
    <b v="0"/>
    <s v="food/food trucks"/>
    <n v="1.3333333333333334E-4"/>
    <n v="0.125"/>
    <x v="7"/>
    <s v="food trucks"/>
    <d v="2014-12-31T16:54:50"/>
    <x v="2423"/>
  </r>
  <r>
    <n v="2424"/>
    <s v="Lily and Memphs"/>
    <s v="Great and creative food from the heart in the form of a sweet food truck!"/>
    <n v="25000"/>
    <n v="310"/>
    <x v="2"/>
    <x v="0"/>
    <s v="USD"/>
    <n v="1414445108"/>
    <n v="1411853108"/>
    <b v="0"/>
    <n v="9"/>
    <b v="0"/>
    <s v="food/food trucks"/>
    <n v="1.24E-2"/>
    <n v="2.903225806451613E-2"/>
    <x v="7"/>
    <s v="food trucks"/>
    <d v="2014-10-27T21:25:08"/>
    <x v="2424"/>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1"/>
    <x v="7"/>
    <s v="food trucks"/>
    <d v="2016-05-27T22:04:00"/>
    <x v="2425"/>
  </r>
  <r>
    <n v="2426"/>
    <s v="The Low-Calorie Food Truck"/>
    <s v="Aspiring to create a food truck with many delicious low calorie meals to encourage healthy eating while enjoying every bite."/>
    <n v="20000"/>
    <n v="0"/>
    <x v="2"/>
    <x v="0"/>
    <s v="USD"/>
    <n v="1439006692"/>
    <n v="1433822692"/>
    <b v="0"/>
    <n v="0"/>
    <b v="0"/>
    <s v="food/food trucks"/>
    <n v="0"/>
    <e v="#DIV/0!"/>
    <x v="7"/>
    <s v="food trucks"/>
    <d v="2015-08-08T04:04:52"/>
    <x v="2426"/>
  </r>
  <r>
    <n v="2427"/>
    <s v="Wraps in a snap. Fast lunch with a gourmet punch!"/>
    <s v="Fast and simple lunches for those on the go.  All (lunch) deals $10 or less."/>
    <n v="50000"/>
    <n v="1"/>
    <x v="2"/>
    <x v="0"/>
    <s v="USD"/>
    <n v="1458715133"/>
    <n v="1455262733"/>
    <b v="0"/>
    <n v="1"/>
    <b v="0"/>
    <s v="food/food trucks"/>
    <n v="2.0000000000000002E-5"/>
    <n v="1"/>
    <x v="7"/>
    <s v="food trucks"/>
    <d v="2016-03-23T06:38:53"/>
    <x v="2427"/>
  </r>
  <r>
    <n v="2428"/>
    <s v="Premium Burgers"/>
    <s v="From Moo 2 You! We want to offer premium burgers to a taco flooded environment."/>
    <n v="35000"/>
    <n v="1"/>
    <x v="2"/>
    <x v="0"/>
    <s v="USD"/>
    <n v="1426182551"/>
    <n v="1423594151"/>
    <b v="0"/>
    <n v="1"/>
    <b v="0"/>
    <s v="food/food trucks"/>
    <n v="2.8571428571428571E-5"/>
    <n v="1"/>
    <x v="7"/>
    <s v="food trucks"/>
    <d v="2015-03-12T17:49:11"/>
    <x v="2428"/>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1.99501246882793E-3"/>
    <x v="7"/>
    <s v="food trucks"/>
    <d v="2017-02-05T16:44:00"/>
    <x v="242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9.5238095238095233E-2"/>
    <x v="7"/>
    <s v="food trucks"/>
    <d v="2016-02-12T03:08:24"/>
    <x v="2430"/>
  </r>
  <r>
    <n v="2431"/>
    <s v="Murphy's good eatin'"/>
    <s v="Go to Colorado and run a food truck with homemade food of all kinds."/>
    <n v="100000"/>
    <n v="2"/>
    <x v="2"/>
    <x v="0"/>
    <s v="USD"/>
    <n v="1467080613"/>
    <n v="1461896613"/>
    <b v="0"/>
    <n v="2"/>
    <b v="0"/>
    <s v="food/food trucks"/>
    <n v="2.0000000000000002E-5"/>
    <n v="1"/>
    <x v="7"/>
    <s v="food trucks"/>
    <d v="2016-06-28T02:23:33"/>
    <x v="2431"/>
  </r>
  <r>
    <n v="2432"/>
    <s v="funding for bbq trailer"/>
    <s v="Looking to start competition cooking and need start-up help.  Offering brisket tasting to all contributors."/>
    <n v="14000"/>
    <n v="2"/>
    <x v="2"/>
    <x v="0"/>
    <s v="USD"/>
    <n v="1425791697"/>
    <n v="1423199697"/>
    <b v="0"/>
    <n v="2"/>
    <b v="0"/>
    <s v="food/food trucks"/>
    <n v="1.4285714285714287E-4"/>
    <n v="1"/>
    <x v="7"/>
    <s v="food trucks"/>
    <d v="2015-03-08T05:14:57"/>
    <x v="2432"/>
  </r>
  <r>
    <n v="2433"/>
    <s v="TWIZTID CREATIONS"/>
    <s v="I want to create an amazing menu that no one eals has.I have great ideas like a non-traditional pb&amp;j thats wraped in an eggroll &amp; fried"/>
    <n v="10000"/>
    <n v="0"/>
    <x v="2"/>
    <x v="0"/>
    <s v="USD"/>
    <n v="1456608943"/>
    <n v="1454016943"/>
    <b v="0"/>
    <n v="0"/>
    <b v="0"/>
    <s v="food/food trucks"/>
    <n v="0"/>
    <e v="#DIV/0!"/>
    <x v="7"/>
    <s v="food trucks"/>
    <d v="2016-02-27T21:35:43"/>
    <x v="2433"/>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7.6923076923076927E-2"/>
    <x v="7"/>
    <s v="food trucks"/>
    <d v="2015-08-04T04:27:54"/>
    <x v="2434"/>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3.2679738562091504E-3"/>
    <x v="7"/>
    <s v="food trucks"/>
    <d v="2015-10-05T06:39:46"/>
    <x v="2435"/>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4.4444444444444446E-2"/>
    <x v="7"/>
    <s v="food trucks"/>
    <d v="2016-01-29T14:46:10"/>
    <x v="2436"/>
  </r>
  <r>
    <n v="2437"/>
    <s v="Cuppa Gumbos"/>
    <s v="Homemade Gumbo, Stews and Curry to be served hot and fresh everyday at any festival or concert we can attend."/>
    <n v="8000"/>
    <n v="0"/>
    <x v="2"/>
    <x v="0"/>
    <s v="USD"/>
    <n v="1426615200"/>
    <n v="1422400188"/>
    <b v="0"/>
    <n v="0"/>
    <b v="0"/>
    <s v="food/food trucks"/>
    <n v="0"/>
    <e v="#DIV/0!"/>
    <x v="7"/>
    <s v="food trucks"/>
    <d v="2015-03-17T18:00:00"/>
    <x v="2437"/>
  </r>
  <r>
    <n v="2438"/>
    <s v="FOOD|Art"/>
    <s v="I'm starting a catering and food truck business of southern comfort food. My FOOD is my Art!  _x000a_Thanks for you help!"/>
    <n v="15000"/>
    <n v="50"/>
    <x v="2"/>
    <x v="0"/>
    <s v="USD"/>
    <n v="1449529062"/>
    <n v="1444341462"/>
    <b v="0"/>
    <n v="1"/>
    <b v="0"/>
    <s v="food/food trucks"/>
    <n v="3.3333333333333335E-3"/>
    <n v="0.02"/>
    <x v="7"/>
    <s v="food trucks"/>
    <d v="2015-12-07T22:57:42"/>
    <x v="2438"/>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e v="#DIV/0!"/>
    <x v="7"/>
    <s v="food trucks"/>
    <d v="2015-10-18T19:38:49"/>
    <x v="2439"/>
  </r>
  <r>
    <n v="2440"/>
    <s v="The first green Food Truck in Phnom Penh"/>
    <s v="Starting a entire clean energy food truck and set a new standard for Cambodia"/>
    <n v="5000"/>
    <n v="10"/>
    <x v="2"/>
    <x v="18"/>
    <s v="EUR"/>
    <n v="1455399313"/>
    <n v="1452807313"/>
    <b v="0"/>
    <n v="2"/>
    <b v="0"/>
    <s v="food/food trucks"/>
    <n v="2E-3"/>
    <n v="0.2"/>
    <x v="7"/>
    <s v="food trucks"/>
    <d v="2016-02-13T21:35:13"/>
    <x v="2440"/>
  </r>
  <r>
    <n v="2441"/>
    <s v="Bring Alchemy Pops to the People!"/>
    <s v="YOU can help Alchemy Pops POP up on a street near you!"/>
    <n v="7500"/>
    <n v="8091"/>
    <x v="0"/>
    <x v="0"/>
    <s v="USD"/>
    <n v="1437627540"/>
    <n v="1435806054"/>
    <b v="0"/>
    <n v="109"/>
    <b v="1"/>
    <s v="food/small batch"/>
    <n v="1.0788"/>
    <n v="1.3471758744283772E-2"/>
    <x v="7"/>
    <s v="small batch"/>
    <d v="2015-07-23T04:59:00"/>
    <x v="244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1.2307285118771919E-2"/>
    <x v="7"/>
    <s v="small batch"/>
    <d v="2015-03-19T15:00:28"/>
    <x v="2442"/>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7.6784454678531146E-3"/>
    <x v="7"/>
    <s v="small batch"/>
    <d v="2014-08-15T15:00:22"/>
    <x v="244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1.8723143032535298E-2"/>
    <x v="7"/>
    <s v="small batch"/>
    <d v="2016-05-25T18:06:31"/>
    <x v="2444"/>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1.3310185185185185E-2"/>
    <x v="7"/>
    <s v="small batch"/>
    <d v="2015-09-26T04:33:41"/>
    <x v="2445"/>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1.3215859030837005E-2"/>
    <x v="7"/>
    <s v="small batch"/>
    <d v="2016-11-26T15:27:51"/>
    <x v="2446"/>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554307116104865E-2"/>
    <x v="7"/>
    <s v="small batch"/>
    <d v="2016-11-12T04:00:00"/>
    <x v="2447"/>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2.0930232558139535E-2"/>
    <x v="7"/>
    <s v="small batch"/>
    <d v="2016-08-31T05:36:00"/>
    <x v="2448"/>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1.1111111111111112E-2"/>
    <x v="7"/>
    <s v="small batch"/>
    <d v="2014-11-30T04:25:15"/>
    <x v="2449"/>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6.6972947525382413E-3"/>
    <x v="7"/>
    <s v="small batch"/>
    <d v="2014-10-28T03:11:00"/>
    <x v="2450"/>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1.6110870506712862E-2"/>
    <x v="7"/>
    <s v="small batch"/>
    <d v="2017-03-05T21:48:10"/>
    <x v="2451"/>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1.8726591760299626E-2"/>
    <x v="7"/>
    <s v="small batch"/>
    <d v="2015-12-29T23:00:00"/>
    <x v="2452"/>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1.4436543848308555E-2"/>
    <x v="7"/>
    <s v="small batch"/>
    <d v="2017-02-02T16:36:49"/>
    <x v="245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3.6831368993653674E-3"/>
    <x v="7"/>
    <s v="small batch"/>
    <d v="2017-03-11T04:50:08"/>
    <x v="2454"/>
  </r>
  <r>
    <n v="2455"/>
    <s v="Yo Mama's Sauces &amp; Rubs"/>
    <s v="Mama wants everyone to try her secret recipes for sauces and rubs. She uses only the freshest ingredients for them."/>
    <n v="300"/>
    <n v="546"/>
    <x v="0"/>
    <x v="0"/>
    <s v="USD"/>
    <n v="1461177950"/>
    <n v="1458758750"/>
    <b v="0"/>
    <n v="16"/>
    <b v="1"/>
    <s v="food/small batch"/>
    <n v="1.82"/>
    <n v="2.9304029304029304E-2"/>
    <x v="7"/>
    <s v="small batch"/>
    <d v="2016-04-20T18:45:50"/>
    <x v="2455"/>
  </r>
  <r>
    <n v="2456"/>
    <s v="Beef Sticks to Chomp On!!"/>
    <s v="These beef sticks will make your taste buds dance with happiness. Plus they are healthier than most available today!"/>
    <n v="1500"/>
    <n v="2713"/>
    <x v="0"/>
    <x v="0"/>
    <s v="USD"/>
    <n v="1488063839"/>
    <n v="1485471839"/>
    <b v="0"/>
    <n v="67"/>
    <b v="1"/>
    <s v="food/small batch"/>
    <n v="1.8086666666666666"/>
    <n v="2.4695908588278657E-2"/>
    <x v="7"/>
    <s v="small batch"/>
    <d v="2017-02-25T23:03:59"/>
    <x v="2456"/>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5.2698682532936678E-3"/>
    <x v="7"/>
    <s v="small batch"/>
    <d v="2016-03-24T13:27:36"/>
    <x v="2457"/>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1.4521691777092031E-2"/>
    <x v="7"/>
    <s v="small batch"/>
    <d v="2016-06-09T19:00:00"/>
    <x v="2458"/>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9.1931540342298293E-3"/>
    <x v="7"/>
    <s v="small batch"/>
    <d v="2016-03-23T14:18:05"/>
    <x v="2459"/>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7.937434341076223E-3"/>
    <x v="7"/>
    <s v="small batch"/>
    <d v="2017-01-03T04:17:00"/>
    <x v="2460"/>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1.1046885035324342E-2"/>
    <x v="4"/>
    <s v="indie rock"/>
    <d v="2011-10-01T03:00:00"/>
    <x v="2461"/>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3.4625517500940908E-2"/>
    <x v="4"/>
    <s v="indie rock"/>
    <d v="2012-07-19T04:28:16"/>
    <x v="2462"/>
  </r>
  <r>
    <n v="2463"/>
    <s v="Emma Ate the Lion &quot;Songs Two Count Too&quot;"/>
    <s v="Emma Ate The Lion's debut full length album"/>
    <n v="2000"/>
    <n v="2325"/>
    <x v="0"/>
    <x v="0"/>
    <s v="USD"/>
    <n v="1366138800"/>
    <n v="1362710425"/>
    <b v="0"/>
    <n v="75"/>
    <b v="1"/>
    <s v="music/indie rock"/>
    <n v="1.1625000000000001"/>
    <n v="3.2258064516129031E-2"/>
    <x v="4"/>
    <s v="indie rock"/>
    <d v="2013-04-16T19:00:00"/>
    <x v="2463"/>
  </r>
  <r>
    <n v="2464"/>
    <s v="The Enemy Feathers NEW EP"/>
    <s v="The Enemy Feathers are passing the proverbial hat to see if we can raise enough money to complete Our NEW EP"/>
    <n v="2000"/>
    <n v="2222"/>
    <x v="0"/>
    <x v="5"/>
    <s v="CAD"/>
    <n v="1443641340"/>
    <n v="1441143397"/>
    <b v="0"/>
    <n v="43"/>
    <b v="1"/>
    <s v="music/indie rock"/>
    <n v="1.111"/>
    <n v="1.9351935193519351E-2"/>
    <x v="4"/>
    <s v="indie rock"/>
    <d v="2015-09-30T19:29:00"/>
    <x v="2464"/>
  </r>
  <r>
    <n v="2465"/>
    <s v="The Lion Oh My - Our first full length release"/>
    <s v="An indie band from Spokane, WA looking to master and package their first full length album."/>
    <n v="700"/>
    <n v="1261"/>
    <x v="0"/>
    <x v="0"/>
    <s v="USD"/>
    <n v="1348420548"/>
    <n v="1345828548"/>
    <b v="0"/>
    <n v="48"/>
    <b v="1"/>
    <s v="music/indie rock"/>
    <n v="1.8014285714285714"/>
    <n v="3.8065027755749402E-2"/>
    <x v="4"/>
    <s v="indie rock"/>
    <d v="2012-09-23T17:15:48"/>
    <x v="2465"/>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2.0799999999999999E-2"/>
    <x v="4"/>
    <s v="indie rock"/>
    <d v="2013-05-09T02:27:33"/>
    <x v="2466"/>
  </r>
  <r>
    <n v="2467"/>
    <s v="Nature Boy Explorer EP"/>
    <s v="We've finished our first EP and we're taking it on the road in three weeks! Help us fund manufacturing?"/>
    <n v="1000"/>
    <n v="1185"/>
    <x v="0"/>
    <x v="0"/>
    <s v="USD"/>
    <n v="1336669200"/>
    <n v="1335473931"/>
    <b v="0"/>
    <n v="43"/>
    <b v="1"/>
    <s v="music/indie rock"/>
    <n v="1.1850000000000001"/>
    <n v="3.6286919831223625E-2"/>
    <x v="4"/>
    <s v="indie rock"/>
    <d v="2012-05-10T17:00:00"/>
    <x v="2467"/>
  </r>
  <r>
    <n v="2468"/>
    <s v="New &quot;Jesse Denaro&quot; Album!"/>
    <s v="Please donate, support &amp; share this project so that I may be able to record my new EP this fall!"/>
    <n v="2000"/>
    <n v="2144.34"/>
    <x v="0"/>
    <x v="0"/>
    <s v="USD"/>
    <n v="1351400400"/>
    <n v="1348285321"/>
    <b v="0"/>
    <n v="58"/>
    <b v="1"/>
    <s v="music/indie rock"/>
    <n v="1.0721700000000001"/>
    <n v="2.7047949485622613E-2"/>
    <x v="4"/>
    <s v="indie rock"/>
    <d v="2012-10-28T05:00:00"/>
    <x v="2468"/>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3.44574780058651E-2"/>
    <x v="4"/>
    <s v="indie rock"/>
    <d v="2011-02-08T10:18:49"/>
    <x v="2469"/>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3.4895893916482491E-2"/>
    <x v="4"/>
    <s v="indie rock"/>
    <d v="2012-05-24T01:47:35"/>
    <x v="2470"/>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2.6562499999999999E-2"/>
    <x v="4"/>
    <s v="indie rock"/>
    <d v="2012-01-25T23:49:52"/>
    <x v="2471"/>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1.0214083256564021E-2"/>
    <x v="4"/>
    <s v="indie rock"/>
    <d v="2010-09-04T01:03:00"/>
    <x v="2472"/>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2.35E-2"/>
    <x v="4"/>
    <s v="indie rock"/>
    <d v="2012-11-10T18:57:49"/>
    <x v="2473"/>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7.599726409849245E-3"/>
    <x v="4"/>
    <s v="indie rock"/>
    <d v="2010-10-11T00:16:16"/>
    <x v="2474"/>
  </r>
  <r>
    <n v="2475"/>
    <s v="BRANDTSON - &quot;Send Us A Signal&quot; Vinyl LP"/>
    <s v="Help BRANDTSON and DREAMOVERrecords press their 2004 record, &quot;Send Us A Signal&quot;."/>
    <n v="2500"/>
    <n v="2618"/>
    <x v="0"/>
    <x v="0"/>
    <s v="USD"/>
    <n v="1278799200"/>
    <n v="1273647255"/>
    <b v="0"/>
    <n v="81"/>
    <b v="1"/>
    <s v="music/indie rock"/>
    <n v="1.0471999999999999"/>
    <n v="3.0939648586707412E-2"/>
    <x v="4"/>
    <s v="indie rock"/>
    <d v="2010-07-10T22:00:00"/>
    <x v="2475"/>
  </r>
  <r>
    <n v="2476"/>
    <s v="Arts &amp; Crafts"/>
    <s v="Eleven songs, the accumulation of several memorable occurrences in a sleepy town; stories of fiction &amp; fact."/>
    <n v="3200"/>
    <n v="3360.72"/>
    <x v="0"/>
    <x v="0"/>
    <s v="USD"/>
    <n v="1415004770"/>
    <n v="1412149970"/>
    <b v="0"/>
    <n v="55"/>
    <b v="1"/>
    <s v="music/indie rock"/>
    <n v="1.050225"/>
    <n v="1.6365540717465307E-2"/>
    <x v="4"/>
    <s v="indie rock"/>
    <d v="2014-11-03T08:52:50"/>
    <x v="2476"/>
  </r>
  <r>
    <n v="2477"/>
    <s v="Debut Album"/>
    <s v="Releasing my first album in August, and I need your help in order to get it done!"/>
    <n v="750"/>
    <n v="1285"/>
    <x v="0"/>
    <x v="0"/>
    <s v="USD"/>
    <n v="1344789345"/>
    <n v="1340901345"/>
    <b v="0"/>
    <n v="41"/>
    <b v="1"/>
    <s v="music/indie rock"/>
    <n v="1.7133333333333334"/>
    <n v="3.1906614785992216E-2"/>
    <x v="4"/>
    <s v="indie rock"/>
    <d v="2012-08-12T16:35:45"/>
    <x v="2477"/>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7.745098039215686E-3"/>
    <x v="4"/>
    <s v="indie rock"/>
    <d v="2013-01-13T22:48:33"/>
    <x v="2478"/>
  </r>
  <r>
    <n v="2479"/>
    <s v="FUEL FAKE NATIVES"/>
    <s v="Fake Natives is headed on tour this summer. Help them fill their tank with fossil fuels."/>
    <n v="300"/>
    <n v="400.33"/>
    <x v="0"/>
    <x v="0"/>
    <s v="USD"/>
    <n v="1343440800"/>
    <n v="1342545994"/>
    <b v="0"/>
    <n v="16"/>
    <b v="1"/>
    <s v="music/indie rock"/>
    <n v="1.3344333333333334"/>
    <n v="3.9967027202557889E-2"/>
    <x v="4"/>
    <s v="indie rock"/>
    <d v="2012-07-28T02:00:00"/>
    <x v="2479"/>
  </r>
  <r>
    <n v="2480"/>
    <s v="Either, Either EP"/>
    <s v="We are a band from Long Beach, Ca looking to record our first EP. Any little bit counts and your support would mean the world to us!"/>
    <n v="2000"/>
    <n v="2000"/>
    <x v="0"/>
    <x v="0"/>
    <s v="USD"/>
    <n v="1444516084"/>
    <n v="1439332084"/>
    <b v="0"/>
    <n v="8"/>
    <b v="1"/>
    <s v="music/indie rock"/>
    <n v="1"/>
    <n v="4.0000000000000001E-3"/>
    <x v="4"/>
    <s v="indie rock"/>
    <d v="2015-10-10T22:28:04"/>
    <x v="2480"/>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2.1034265926260509E-2"/>
    <x v="4"/>
    <s v="indie rock"/>
    <d v="2012-04-30T15:30:08"/>
    <x v="2481"/>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2.4975024975024976E-2"/>
    <x v="4"/>
    <s v="indie rock"/>
    <d v="2011-08-01T18:46:23"/>
    <x v="2482"/>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1.5187849720223821E-2"/>
    <x v="4"/>
    <s v="indie rock"/>
    <d v="2012-05-01T17:00:03"/>
    <x v="2483"/>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2.1551156459001321E-2"/>
    <x v="4"/>
    <s v="indie rock"/>
    <d v="2011-09-15T22:00:03"/>
    <x v="248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1.9854721549636804E-2"/>
    <x v="4"/>
    <s v="indie rock"/>
    <d v="2011-10-12T23:57:59"/>
    <x v="2485"/>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3.7641154328732745E-2"/>
    <x v="4"/>
    <s v="indie rock"/>
    <d v="2012-04-22T16:59:36"/>
    <x v="2486"/>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2.5320504277832567E-2"/>
    <x v="4"/>
    <s v="indie rock"/>
    <d v="2012-05-27T01:59:57"/>
    <x v="2487"/>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2.0306154326772883E-2"/>
    <x v="4"/>
    <s v="indie rock"/>
    <d v="2011-11-16T16:11:48"/>
    <x v="2488"/>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1.6030779095864058E-2"/>
    <x v="4"/>
    <s v="indie rock"/>
    <d v="2013-05-09T16:33:59"/>
    <x v="2489"/>
  </r>
  <r>
    <n v="2490"/>
    <s v="The Offbeats Summer Tour 2012"/>
    <s v="We are trying to fund our first multi-state tour this summer in an effort to get our music out to as many people as possible."/>
    <n v="500"/>
    <n v="607"/>
    <x v="0"/>
    <x v="0"/>
    <s v="USD"/>
    <n v="1340429276"/>
    <n v="1335245276"/>
    <b v="0"/>
    <n v="16"/>
    <b v="1"/>
    <s v="music/indie rock"/>
    <n v="1.214"/>
    <n v="2.6359143327841845E-2"/>
    <x v="4"/>
    <s v="indie rock"/>
    <d v="2012-06-23T05:27:56"/>
    <x v="2490"/>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1.937984496124031E-2"/>
    <x v="4"/>
    <s v="indie rock"/>
    <d v="2011-01-16T01:51:00"/>
    <x v="2491"/>
  </r>
  <r>
    <n v="2492"/>
    <s v="SUPER NICE EP 2012"/>
    <s v="We're a band from Hawaii trying to produce our first EP and we need help!"/>
    <n v="600"/>
    <n v="750"/>
    <x v="0"/>
    <x v="0"/>
    <s v="USD"/>
    <n v="1339840740"/>
    <n v="1335397188"/>
    <b v="0"/>
    <n v="27"/>
    <b v="1"/>
    <s v="music/indie rock"/>
    <n v="1.25"/>
    <n v="3.5999999999999997E-2"/>
    <x v="4"/>
    <s v="indie rock"/>
    <d v="2012-06-16T09:59:00"/>
    <x v="2492"/>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1.0062160062160062E-2"/>
    <x v="4"/>
    <s v="indie rock"/>
    <d v="2013-04-29T04:02:20"/>
    <x v="2493"/>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2.5741214985347309E-2"/>
    <x v="4"/>
    <s v="indie rock"/>
    <d v="2012-05-23T15:29:04"/>
    <x v="249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2.1954470609759285E-2"/>
    <x v="4"/>
    <s v="indie rock"/>
    <d v="2012-06-06T22:42:55"/>
    <x v="2495"/>
  </r>
  <r>
    <n v="2496"/>
    <s v="Lynn Haven - The First Album, &quot;Fair Weather Friends&quot;"/>
    <s v="Be a part of making the first Lynn Haven album, &quot;Fair Weather Friends.&quot;"/>
    <n v="6000"/>
    <n v="6000"/>
    <x v="0"/>
    <x v="0"/>
    <s v="USD"/>
    <n v="1364597692"/>
    <n v="1361577292"/>
    <b v="0"/>
    <n v="10"/>
    <b v="1"/>
    <s v="music/indie rock"/>
    <n v="1"/>
    <n v="1.6666666666666668E-3"/>
    <x v="4"/>
    <s v="indie rock"/>
    <d v="2013-03-29T22:54:52"/>
    <x v="2496"/>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1.2414484156014597E-2"/>
    <x v="4"/>
    <s v="indie rock"/>
    <d v="2011-08-05T21:05:38"/>
    <x v="2497"/>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1.893939393939394E-2"/>
    <x v="4"/>
    <s v="indie rock"/>
    <d v="2015-01-27T23:13:07"/>
    <x v="2498"/>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2.0974706971005553E-2"/>
    <x v="4"/>
    <s v="indie rock"/>
    <d v="2012-12-31T18:00:00"/>
    <x v="2499"/>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4.2647058823529413E-2"/>
    <x v="4"/>
    <s v="indie rock"/>
    <d v="2012-06-23T18:32:55"/>
    <x v="2500"/>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2.491103202846975E-2"/>
    <x v="7"/>
    <s v="restaurants"/>
    <d v="2015-09-27T18:38:24"/>
    <x v="2501"/>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5.8139534883720929E-2"/>
    <x v="7"/>
    <s v="restaurants"/>
    <d v="2014-09-21T19:48:38"/>
    <x v="2502"/>
  </r>
  <r>
    <n v="2503"/>
    <s v="Cardinal Bistro BYOB Start Up"/>
    <s v="Cardinal Bistro will be Contemporary American dinning establishment based in Ventnor, NJ featuring local, seasonal ingredients."/>
    <n v="10000"/>
    <n v="0"/>
    <x v="2"/>
    <x v="0"/>
    <s v="USD"/>
    <n v="1465333560"/>
    <n v="1462743308"/>
    <b v="0"/>
    <n v="0"/>
    <b v="0"/>
    <s v="food/restaurants"/>
    <n v="0"/>
    <e v="#DIV/0!"/>
    <x v="7"/>
    <s v="restaurants"/>
    <d v="2016-06-07T21:06:00"/>
    <x v="2503"/>
  </r>
  <r>
    <n v="2504"/>
    <s v="Halal Restaurant and Internet Cafe"/>
    <s v="Halal Restaurant and Internet Cafe 20 percent of profits will go to building masjids."/>
    <n v="35000"/>
    <n v="0"/>
    <x v="2"/>
    <x v="0"/>
    <s v="USD"/>
    <n v="1416014534"/>
    <n v="1413418934"/>
    <b v="0"/>
    <n v="0"/>
    <b v="0"/>
    <s v="food/restaurants"/>
    <n v="0"/>
    <e v="#DIV/0!"/>
    <x v="7"/>
    <s v="restaurants"/>
    <d v="2014-11-15T01:22:14"/>
    <x v="2504"/>
  </r>
  <r>
    <n v="2505"/>
    <s v="PASTATUTION"/>
    <s v="PASTATUTION- The act or practice of engaging in Pasta Making for money.  _x000a__x000a_Help us get the Arcobaleno Pasta Extruder!"/>
    <n v="7000"/>
    <n v="0"/>
    <x v="2"/>
    <x v="0"/>
    <s v="USD"/>
    <n v="1426292416"/>
    <n v="1423704016"/>
    <b v="0"/>
    <n v="0"/>
    <b v="0"/>
    <s v="food/restaurants"/>
    <n v="0"/>
    <e v="#DIV/0!"/>
    <x v="7"/>
    <s v="restaurants"/>
    <d v="2015-03-14T00:20:16"/>
    <x v="2505"/>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6.6666666666666666E-2"/>
    <x v="7"/>
    <s v="restaurants"/>
    <d v="2015-10-03T21:00:00"/>
    <x v="2506"/>
  </r>
  <r>
    <n v="2507"/>
    <s v="Help Cafe Talavera get a New Kitchen!"/>
    <s v="Unique dishes for a unique city!."/>
    <n v="42850"/>
    <n v="0"/>
    <x v="2"/>
    <x v="0"/>
    <s v="USD"/>
    <n v="1431308704"/>
    <n v="1428716704"/>
    <b v="0"/>
    <n v="0"/>
    <b v="0"/>
    <s v="food/restaurants"/>
    <n v="0"/>
    <e v="#DIV/0!"/>
    <x v="7"/>
    <s v="restaurants"/>
    <d v="2015-05-11T01:45:04"/>
    <x v="2507"/>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e v="#DIV/0!"/>
    <x v="7"/>
    <s v="restaurants"/>
    <d v="2014-08-14T22:50:34"/>
    <x v="2508"/>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2.8000000000000001E-2"/>
    <x v="7"/>
    <s v="restaurants"/>
    <d v="2015-04-20T18:25:49"/>
    <x v="2509"/>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2.6666666666666668E-2"/>
    <x v="7"/>
    <s v="restaurants"/>
    <d v="2015-05-14T23:56:12"/>
    <x v="2510"/>
  </r>
  <r>
    <n v="2511"/>
    <s v="loluli's"/>
    <s v="Fresh Fast Food. A bbq ramen bar thats healthy, tasty and made to order right in front of your eyes....... From flame to bowl"/>
    <n v="100000"/>
    <n v="0"/>
    <x v="2"/>
    <x v="1"/>
    <s v="GBP"/>
    <n v="1454323413"/>
    <n v="1451731413"/>
    <b v="0"/>
    <n v="0"/>
    <b v="0"/>
    <s v="food/restaurants"/>
    <n v="0"/>
    <e v="#DIV/0!"/>
    <x v="7"/>
    <s v="restaurants"/>
    <d v="2016-02-01T10:43:33"/>
    <x v="2511"/>
  </r>
  <r>
    <n v="2512"/>
    <s v="Somethin' Tasty"/>
    <s v="Somethin' Tasty is a unique coffee, pastry &amp; retail store. We consign from all local sources: pottery, glass &amp; art."/>
    <n v="1150"/>
    <n v="0"/>
    <x v="2"/>
    <x v="0"/>
    <s v="USD"/>
    <n v="1418504561"/>
    <n v="1417208561"/>
    <b v="0"/>
    <n v="0"/>
    <b v="0"/>
    <s v="food/restaurants"/>
    <n v="0"/>
    <e v="#DIV/0!"/>
    <x v="7"/>
    <s v="restaurants"/>
    <d v="2014-12-13T21:02:41"/>
    <x v="2512"/>
  </r>
  <r>
    <n v="2513"/>
    <s v="Yahu Restaurants"/>
    <s v="Wir wollen einen Ort erschaffen an dem man sich wohlfÃ¼hlen kann, ein Ort an dem die Gedanken frei sind und man das Essen genieÃŸen kann."/>
    <n v="180000"/>
    <n v="0"/>
    <x v="2"/>
    <x v="12"/>
    <s v="EUR"/>
    <n v="1488067789"/>
    <n v="1482883789"/>
    <b v="0"/>
    <n v="0"/>
    <b v="0"/>
    <s v="food/restaurants"/>
    <n v="0"/>
    <e v="#DIV/0!"/>
    <x v="7"/>
    <s v="restaurants"/>
    <d v="2017-02-26T00:09:49"/>
    <x v="2513"/>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1.9047619047619049E-2"/>
    <x v="7"/>
    <s v="restaurants"/>
    <d v="2014-08-20T09:21:17"/>
    <x v="251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1.2903225806451613E-2"/>
    <x v="7"/>
    <s v="restaurants"/>
    <d v="2015-02-22T20:09:13"/>
    <x v="2515"/>
  </r>
  <r>
    <n v="2516"/>
    <s v="Morning Glory"/>
    <s v="Hi, everyone my name is Alex, and i want to create not just a cafe spot, but a place that gives everyone a nice warm homey feeling."/>
    <n v="22000"/>
    <n v="0"/>
    <x v="2"/>
    <x v="0"/>
    <s v="USD"/>
    <n v="1417279252"/>
    <n v="1414683652"/>
    <b v="0"/>
    <n v="0"/>
    <b v="0"/>
    <s v="food/restaurants"/>
    <n v="0"/>
    <e v="#DIV/0!"/>
    <x v="7"/>
    <s v="restaurants"/>
    <d v="2014-11-29T16:40:52"/>
    <x v="2516"/>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1.8675721561969439E-2"/>
    <x v="7"/>
    <s v="restaurants"/>
    <d v="2015-03-19T18:15:30"/>
    <x v="2517"/>
  </r>
  <r>
    <n v="2518"/>
    <s v="Southern California's Backroad Eateries"/>
    <s v="I am traveling the backroads of Southern California, to discover the best out-of-the-way eateries the area has to offer"/>
    <n v="5000"/>
    <n v="0"/>
    <x v="2"/>
    <x v="0"/>
    <s v="USD"/>
    <n v="1415899228"/>
    <n v="1413303628"/>
    <b v="0"/>
    <n v="0"/>
    <b v="0"/>
    <s v="food/restaurants"/>
    <n v="0"/>
    <e v="#DIV/0!"/>
    <x v="7"/>
    <s v="restaurants"/>
    <d v="2014-11-13T17:20:28"/>
    <x v="2518"/>
  </r>
  <r>
    <n v="2519"/>
    <s v="Kelli's Kitchen"/>
    <s v="Better than your mom's, better than Cracker Barrel, only at Kelli's Kitchen (all from scratch)."/>
    <n v="150000"/>
    <n v="65"/>
    <x v="2"/>
    <x v="0"/>
    <s v="USD"/>
    <n v="1405741404"/>
    <n v="1403149404"/>
    <b v="0"/>
    <n v="4"/>
    <b v="0"/>
    <s v="food/restaurants"/>
    <n v="4.3333333333333331E-4"/>
    <n v="6.1538461538461542E-2"/>
    <x v="7"/>
    <s v="restaurants"/>
    <d v="2014-07-19T03:43:24"/>
    <x v="2519"/>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e v="#DIV/0!"/>
    <x v="7"/>
    <s v="restaurants"/>
    <d v="2016-10-15T19:21:00"/>
    <x v="2520"/>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9.6448996382431963E-3"/>
    <x v="4"/>
    <s v="classical music"/>
    <d v="2015-10-13T23:13:41"/>
    <x v="2521"/>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5.4000000000000003E-3"/>
    <x v="4"/>
    <s v="classical music"/>
    <d v="2016-04-22T14:52:00"/>
    <x v="2522"/>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1.8465909090909092E-2"/>
    <x v="4"/>
    <s v="classical music"/>
    <d v="2014-11-18T00:24:52"/>
    <x v="2523"/>
  </r>
  <r>
    <n v="2524"/>
    <s v="Les Bostonades' First CD"/>
    <s v="We're bringing some of our favorite music from the past 10 years to disc for the first time ever."/>
    <n v="7500"/>
    <n v="7620"/>
    <x v="0"/>
    <x v="0"/>
    <s v="USD"/>
    <n v="1419136200"/>
    <n v="1416338557"/>
    <b v="0"/>
    <n v="43"/>
    <b v="1"/>
    <s v="music/classical music"/>
    <n v="1.016"/>
    <n v="5.6430446194225721E-3"/>
    <x v="4"/>
    <s v="classical music"/>
    <d v="2014-12-21T04:30:00"/>
    <x v="2524"/>
  </r>
  <r>
    <n v="2525"/>
    <s v="Jenny &amp; Rossâ”‚To Sing in Germany"/>
    <s v="Husband and wife operatic team specializing in German opera. Fundraising for an audition tour of Germany."/>
    <n v="8000"/>
    <n v="8026"/>
    <x v="0"/>
    <x v="0"/>
    <s v="USD"/>
    <n v="1340914571"/>
    <n v="1338322571"/>
    <b v="0"/>
    <n v="80"/>
    <b v="1"/>
    <s v="music/classical music"/>
    <n v="1.00325"/>
    <n v="9.9676052828307996E-3"/>
    <x v="4"/>
    <s v="classical music"/>
    <d v="2012-06-28T20:16:11"/>
    <x v="252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7.3041168658698535E-3"/>
    <x v="4"/>
    <s v="classical music"/>
    <d v="2014-12-08T04:59:00"/>
    <x v="2526"/>
  </r>
  <r>
    <n v="2527"/>
    <s v="Britten in Song: A Centennial Celebration"/>
    <s v="Five Programs of Benjamin Britten's vocal works featuring over 20 extraordinary vocalists and pianists."/>
    <n v="4000"/>
    <n v="4085"/>
    <x v="0"/>
    <x v="0"/>
    <s v="USD"/>
    <n v="1382068740"/>
    <n v="1380477691"/>
    <b v="0"/>
    <n v="71"/>
    <b v="1"/>
    <s v="music/classical music"/>
    <n v="1.02125"/>
    <n v="1.7380660954712364E-2"/>
    <x v="4"/>
    <s v="classical music"/>
    <d v="2013-10-18T03:59:00"/>
    <x v="2527"/>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1.88811628931536E-2"/>
    <x v="4"/>
    <s v="classical music"/>
    <d v="2015-08-20T11:00:00"/>
    <x v="2528"/>
  </r>
  <r>
    <n v="2529"/>
    <s v="UrbanArias is DC's Contemporary Opera Company"/>
    <s v="Opera. Short. New."/>
    <n v="6000"/>
    <n v="6257"/>
    <x v="0"/>
    <x v="0"/>
    <s v="USD"/>
    <n v="1332636975"/>
    <n v="1328752575"/>
    <b v="0"/>
    <n v="76"/>
    <b v="1"/>
    <s v="music/classical music"/>
    <n v="1.0428333333333333"/>
    <n v="1.2146396036439189E-2"/>
    <x v="4"/>
    <s v="classical music"/>
    <d v="2012-03-25T00:56:15"/>
    <x v="2529"/>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7.3846153846153844E-3"/>
    <x v="4"/>
    <s v="classical music"/>
    <d v="2015-04-20T04:50:00"/>
    <x v="2530"/>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1.3501549358123064E-2"/>
    <x v="4"/>
    <s v="classical music"/>
    <d v="2015-08-15T03:59:00"/>
    <x v="2531"/>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1.1892963330029732E-2"/>
    <x v="4"/>
    <s v="classical music"/>
    <d v="2012-08-16T20:22:46"/>
    <x v="2532"/>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1.6385542168674699E-2"/>
    <x v="4"/>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6.6666666666666671E-3"/>
    <x v="4"/>
    <s v="classical music"/>
    <d v="2010-01-01T06:00:00"/>
    <x v="2534"/>
  </r>
  <r>
    <n v="2535"/>
    <s v="Mark Hayes Requiem Recording"/>
    <s v="Mark Hayes: Requiem Recording"/>
    <n v="20000"/>
    <n v="20755"/>
    <x v="0"/>
    <x v="0"/>
    <s v="USD"/>
    <n v="1417463945"/>
    <n v="1414781945"/>
    <b v="0"/>
    <n v="78"/>
    <b v="1"/>
    <s v="music/classical music"/>
    <n v="1.03775"/>
    <n v="3.7581305709467596E-3"/>
    <x v="4"/>
    <s v="classical music"/>
    <d v="2014-12-01T19:59:05"/>
    <x v="25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0.13793103448275862"/>
    <x v="4"/>
    <s v="classical music"/>
    <d v="2013-07-30T02:32:46"/>
    <x v="2536"/>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0.01"/>
    <x v="4"/>
    <s v="classical music"/>
    <d v="2011-08-01T15:34:15"/>
    <x v="2537"/>
  </r>
  <r>
    <n v="2538"/>
    <s v="Me, Myself and Albinoni"/>
    <s v="I will record 2 of Tomaso Albinoni's concertos for 2 oboes playing both parts myself."/>
    <n v="18000"/>
    <n v="20343.169999999998"/>
    <x v="0"/>
    <x v="0"/>
    <s v="USD"/>
    <n v="1361681940"/>
    <n v="1359029661"/>
    <b v="0"/>
    <n v="185"/>
    <b v="1"/>
    <s v="music/classical music"/>
    <n v="1.130176111111111"/>
    <n v="9.0939612656237949E-3"/>
    <x v="4"/>
    <s v="classical music"/>
    <d v="2013-02-24T04:59:00"/>
    <x v="2538"/>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5.8852867830423939E-3"/>
    <x v="4"/>
    <s v="classical music"/>
    <d v="2015-02-02T21:39:12"/>
    <x v="2539"/>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1.0444874274661509E-2"/>
    <x v="4"/>
    <s v="classical music"/>
    <d v="2011-10-29T16:12:01"/>
    <x v="2540"/>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1.6817939135077415E-2"/>
    <x v="4"/>
    <s v="classical music"/>
    <d v="2013-09-26T10:46:58"/>
    <x v="2541"/>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1.793103448275862E-2"/>
    <x v="4"/>
    <s v="classical music"/>
    <d v="2013-10-01T03:59:00"/>
    <x v="2542"/>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3248081841432228E-2"/>
    <x v="4"/>
    <s v="classical music"/>
    <d v="2011-01-02T03:00:00"/>
    <x v="2543"/>
  </r>
  <r>
    <n v="2544"/>
    <s v="Singing City Children's Choir"/>
    <s v="Bringing choral music and performance opportunities to under-served youth in West Philadelphia"/>
    <n v="5000"/>
    <n v="5041"/>
    <x v="0"/>
    <x v="0"/>
    <s v="USD"/>
    <n v="1341750569"/>
    <n v="1339158569"/>
    <b v="0"/>
    <n v="57"/>
    <b v="1"/>
    <s v="music/classical music"/>
    <n v="1.0082"/>
    <n v="1.1307280301527474E-2"/>
    <x v="4"/>
    <s v="classical music"/>
    <d v="2012-07-08T12:29:29"/>
    <x v="2544"/>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1.561699948796723E-2"/>
    <x v="4"/>
    <s v="classical music"/>
    <d v="2015-02-27T00:30:00"/>
    <x v="254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1.6624040920716114E-2"/>
    <x v="4"/>
    <s v="classical music"/>
    <d v="2013-10-05T05:00:00"/>
    <x v="2546"/>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2.0327669902912623E-2"/>
    <x v="4"/>
    <s v="classical music"/>
    <d v="2012-04-04T17:33:23"/>
    <x v="2547"/>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6.0546555391916218E-3"/>
    <x v="4"/>
    <s v="classical music"/>
    <d v="2016-09-30T04:27:00"/>
    <x v="2548"/>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2.292441140024783E-2"/>
    <x v="4"/>
    <s v="classical music"/>
    <d v="2013-05-31T17:00:00"/>
    <x v="2549"/>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2.2883295194508008E-2"/>
    <x v="4"/>
    <s v="classical music"/>
    <d v="2015-10-08T03:59:00"/>
    <x v="2550"/>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1.4832472520196E-2"/>
    <x v="4"/>
    <s v="classical music"/>
    <d v="2012-03-21T20:48:00"/>
    <x v="2551"/>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5.6338028169014088E-3"/>
    <x v="4"/>
    <s v="classical music"/>
    <d v="2017-03-05T19:26:21"/>
    <x v="255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2.5717959708529789E-2"/>
    <x v="4"/>
    <s v="classical music"/>
    <d v="2012-09-21T04:46:47"/>
    <x v="2553"/>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1.8186753528773074E-2"/>
    <x v="4"/>
    <s v="classical music"/>
    <d v="2015-06-01T03:59:00"/>
    <x v="2554"/>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1.6301816488122962E-2"/>
    <x v="4"/>
    <s v="classical music"/>
    <d v="2012-05-28T15:43:13"/>
    <x v="255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4.3256997455470736E-2"/>
    <x v="4"/>
    <s v="classical music"/>
    <d v="2012-12-24T23:47:37"/>
    <x v="2556"/>
  </r>
  <r>
    <n v="2557"/>
    <s v="European Tour"/>
    <s v="Raising money for our concert tour of Switzerland and Germany in June/July 2014"/>
    <n v="900"/>
    <n v="1066"/>
    <x v="0"/>
    <x v="1"/>
    <s v="GBP"/>
    <n v="1400176386"/>
    <n v="1397584386"/>
    <b v="0"/>
    <n v="36"/>
    <b v="1"/>
    <s v="music/classical music"/>
    <n v="1.1844444444444444"/>
    <n v="3.3771106941838651E-2"/>
    <x v="4"/>
    <s v="classical music"/>
    <d v="2014-05-15T17:53:06"/>
    <x v="2557"/>
  </r>
  <r>
    <n v="2558"/>
    <s v="Hopkins Sinfonia 2015 Season"/>
    <s v="The Hopkins Sinfonia is looking for your support to run our 2015 Season made up of five concerts."/>
    <n v="1250"/>
    <n v="1361"/>
    <x v="0"/>
    <x v="2"/>
    <s v="AUD"/>
    <n v="1430488740"/>
    <n v="1427747906"/>
    <b v="0"/>
    <n v="18"/>
    <b v="1"/>
    <s v="music/classical music"/>
    <n v="1.0888"/>
    <n v="1.3225569434239529E-2"/>
    <x v="4"/>
    <s v="classical music"/>
    <d v="2015-05-01T13:59:00"/>
    <x v="255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2.8089887640449437E-2"/>
    <x v="4"/>
    <s v="classical music"/>
    <d v="2011-11-15T19:37:00"/>
    <x v="2559"/>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6.993006993006993E-3"/>
    <x v="4"/>
    <s v="classical music"/>
    <d v="2015-03-06T22:49:34"/>
    <x v="2560"/>
  </r>
  <r>
    <n v="2561"/>
    <s v="Project Bearnaise Trucks (Canceled)"/>
    <s v="Ever had chicken fingers smothered in bearnaise sauce, resting on a bed of your favorite rice? We need these meals on wheels."/>
    <n v="100000"/>
    <n v="0"/>
    <x v="1"/>
    <x v="5"/>
    <s v="CAD"/>
    <n v="1444740089"/>
    <n v="1442148089"/>
    <b v="0"/>
    <n v="0"/>
    <b v="0"/>
    <s v="food/food trucks"/>
    <n v="0"/>
    <e v="#DIV/0!"/>
    <x v="7"/>
    <s v="food trucks"/>
    <d v="2015-10-13T12:41:29"/>
    <x v="2561"/>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0.04"/>
    <x v="7"/>
    <s v="food trucks"/>
    <d v="2016-10-11T12:35:39"/>
    <x v="2562"/>
  </r>
  <r>
    <n v="2563"/>
    <s v="Phoenix Pearl Boba Tea Truck (Canceled)"/>
    <s v="Michigan based bubble tea and specialty ice cream food truck"/>
    <n v="20000"/>
    <n v="0"/>
    <x v="1"/>
    <x v="0"/>
    <s v="USD"/>
    <n v="1438226451"/>
    <n v="1433042451"/>
    <b v="0"/>
    <n v="0"/>
    <b v="0"/>
    <s v="food/food trucks"/>
    <n v="0"/>
    <e v="#DIV/0!"/>
    <x v="7"/>
    <s v="food trucks"/>
    <d v="2015-07-30T03:20:51"/>
    <x v="2563"/>
  </r>
  <r>
    <n v="2564"/>
    <s v="Seaside Eddy's - Wheels on the Ground! (Canceled)"/>
    <s v="We want to bring the wonderful flavors of the Jersey Shore, my home, to my new home in Winnipeg, the center of Canada."/>
    <n v="40000"/>
    <n v="0"/>
    <x v="1"/>
    <x v="5"/>
    <s v="CAD"/>
    <n v="1406854699"/>
    <n v="1404262699"/>
    <b v="0"/>
    <n v="0"/>
    <b v="0"/>
    <s v="food/food trucks"/>
    <n v="0"/>
    <e v="#DIV/0!"/>
    <x v="7"/>
    <s v="food trucks"/>
    <d v="2014-08-01T00:58:19"/>
    <x v="2564"/>
  </r>
  <r>
    <n v="2565"/>
    <s v="The Sketchy Pelican (Canceled)"/>
    <s v="The Sketchy Pelican. Is my vision to bring raw, honest, soulful, creative, thoght provoking cuisine to food truck form"/>
    <n v="10000"/>
    <n v="100"/>
    <x v="1"/>
    <x v="0"/>
    <s v="USD"/>
    <n v="1462827000"/>
    <n v="1457710589"/>
    <b v="0"/>
    <n v="1"/>
    <b v="0"/>
    <s v="food/food trucks"/>
    <n v="0.01"/>
    <n v="0.01"/>
    <x v="7"/>
    <s v="food trucks"/>
    <d v="2016-05-09T20:50:00"/>
    <x v="2565"/>
  </r>
  <r>
    <n v="2566"/>
    <s v="Mamma B's Pizza Get's Rolling (Canceled)"/>
    <s v="You can skip the hotdog cart and enjoy fresh, hot, delicious, handmade pizza when Mamma B's takes her show on the road!"/>
    <n v="35000"/>
    <n v="0"/>
    <x v="1"/>
    <x v="0"/>
    <s v="USD"/>
    <n v="1408663948"/>
    <n v="1406071948"/>
    <b v="0"/>
    <n v="0"/>
    <b v="0"/>
    <s v="food/food trucks"/>
    <n v="0"/>
    <e v="#DIV/0!"/>
    <x v="7"/>
    <s v="food trucks"/>
    <d v="2014-08-21T23:32:28"/>
    <x v="2566"/>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1.6666666666666666E-2"/>
    <x v="7"/>
    <s v="food trucks"/>
    <d v="2015-04-23T21:05:38"/>
    <x v="2567"/>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0.02"/>
    <x v="7"/>
    <s v="food trucks"/>
    <d v="2016-09-01T15:59:54"/>
    <x v="2568"/>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1.3793103448275862E-2"/>
    <x v="7"/>
    <s v="food trucks"/>
    <d v="2015-09-17T02:31:52"/>
    <x v="256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3.3898305084745763E-2"/>
    <x v="7"/>
    <s v="food trucks"/>
    <d v="2017-02-08T21:40:35"/>
    <x v="2570"/>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1.6E-2"/>
    <x v="7"/>
    <s v="food trucks"/>
    <d v="2016-05-19T08:12:01"/>
    <x v="2571"/>
  </r>
  <r>
    <n v="2572"/>
    <s v="A Dream of Naughty Nachos (Canceled)"/>
    <s v="Mesquite smoked brisket nachos, food truck style, with homemade salsa to make your taste buds dance."/>
    <n v="30000"/>
    <n v="0"/>
    <x v="1"/>
    <x v="0"/>
    <s v="USD"/>
    <n v="1428893517"/>
    <n v="1426301517"/>
    <b v="0"/>
    <n v="0"/>
    <b v="0"/>
    <s v="food/food trucks"/>
    <n v="0"/>
    <e v="#DIV/0!"/>
    <x v="7"/>
    <s v="food trucks"/>
    <d v="2015-04-13T02:51:57"/>
    <x v="2572"/>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e v="#DIV/0!"/>
    <x v="7"/>
    <s v="food trucks"/>
    <d v="2014-08-23T14:12:29"/>
    <x v="2573"/>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e v="#DIV/0!"/>
    <x v="7"/>
    <s v="food trucks"/>
    <d v="2016-05-18T19:49:05"/>
    <x v="2574"/>
  </r>
  <r>
    <n v="2575"/>
    <s v="Vdub dogs (Canceled)"/>
    <s v="Hello everyone, Iv'e decided to put my love for old Volkswagen buses and my love for cooking together! Support vdub dogs hot dog bus!"/>
    <n v="85000"/>
    <n v="0"/>
    <x v="1"/>
    <x v="0"/>
    <s v="USD"/>
    <n v="1421030194"/>
    <n v="1418438194"/>
    <b v="0"/>
    <n v="0"/>
    <b v="0"/>
    <s v="food/food trucks"/>
    <n v="0"/>
    <e v="#DIV/0!"/>
    <x v="7"/>
    <s v="food trucks"/>
    <d v="2015-01-12T02:36:34"/>
    <x v="2575"/>
  </r>
  <r>
    <n v="2576"/>
    <s v="2 Go Fast Food (Canceled)"/>
    <s v="A New Twist with an American and Philippine fast food Mobile Trailer."/>
    <n v="10000"/>
    <n v="0"/>
    <x v="1"/>
    <x v="0"/>
    <s v="USD"/>
    <n v="1428707647"/>
    <n v="1424823247"/>
    <b v="0"/>
    <n v="0"/>
    <b v="0"/>
    <s v="food/food trucks"/>
    <n v="0"/>
    <e v="#DIV/0!"/>
    <x v="7"/>
    <s v="food trucks"/>
    <d v="2015-04-10T23:14:07"/>
    <x v="2576"/>
  </r>
  <r>
    <n v="2577"/>
    <s v="Fruity Cakes (Canceled)"/>
    <s v="This is not your average cake, it's fruit with yogurt fruit dip icing and fruit toppings! Great for events, parties, weddings and more!"/>
    <n v="15000"/>
    <n v="0"/>
    <x v="1"/>
    <x v="0"/>
    <s v="USD"/>
    <n v="1407181297"/>
    <n v="1405021297"/>
    <b v="0"/>
    <n v="0"/>
    <b v="0"/>
    <s v="food/food trucks"/>
    <n v="0"/>
    <e v="#DIV/0!"/>
    <x v="7"/>
    <s v="food trucks"/>
    <d v="2014-08-04T19:41:37"/>
    <x v="257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e v="#DIV/0!"/>
    <x v="7"/>
    <s v="food trucks"/>
    <d v="2015-10-09T17:00:00"/>
    <x v="2578"/>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4.3321299638989168E-2"/>
    <x v="7"/>
    <s v="food trucks"/>
    <d v="2014-09-15T19:55:03"/>
    <x v="257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3.9215686274509803E-2"/>
    <x v="7"/>
    <s v="food trucks"/>
    <d v="2015-05-16T03:00:00"/>
    <x v="2580"/>
  </r>
  <r>
    <n v="2581"/>
    <s v="A Flying Sausage Food Truck"/>
    <s v="Creating a Food Truck to bring gourmet sausage sliders to Jacksonville, FL for breakfast, lunch, and special events."/>
    <n v="5000"/>
    <n v="530"/>
    <x v="2"/>
    <x v="0"/>
    <s v="USD"/>
    <n v="1447689898"/>
    <n v="1445094298"/>
    <b v="0"/>
    <n v="11"/>
    <b v="0"/>
    <s v="food/food trucks"/>
    <n v="0.106"/>
    <n v="2.0754716981132074E-2"/>
    <x v="7"/>
    <s v="food trucks"/>
    <d v="2015-11-16T16:04:58"/>
    <x v="2581"/>
  </r>
  <r>
    <n v="2582"/>
    <s v="Drunken Wings"/>
    <s v="The place where chicken meets liquor for the first time!"/>
    <n v="90000"/>
    <n v="1"/>
    <x v="2"/>
    <x v="0"/>
    <s v="USD"/>
    <n v="1477784634"/>
    <n v="1475192634"/>
    <b v="0"/>
    <n v="1"/>
    <b v="0"/>
    <s v="food/food trucks"/>
    <n v="1.1111111111111112E-5"/>
    <n v="1"/>
    <x v="7"/>
    <s v="food trucks"/>
    <d v="2016-10-29T23:43:54"/>
    <x v="2582"/>
  </r>
  <r>
    <n v="2583"/>
    <s v="Crazy Daisy Food Truck"/>
    <s v="Crazy Daisy will become the newest member of the food truck distributors in Kansas City, Missouri."/>
    <n v="1000"/>
    <n v="5"/>
    <x v="2"/>
    <x v="0"/>
    <s v="USD"/>
    <n v="1426526880"/>
    <n v="1421346480"/>
    <b v="0"/>
    <n v="5"/>
    <b v="0"/>
    <s v="food/food trucks"/>
    <n v="5.0000000000000001E-3"/>
    <n v="1"/>
    <x v="7"/>
    <s v="food trucks"/>
    <d v="2015-03-16T17:28:00"/>
    <x v="2583"/>
  </r>
  <r>
    <n v="2584"/>
    <s v="Culinary Arts Food Truck Style"/>
    <s v="Bringing quality food to the masses using local premium ingredients, but at a food truck price!"/>
    <n v="10000"/>
    <n v="0"/>
    <x v="2"/>
    <x v="0"/>
    <s v="USD"/>
    <n v="1434341369"/>
    <n v="1431749369"/>
    <b v="0"/>
    <n v="0"/>
    <b v="0"/>
    <s v="food/food trucks"/>
    <n v="0"/>
    <e v="#DIV/0!"/>
    <x v="7"/>
    <s v="food trucks"/>
    <d v="2015-06-15T04:09:29"/>
    <x v="2584"/>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0.02"/>
    <x v="7"/>
    <s v="food trucks"/>
    <d v="2014-07-05T23:07:12"/>
    <x v="2585"/>
  </r>
  <r>
    <n v="2586"/>
    <s v="Inspire Healthy Eating"/>
    <s v="I would like to bring fresh salad and food to the streets of London at a reasonable price."/>
    <n v="3000"/>
    <n v="5"/>
    <x v="2"/>
    <x v="1"/>
    <s v="GBP"/>
    <n v="1451030136"/>
    <n v="1448438136"/>
    <b v="0"/>
    <n v="1"/>
    <b v="0"/>
    <s v="food/food trucks"/>
    <n v="1.6666666666666668E-3"/>
    <n v="0.2"/>
    <x v="7"/>
    <s v="food trucks"/>
    <d v="2015-12-25T07:55:36"/>
    <x v="2586"/>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4.9301561216105174E-3"/>
    <x v="7"/>
    <s v="food trucks"/>
    <d v="2015-12-30T16:12:33"/>
    <x v="2587"/>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3.4334763948497854E-2"/>
    <x v="7"/>
    <s v="food trucks"/>
    <d v="2015-03-31T13:14:00"/>
    <x v="2588"/>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0.2"/>
    <x v="7"/>
    <s v="food trucks"/>
    <d v="2016-03-23T11:52:07"/>
    <x v="258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e v="#DIV/0!"/>
    <x v="7"/>
    <s v="food trucks"/>
    <d v="2016-01-26T14:08:17"/>
    <x v="2590"/>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7.6923076923076927E-2"/>
    <x v="7"/>
    <s v="food trucks"/>
    <d v="2016-03-13T20:45:24"/>
    <x v="2591"/>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0.02"/>
    <x v="7"/>
    <s v="food trucks"/>
    <d v="2014-10-05T19:13:41"/>
    <x v="2592"/>
  </r>
  <r>
    <n v="2593"/>
    <s v="L.J. Silvers' Ice Cream and Taco Van"/>
    <s v="What could be better than satisfying your hunger with ice cream or a taco (or both) from a 1970's mural van blastin disco music!"/>
    <n v="10000"/>
    <n v="0"/>
    <x v="2"/>
    <x v="0"/>
    <s v="USD"/>
    <n v="1429993026"/>
    <n v="1427401026"/>
    <b v="0"/>
    <n v="0"/>
    <b v="0"/>
    <s v="food/food trucks"/>
    <n v="0"/>
    <e v="#DIV/0!"/>
    <x v="7"/>
    <s v="food trucks"/>
    <d v="2015-04-25T20:17:06"/>
    <x v="2593"/>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1"/>
    <x v="7"/>
    <s v="food trucks"/>
    <d v="2014-08-07T23:13:48"/>
    <x v="2594"/>
  </r>
  <r>
    <n v="2595"/>
    <s v="Food Truck for Little Fox Bakery"/>
    <s v="Looking to put the best baked goods in Bowling Green on wheels"/>
    <n v="15000"/>
    <n v="1825"/>
    <x v="2"/>
    <x v="0"/>
    <s v="USD"/>
    <n v="1487915500"/>
    <n v="1485323500"/>
    <b v="0"/>
    <n v="19"/>
    <b v="0"/>
    <s v="food/food trucks"/>
    <n v="0.12166666666666667"/>
    <n v="1.0410958904109589E-2"/>
    <x v="7"/>
    <s v="food trucks"/>
    <d v="2017-02-24T05:51:40"/>
    <x v="2595"/>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3.2703488372093025E-3"/>
    <x v="7"/>
    <s v="food trucks"/>
    <d v="2014-08-07T15:56:49"/>
    <x v="2596"/>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8.2352941176470587E-2"/>
    <x v="7"/>
    <s v="food trucks"/>
    <d v="2016-06-19T08:11:57"/>
    <x v="2597"/>
  </r>
  <r>
    <n v="2598"/>
    <s v="Rovin' Okie's Fried Pies gourmet southern fried pies."/>
    <s v="I'm ready to make Tulsa happy and aware that love and kindness go hand in hand with good food!"/>
    <n v="3000"/>
    <n v="1170"/>
    <x v="2"/>
    <x v="0"/>
    <s v="USD"/>
    <n v="1443039001"/>
    <n v="1440447001"/>
    <b v="0"/>
    <n v="14"/>
    <b v="0"/>
    <s v="food/food trucks"/>
    <n v="0.39"/>
    <n v="1.1965811965811967E-2"/>
    <x v="7"/>
    <s v="food trucks"/>
    <d v="2015-09-23T20:10:01"/>
    <x v="2598"/>
  </r>
  <r>
    <n v="2599"/>
    <s v="Empty Ramekins Catering Group"/>
    <s v="The Empty Ramekins Catering Group is looking for your help to start up in Miami Florida!!!!"/>
    <n v="9041"/>
    <n v="90"/>
    <x v="2"/>
    <x v="0"/>
    <s v="USD"/>
    <n v="1407089147"/>
    <n v="1403201147"/>
    <b v="0"/>
    <n v="5"/>
    <b v="0"/>
    <s v="food/food trucks"/>
    <n v="9.9546510341776348E-3"/>
    <n v="5.5555555555555552E-2"/>
    <x v="7"/>
    <s v="food trucks"/>
    <d v="2014-08-03T18:05:47"/>
    <x v="2599"/>
  </r>
  <r>
    <n v="2600"/>
    <s v="Help Buttz Return From the Ashes"/>
    <s v="On Sunday November 8, 2015 our food truck burned to the ground. Please help us get rebuilt."/>
    <n v="50000"/>
    <n v="3466"/>
    <x v="2"/>
    <x v="0"/>
    <s v="USD"/>
    <n v="1458938200"/>
    <n v="1453757800"/>
    <b v="0"/>
    <n v="30"/>
    <b v="0"/>
    <s v="food/food trucks"/>
    <n v="6.9320000000000007E-2"/>
    <n v="8.6555106751298322E-3"/>
    <x v="7"/>
    <s v="food trucks"/>
    <d v="2016-03-25T20:36:40"/>
    <x v="2600"/>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4.566071968551557E-2"/>
    <x v="2"/>
    <s v="space exploration"/>
    <d v="2012-09-13T03:59:00"/>
    <x v="260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1.2496486161866551E-2"/>
    <x v="2"/>
    <s v="space exploration"/>
    <d v="2014-11-12T21:20:00"/>
    <x v="2602"/>
  </r>
  <r>
    <n v="2603"/>
    <s v="Manned Mock Mars Mission"/>
    <s v="I will be building a mock space station and simulate living on Mars for two weeks."/>
    <n v="1750"/>
    <n v="1776"/>
    <x v="0"/>
    <x v="0"/>
    <s v="USD"/>
    <n v="1387835654"/>
    <n v="1386626054"/>
    <b v="1"/>
    <n v="50"/>
    <b v="1"/>
    <s v="technology/space exploration"/>
    <n v="1.0148571428571429"/>
    <n v="2.8153153153153154E-2"/>
    <x v="2"/>
    <s v="space exploration"/>
    <d v="2013-12-23T21:54:14"/>
    <x v="2603"/>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1.5400410677618071E-2"/>
    <x v="2"/>
    <s v="space exploration"/>
    <d v="2012-04-29T01:13:43"/>
    <x v="260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1.6402664753456871E-2"/>
    <x v="2"/>
    <s v="space exploration"/>
    <d v="2016-06-17T12:59:50"/>
    <x v="2605"/>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802412027094003E-2"/>
    <x v="2"/>
    <s v="space exploration"/>
    <d v="2014-04-29T17:06:22"/>
    <x v="260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1.2202599950944321E-2"/>
    <x v="2"/>
    <s v="space exploration"/>
    <d v="2015-08-12T02:00:00"/>
    <x v="2607"/>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1.6969967623088087E-2"/>
    <x v="2"/>
    <s v="space exploration"/>
    <d v="2017-03-15T00:00:00"/>
    <x v="2608"/>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6.35754274953755E-3"/>
    <x v="2"/>
    <s v="space exploration"/>
    <d v="2012-07-15T05:42:31"/>
    <x v="2609"/>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1.7934482259160417E-2"/>
    <x v="2"/>
    <s v="space exploration"/>
    <d v="2016-08-22T06:59:00"/>
    <x v="2610"/>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1.1932762159168648E-2"/>
    <x v="2"/>
    <s v="space exploration"/>
    <d v="2017-01-02T22:59:00"/>
    <x v="2611"/>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1.7116777760764503E-2"/>
    <x v="2"/>
    <s v="space exploration"/>
    <d v="2015-01-09T03:26:10"/>
    <x v="2612"/>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3.6958817317845828E-3"/>
    <x v="2"/>
    <s v="space exploration"/>
    <d v="2012-09-21T19:38:14"/>
    <x v="2613"/>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9.3370681605975722E-3"/>
    <x v="2"/>
    <s v="space exploration"/>
    <d v="2014-04-30T05:00:00"/>
    <x v="2614"/>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2.1195172210774212E-2"/>
    <x v="2"/>
    <s v="space exploration"/>
    <d v="2016-04-30T12:00:00"/>
    <x v="2615"/>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8.3119423053416453E-3"/>
    <x v="2"/>
    <s v="space exploration"/>
    <d v="2015-08-25T23:52:09"/>
    <x v="261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3.6235186873290796E-2"/>
    <x v="2"/>
    <s v="space exploration"/>
    <d v="2014-10-20T20:59:11"/>
    <x v="2617"/>
  </r>
  <r>
    <n v="2618"/>
    <s v="SPACE ART FEATURING ASTRONAUTS #WeBelieveInAstronauts"/>
    <s v="LTD ED COLLECTIBLE SPACE ART FEAT. ASTRONAUTS"/>
    <n v="15000"/>
    <n v="15808"/>
    <x v="0"/>
    <x v="0"/>
    <s v="USD"/>
    <n v="1449000061"/>
    <n v="1443812461"/>
    <b v="1"/>
    <n v="77"/>
    <b v="1"/>
    <s v="technology/space exploration"/>
    <n v="1.0538666666666667"/>
    <n v="4.8709514170040486E-3"/>
    <x v="2"/>
    <s v="space exploration"/>
    <d v="2015-12-01T20:01:01"/>
    <x v="2618"/>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2.8131634819532909E-2"/>
    <x v="2"/>
    <s v="space exploration"/>
    <d v="2015-10-23T11:00:00"/>
    <x v="2619"/>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1.3397733844539165E-2"/>
    <x v="2"/>
    <s v="space exploration"/>
    <d v="2015-10-11T01:00:00"/>
    <x v="26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2.1250342747463669E-2"/>
    <x v="2"/>
    <s v="space exploration"/>
    <d v="2015-05-21T17:56:28"/>
    <x v="2621"/>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3.7606212139691834E-2"/>
    <x v="2"/>
    <s v="space exploration"/>
    <d v="2016-12-30T17:50:16"/>
    <x v="2622"/>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2.7192982456140352E-2"/>
    <x v="2"/>
    <s v="space exploration"/>
    <d v="2016-12-02T06:09:26"/>
    <x v="2623"/>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42623737411495E-2"/>
    <x v="2"/>
    <s v="space exploration"/>
    <d v="2012-09-13T10:07:02"/>
    <x v="2624"/>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3.626220362622036E-2"/>
    <x v="2"/>
    <s v="space exploration"/>
    <d v="2016-11-09T20:26:48"/>
    <x v="2625"/>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1.7857142857142856E-2"/>
    <x v="2"/>
    <s v="space exploration"/>
    <d v="2015-06-03T15:04:29"/>
    <x v="262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4.6391752577319589E-2"/>
    <x v="2"/>
    <s v="space exploration"/>
    <d v="2015-11-26T20:54:21"/>
    <x v="2627"/>
  </r>
  <r>
    <n v="2628"/>
    <s v="Pie In Space!"/>
    <s v="A high school freshman is sending pie into space and you can be a part of it.  GO SCIENCE!!!"/>
    <n v="839"/>
    <n v="926"/>
    <x v="0"/>
    <x v="0"/>
    <s v="USD"/>
    <n v="1417389067"/>
    <n v="1415661067"/>
    <b v="0"/>
    <n v="21"/>
    <b v="1"/>
    <s v="technology/space exploration"/>
    <n v="1.1036948748510131"/>
    <n v="2.267818574514039E-2"/>
    <x v="2"/>
    <s v="space exploration"/>
    <d v="2014-11-30T23:11:07"/>
    <x v="2628"/>
  </r>
  <r>
    <n v="2629"/>
    <s v="Project Dragonfly - Sail to the Stars"/>
    <s v="The first international contest to let students shape the future of interstellar travel."/>
    <n v="5000"/>
    <n v="6387"/>
    <x v="0"/>
    <x v="1"/>
    <s v="GBP"/>
    <n v="1431608122"/>
    <n v="1429016122"/>
    <b v="0"/>
    <n v="100"/>
    <b v="1"/>
    <s v="technology/space exploration"/>
    <n v="1.2774000000000001"/>
    <n v="1.5656802880851729E-2"/>
    <x v="2"/>
    <s v="space exploration"/>
    <d v="2015-05-14T12:55:22"/>
    <x v="2629"/>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2.5649145028499049E-2"/>
    <x v="2"/>
    <s v="space exploration"/>
    <d v="2016-06-30T10:00:00"/>
    <x v="2630"/>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1.2471084308454393E-2"/>
    <x v="2"/>
    <s v="space exploration"/>
    <d v="2015-08-30T04:03:47"/>
    <x v="2631"/>
  </r>
  <r>
    <n v="2632"/>
    <s v="University Rocket Science"/>
    <s v="Students from 3 universities are designing a dual stage rocket to test experimental rocket technology."/>
    <n v="1070"/>
    <n v="1466"/>
    <x v="0"/>
    <x v="0"/>
    <s v="USD"/>
    <n v="1464485339"/>
    <n v="1462325339"/>
    <b v="0"/>
    <n v="42"/>
    <b v="1"/>
    <s v="technology/space exploration"/>
    <n v="1.3700934579439252"/>
    <n v="2.8649386084583901E-2"/>
    <x v="2"/>
    <s v="space exploration"/>
    <d v="2016-05-29T01:28:59"/>
    <x v="2632"/>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1.1223281258812249E-2"/>
    <x v="2"/>
    <s v="space exploration"/>
    <d v="2014-02-27T23:00:00"/>
    <x v="2633"/>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2.5354969574036511E-2"/>
    <x v="2"/>
    <s v="space exploration"/>
    <d v="2016-09-29T15:45:21"/>
    <x v="2634"/>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7.3043478260869567E-3"/>
    <x v="2"/>
    <s v="space exploration"/>
    <d v="2015-03-09T21:49:21"/>
    <x v="263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2.6695141484249868E-2"/>
    <x v="2"/>
    <s v="space exploration"/>
    <d v="2016-10-16T01:00:00"/>
    <x v="26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287605294825514E-2"/>
    <x v="2"/>
    <s v="space exploration"/>
    <d v="2016-10-12T13:11:15"/>
    <x v="2637"/>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3.9660056657223795E-2"/>
    <x v="2"/>
    <s v="space exploration"/>
    <d v="2015-01-15T21:54:55"/>
    <x v="2638"/>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9.959349593495935E-2"/>
    <x v="2"/>
    <s v="space exploration"/>
    <d v="2015-02-19T20:45:48"/>
    <x v="2639"/>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2.1766561514195582E-2"/>
    <x v="2"/>
    <s v="space exploration"/>
    <d v="2015-06-08T03:51:14"/>
    <x v="2640"/>
  </r>
  <r>
    <n v="2641"/>
    <s v="Build Flying Saucer Artificial Intelligent from sea shell"/>
    <s v="Building a Flying saucer that has Artificial Intelligent made from sea shell."/>
    <n v="1500"/>
    <n v="15"/>
    <x v="2"/>
    <x v="0"/>
    <s v="USD"/>
    <n v="1410811740"/>
    <n v="1409341863"/>
    <b v="0"/>
    <n v="1"/>
    <b v="0"/>
    <s v="technology/space exploration"/>
    <n v="0.01"/>
    <n v="6.6666666666666666E-2"/>
    <x v="2"/>
    <s v="space exploration"/>
    <d v="2014-09-15T20:09:00"/>
    <x v="2641"/>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e v="#DIV/0!"/>
    <x v="2"/>
    <s v="space exploration"/>
    <d v="2016-07-15T06:57:00"/>
    <x v="264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4.4726222626754663E-3"/>
    <x v="2"/>
    <s v="space exploration"/>
    <d v="2016-12-21T07:59:00"/>
    <x v="264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2.5328787140769606E-2"/>
    <x v="2"/>
    <s v="space exploration"/>
    <d v="2017-03-10T19:00:35"/>
    <x v="2644"/>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1.0952380952380953E-2"/>
    <x v="2"/>
    <s v="space exploration"/>
    <d v="2014-11-08T21:13:23"/>
    <x v="2645"/>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1.2711938910460905E-2"/>
    <x v="2"/>
    <s v="space exploration"/>
    <d v="2015-09-09T07:31:09"/>
    <x v="264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8.3333333333333329E-2"/>
    <x v="2"/>
    <s v="space exploration"/>
    <d v="2015-08-14T06:16:59"/>
    <x v="2647"/>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5.6603773584905662E-2"/>
    <x v="2"/>
    <s v="space exploration"/>
    <d v="2016-03-09T17:09:20"/>
    <x v="2648"/>
  </r>
  <r>
    <n v="2649"/>
    <s v="The Mission - Please Check Back Soon (Canceled)"/>
    <s v="They have launched a Kickstarter."/>
    <n v="125000"/>
    <n v="124"/>
    <x v="1"/>
    <x v="0"/>
    <s v="USD"/>
    <n v="1454370941"/>
    <n v="1449186941"/>
    <b v="0"/>
    <n v="3"/>
    <b v="0"/>
    <s v="technology/space exploration"/>
    <n v="9.9200000000000004E-4"/>
    <n v="2.4193548387096774E-2"/>
    <x v="2"/>
    <s v="space exploration"/>
    <d v="2016-02-01T23:55:41"/>
    <x v="2649"/>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1.3966480446927373E-2"/>
    <x v="2"/>
    <s v="space exploration"/>
    <d v="2016-12-21T14:59:03"/>
    <x v="2650"/>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2486145614370344E-3"/>
    <x v="2"/>
    <s v="space exploration"/>
    <d v="2015-12-17T19:20:09"/>
    <x v="2651"/>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1.2429378531073447E-2"/>
    <x v="2"/>
    <s v="space exploration"/>
    <d v="2014-12-10T03:48:45"/>
    <x v="2652"/>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1.1912865895166781E-2"/>
    <x v="2"/>
    <s v="space exploration"/>
    <d v="2014-06-13T04:00:00"/>
    <x v="2653"/>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0.11764705882352941"/>
    <x v="2"/>
    <s v="space exploration"/>
    <d v="2015-04-21T13:25:26"/>
    <x v="2654"/>
  </r>
  <r>
    <n v="2655"/>
    <s v="Balloons (Canceled)"/>
    <s v="Thank you for your support!"/>
    <n v="15000"/>
    <n v="3155"/>
    <x v="1"/>
    <x v="0"/>
    <s v="USD"/>
    <n v="1455048000"/>
    <n v="1452631647"/>
    <b v="0"/>
    <n v="43"/>
    <b v="0"/>
    <s v="technology/space exploration"/>
    <n v="0.21033333333333334"/>
    <n v="1.3629160063391443E-2"/>
    <x v="2"/>
    <s v="space exploration"/>
    <d v="2016-02-09T20:00:00"/>
    <x v="2655"/>
  </r>
  <r>
    <n v="2656"/>
    <s v="MoonWatcher: A 24/7 Live Video of the Moon for Everyone (Canceled)"/>
    <s v="MoonWatcher will be bringing the Moon closer to all of us."/>
    <n v="150000"/>
    <n v="17155"/>
    <x v="1"/>
    <x v="0"/>
    <s v="USD"/>
    <n v="1489345200"/>
    <n v="1485966688"/>
    <b v="0"/>
    <n v="152"/>
    <b v="0"/>
    <s v="technology/space exploration"/>
    <n v="0.11436666666666667"/>
    <n v="8.8603905566890118E-3"/>
    <x v="2"/>
    <s v="space exploration"/>
    <d v="2017-03-12T19:00:00"/>
    <x v="265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1.0495643418520008E-2"/>
    <x v="2"/>
    <s v="space exploration"/>
    <d v="2016-08-03T01:30:00"/>
    <x v="2657"/>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4.3956043956043959E-2"/>
    <x v="2"/>
    <s v="space exploration"/>
    <d v="2016-07-30T21:13:14"/>
    <x v="2658"/>
  </r>
  <r>
    <n v="2659"/>
    <s v="test (Canceled)"/>
    <s v="test"/>
    <n v="49000"/>
    <n v="1333"/>
    <x v="1"/>
    <x v="0"/>
    <s v="USD"/>
    <n v="1429321210"/>
    <n v="1426729210"/>
    <b v="0"/>
    <n v="10"/>
    <b v="0"/>
    <s v="technology/space exploration"/>
    <n v="2.720408163265306E-2"/>
    <n v="7.5018754688672166E-3"/>
    <x v="2"/>
    <s v="space exploration"/>
    <d v="2015-04-18T01:40:10"/>
    <x v="2659"/>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0.26315789473684209"/>
    <x v="2"/>
    <s v="space exploration"/>
    <d v="2015-11-24T18:06:58"/>
    <x v="2660"/>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1.1661807580174927E-2"/>
    <x v="2"/>
    <s v="makerspaces"/>
    <d v="2013-10-25T23:00:10"/>
    <x v="2661"/>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3.7453183520599251E-3"/>
    <x v="2"/>
    <s v="makerspaces"/>
    <d v="2015-08-21T17:55:13"/>
    <x v="2662"/>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2.6769602160689318E-3"/>
    <x v="2"/>
    <s v="makerspaces"/>
    <d v="2015-09-04T15:00:00"/>
    <x v="2663"/>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5.7458563535911604E-3"/>
    <x v="2"/>
    <s v="makerspaces"/>
    <d v="2015-12-09T06:59:00"/>
    <x v="266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1.0672853828306265E-2"/>
    <x v="2"/>
    <s v="makerspaces"/>
    <d v="2015-05-04T21:29:34"/>
    <x v="2665"/>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1.2931973425422376E-2"/>
    <x v="2"/>
    <s v="makerspaces"/>
    <d v="2015-09-25T21:00:00"/>
    <x v="2666"/>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1.0843373493975903E-2"/>
    <x v="2"/>
    <s v="makerspaces"/>
    <d v="2016-02-10T22:13:36"/>
    <x v="2667"/>
  </r>
  <r>
    <n v="2668"/>
    <s v="UOttawa Makermobile"/>
    <s v="Creativity on the go! |_x000a_CrÃ©ativitÃ© en mouvement !"/>
    <n v="1000"/>
    <n v="1707"/>
    <x v="0"/>
    <x v="5"/>
    <s v="CAD"/>
    <n v="1447079520"/>
    <n v="1443449265"/>
    <b v="0"/>
    <n v="28"/>
    <b v="1"/>
    <s v="technology/makerspaces"/>
    <n v="1.7070000000000001"/>
    <n v="1.6403046280023433E-2"/>
    <x v="2"/>
    <s v="makerspaces"/>
    <d v="2015-11-09T14:32:00"/>
    <x v="2668"/>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1.098901098901099E-2"/>
    <x v="2"/>
    <s v="makerspaces"/>
    <d v="2016-01-10T00:51:36"/>
    <x v="2669"/>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2.4048096192384769E-2"/>
    <x v="2"/>
    <s v="makerspaces"/>
    <d v="2014-07-29T00:29:40"/>
    <x v="2670"/>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2.9619181946403384E-2"/>
    <x v="2"/>
    <s v="makerspaces"/>
    <d v="2014-12-19T19:38:00"/>
    <x v="2671"/>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1.4160891834890027E-2"/>
    <x v="2"/>
    <s v="makerspaces"/>
    <d v="2015-12-28T06:00:00"/>
    <x v="2672"/>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5.9825960841189268E-3"/>
    <x v="2"/>
    <s v="makerspaces"/>
    <d v="2014-10-29T22:45:00"/>
    <x v="267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7.7748476857324722E-3"/>
    <x v="2"/>
    <s v="makerspaces"/>
    <d v="2016-07-05T04:59:00"/>
    <x v="2674"/>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1.5287295730100159E-2"/>
    <x v="2"/>
    <s v="makerspaces"/>
    <d v="2014-11-10T21:34:49"/>
    <x v="2675"/>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8.5066162570888466E-3"/>
    <x v="2"/>
    <s v="makerspaces"/>
    <d v="2016-05-22T14:59:34"/>
    <x v="2676"/>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7.9062957540263542E-3"/>
    <x v="2"/>
    <s v="makerspaces"/>
    <d v="2014-07-03T00:42:23"/>
    <x v="267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1.8181818181818182E-3"/>
    <x v="2"/>
    <s v="makerspaces"/>
    <d v="2015-09-24T19:09:25"/>
    <x v="2678"/>
  </r>
  <r>
    <n v="2679"/>
    <s v="DIY Garage"/>
    <s v="A do-it-yourself auto garage in Des Moines, Iowa where people can learn how to work on cars &amp; those who know can share their knowledge."/>
    <n v="40000"/>
    <n v="132"/>
    <x v="2"/>
    <x v="0"/>
    <s v="USD"/>
    <n v="1425081694"/>
    <n v="1422489694"/>
    <b v="0"/>
    <n v="3"/>
    <b v="0"/>
    <s v="technology/makerspaces"/>
    <n v="3.3E-3"/>
    <n v="2.2727272727272728E-2"/>
    <x v="2"/>
    <s v="makerspaces"/>
    <d v="2015-02-28T00:01:34"/>
    <x v="2679"/>
  </r>
  <r>
    <n v="2680"/>
    <s v="iHeart Pillow"/>
    <s v="iHeartPillow, Connecting loved ones"/>
    <n v="32000"/>
    <n v="276"/>
    <x v="2"/>
    <x v="3"/>
    <s v="EUR"/>
    <n v="1459915491"/>
    <n v="1457327091"/>
    <b v="0"/>
    <n v="4"/>
    <b v="0"/>
    <s v="technology/makerspaces"/>
    <n v="8.6250000000000007E-3"/>
    <n v="1.4492753623188406E-2"/>
    <x v="2"/>
    <s v="makerspaces"/>
    <d v="2016-04-06T04:04:51"/>
    <x v="2680"/>
  </r>
  <r>
    <n v="2681"/>
    <s v="Jolly's Hot Dogs An All-Beef Coney Dog"/>
    <s v="Jolly's Hot Dogs: A beef hot dog topped with deliciously seasoned ground beef, mustard and minced onions."/>
    <n v="8000"/>
    <n v="55"/>
    <x v="2"/>
    <x v="0"/>
    <s v="USD"/>
    <n v="1405027750"/>
    <n v="1402867750"/>
    <b v="0"/>
    <n v="2"/>
    <b v="0"/>
    <s v="food/food trucks"/>
    <n v="6.875E-3"/>
    <n v="3.6363636363636362E-2"/>
    <x v="7"/>
    <s v="food trucks"/>
    <d v="2014-07-10T21:29:10"/>
    <x v="2681"/>
  </r>
  <r>
    <n v="2682"/>
    <s v="Toastie's Gourmet Toast"/>
    <s v="Gourmet Toast is the culinary combination, neigh, perfection of America's most under-utilized snack: Toast."/>
    <n v="6000"/>
    <n v="1698"/>
    <x v="2"/>
    <x v="0"/>
    <s v="USD"/>
    <n v="1416635940"/>
    <n v="1413838540"/>
    <b v="0"/>
    <n v="20"/>
    <b v="0"/>
    <s v="food/food trucks"/>
    <n v="0.28299999999999997"/>
    <n v="1.1778563015312132E-2"/>
    <x v="7"/>
    <s v="food trucks"/>
    <d v="2014-11-22T05:59:00"/>
    <x v="2682"/>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8.3333333333333329E-2"/>
    <x v="7"/>
    <s v="food trucks"/>
    <d v="2015-03-01T18:07:20"/>
    <x v="2683"/>
  </r>
  <r>
    <n v="2684"/>
    <s v="Ain't No Thang..."/>
    <s v="Not all wings are created equal. We believe ours take flight above the rest. Come judge for yourself. To us it Ain't No Thang..."/>
    <n v="70000"/>
    <n v="800"/>
    <x v="2"/>
    <x v="0"/>
    <s v="USD"/>
    <n v="1407621425"/>
    <n v="1404165425"/>
    <b v="0"/>
    <n v="4"/>
    <b v="0"/>
    <s v="food/food trucks"/>
    <n v="1.1428571428571429E-2"/>
    <n v="5.0000000000000001E-3"/>
    <x v="7"/>
    <s v="food trucks"/>
    <d v="2014-08-09T21:57:05"/>
    <x v="2684"/>
  </r>
  <r>
    <n v="2685"/>
    <s v="Nana's Home Cooking on Wheels"/>
    <s v="Home cooked meals made by Nana. Indiana's famous tenderloin sandwiches, Nana's homemade cole slaw and so much more."/>
    <n v="50000"/>
    <n v="10"/>
    <x v="2"/>
    <x v="0"/>
    <s v="USD"/>
    <n v="1430149330"/>
    <n v="1424968930"/>
    <b v="0"/>
    <n v="1"/>
    <b v="0"/>
    <s v="food/food trucks"/>
    <n v="2.0000000000000001E-4"/>
    <n v="0.1"/>
    <x v="7"/>
    <s v="food trucks"/>
    <d v="2015-04-27T15:42:10"/>
    <x v="2685"/>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e v="#DIV/0!"/>
    <x v="7"/>
    <s v="food trucks"/>
    <d v="2014-09-30T23:23:43"/>
    <x v="2686"/>
  </r>
  <r>
    <n v="2687"/>
    <s v="Munch Wagon"/>
    <s v="Your American Pizzas, Wings, Stuffed Gouda Burger, Sweet &amp; Russet Potato Fries served on a food Truck!!"/>
    <n v="15000"/>
    <n v="0"/>
    <x v="2"/>
    <x v="0"/>
    <s v="USD"/>
    <n v="1435591318"/>
    <n v="1432999318"/>
    <b v="0"/>
    <n v="0"/>
    <b v="0"/>
    <s v="food/food trucks"/>
    <n v="0"/>
    <e v="#DIV/0!"/>
    <x v="7"/>
    <s v="food trucks"/>
    <d v="2015-06-29T15:21:58"/>
    <x v="2687"/>
  </r>
  <r>
    <n v="2688"/>
    <s v="Mac N Cheez Food Truck"/>
    <s v="The amazing gourmet Mac N Cheez Food Truck Campaigne!"/>
    <n v="50000"/>
    <n v="74"/>
    <x v="2"/>
    <x v="0"/>
    <s v="USD"/>
    <n v="1424746800"/>
    <n v="1422067870"/>
    <b v="0"/>
    <n v="14"/>
    <b v="0"/>
    <s v="food/food trucks"/>
    <n v="1.48E-3"/>
    <n v="0.1891891891891892"/>
    <x v="7"/>
    <s v="food trucks"/>
    <d v="2015-02-24T03:00:00"/>
    <x v="2688"/>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1"/>
    <x v="7"/>
    <s v="food trucks"/>
    <d v="2016-07-30T23:04:50"/>
    <x v="268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1.3743303051479153E-2"/>
    <x v="7"/>
    <s v="food trucks"/>
    <d v="2015-06-03T02:31:16"/>
    <x v="2690"/>
  </r>
  <r>
    <n v="2691"/>
    <s v="Cook"/>
    <s v="A Great New local Food Truck serving up ethnic fusion inspired eats in Ottawa."/>
    <n v="65000"/>
    <n v="35"/>
    <x v="2"/>
    <x v="5"/>
    <s v="CAD"/>
    <n v="1431278557"/>
    <n v="1427390557"/>
    <b v="0"/>
    <n v="2"/>
    <b v="0"/>
    <s v="food/food trucks"/>
    <n v="5.3846153846153844E-4"/>
    <n v="5.7142857142857141E-2"/>
    <x v="7"/>
    <s v="food trucks"/>
    <d v="2015-05-10T17:22:37"/>
    <x v="2691"/>
  </r>
  <r>
    <n v="2692"/>
    <s v="&quot;Sami j's Food Truck&quot;"/>
    <s v="Our food truck will bring you -_x000a_                       Fast, Fresh, Food -_x000a_                            Throughout the Omaha area"/>
    <n v="3500"/>
    <n v="25"/>
    <x v="2"/>
    <x v="0"/>
    <s v="USD"/>
    <n v="1427266860"/>
    <n v="1424678460"/>
    <b v="0"/>
    <n v="1"/>
    <b v="0"/>
    <s v="food/food trucks"/>
    <n v="7.1428571428571426E-3"/>
    <n v="0.04"/>
    <x v="7"/>
    <s v="food trucks"/>
    <d v="2015-03-25T07:01:00"/>
    <x v="2692"/>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7.4999999999999997E-2"/>
    <x v="7"/>
    <s v="food trucks"/>
    <d v="2014-08-13T03:19:26"/>
    <x v="2693"/>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1"/>
    <x v="7"/>
    <s v="food trucks"/>
    <d v="2014-09-26T03:22:19"/>
    <x v="2694"/>
  </r>
  <r>
    <n v="2695"/>
    <s v="Fat daddy mac food truck"/>
    <s v="I am creating food magic on the go! Amazing food isn't just for sitdown restaraunts anymore!"/>
    <n v="15000"/>
    <n v="71"/>
    <x v="2"/>
    <x v="0"/>
    <s v="USD"/>
    <n v="1428981718"/>
    <n v="1423801318"/>
    <b v="0"/>
    <n v="3"/>
    <b v="0"/>
    <s v="food/food trucks"/>
    <n v="4.7333333333333333E-3"/>
    <n v="4.2253521126760563E-2"/>
    <x v="7"/>
    <s v="food trucks"/>
    <d v="2015-04-14T03:21:58"/>
    <x v="2695"/>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1.1209439528023599E-2"/>
    <x v="7"/>
    <s v="food trucks"/>
    <d v="2014-12-25T20:16:00"/>
    <x v="2696"/>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8.5794423362481435E-3"/>
    <x v="7"/>
    <s v="food trucks"/>
    <d v="2015-08-02T22:00:00"/>
    <x v="2697"/>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7.6893502499038827E-2"/>
    <x v="7"/>
    <s v="food trucks"/>
    <d v="2014-06-27T21:33:28"/>
    <x v="2698"/>
  </r>
  <r>
    <n v="2699"/>
    <s v="my bakery truck"/>
    <s v="Hi, I want make my first bakery. Food truck was great, but I not have a car licence. So, help me to be my dream!"/>
    <n v="2"/>
    <n v="0"/>
    <x v="2"/>
    <x v="5"/>
    <s v="CAD"/>
    <n v="1407533463"/>
    <n v="1404941463"/>
    <b v="0"/>
    <n v="0"/>
    <b v="0"/>
    <s v="food/food trucks"/>
    <n v="0"/>
    <e v="#DIV/0!"/>
    <x v="7"/>
    <s v="food trucks"/>
    <d v="2014-08-08T21:31:03"/>
    <x v="2699"/>
  </r>
  <r>
    <n v="2700"/>
    <s v="Holly's Hot Stuff"/>
    <s v="I currently own and operate a hot dog cart. I am hoping to purchase a used food truck so I can do business year round!"/>
    <n v="9999"/>
    <n v="70"/>
    <x v="2"/>
    <x v="0"/>
    <s v="USD"/>
    <n v="1411073972"/>
    <n v="1408481972"/>
    <b v="0"/>
    <n v="4"/>
    <b v="0"/>
    <s v="food/food trucks"/>
    <n v="7.0007000700070005E-3"/>
    <n v="5.7142857142857141E-2"/>
    <x v="7"/>
    <s v="food trucks"/>
    <d v="2014-09-18T20:59:32"/>
    <x v="2700"/>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2.9299363057324841E-2"/>
    <x v="1"/>
    <s v="spaces"/>
    <d v="2017-04-07T17:35:34"/>
    <x v="2701"/>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7.5559430398140079E-3"/>
    <x v="1"/>
    <s v="spaces"/>
    <d v="2017-04-05T18:14:37"/>
    <x v="2702"/>
  </r>
  <r>
    <n v="2703"/>
    <s v="Bisagra Teatro: Foro Multidisciplinario"/>
    <s v="Â¡Tu nuevo espacio cultural multidisciplinario en el centro de Pachuca, Hidalgo"/>
    <n v="40000"/>
    <n v="41500"/>
    <x v="3"/>
    <x v="14"/>
    <s v="MXN"/>
    <n v="1490196830"/>
    <n v="1485016430"/>
    <b v="0"/>
    <n v="45"/>
    <b v="0"/>
    <s v="theater/spaces"/>
    <n v="1.0375000000000001"/>
    <n v="1.0843373493975904E-3"/>
    <x v="1"/>
    <s v="spaces"/>
    <d v="2017-03-22T15:33:50"/>
    <x v="2703"/>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6.1135371179039302E-3"/>
    <x v="1"/>
    <s v="spaces"/>
    <d v="2017-04-05T19:41:54"/>
    <x v="2704"/>
  </r>
  <r>
    <n v="2705"/>
    <s v="Fischer Theatre Marquee"/>
    <s v="Help light the lights at the historic Fischer Theatre in Danville, IL."/>
    <n v="16500"/>
    <n v="1739"/>
    <x v="3"/>
    <x v="0"/>
    <s v="USD"/>
    <n v="1490389158"/>
    <n v="1486504758"/>
    <b v="0"/>
    <n v="8"/>
    <b v="0"/>
    <s v="theater/spaces"/>
    <n v="0.10539393939393939"/>
    <n v="4.6003450258769408E-3"/>
    <x v="1"/>
    <s v="spaces"/>
    <d v="2017-03-24T20:59:18"/>
    <x v="2705"/>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6.6914308976185628E-3"/>
    <x v="1"/>
    <s v="spaces"/>
    <d v="2014-10-16T06:59:00"/>
    <x v="2706"/>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1.4037552948117702E-2"/>
    <x v="1"/>
    <s v="spaces"/>
    <d v="2013-05-27T06:59:00"/>
    <x v="2707"/>
  </r>
  <r>
    <n v="2708"/>
    <s v="Angel Comedy Club"/>
    <s v="Angel Comedy Club: A permanent home for Londonâ€™s loveliest comedy night - a community comedy club"/>
    <n v="20000"/>
    <n v="46643.07"/>
    <x v="0"/>
    <x v="1"/>
    <s v="GBP"/>
    <n v="1469119526"/>
    <n v="1463935526"/>
    <b v="1"/>
    <n v="1049"/>
    <b v="1"/>
    <s v="theater/spaces"/>
    <n v="2.3321535"/>
    <n v="2.2489943307762546E-2"/>
    <x v="1"/>
    <s v="spaces"/>
    <d v="2016-07-21T16:45:26"/>
    <x v="270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6.0626340964116295E-3"/>
    <x v="1"/>
    <s v="spaces"/>
    <d v="2016-10-04T03:59:00"/>
    <x v="2709"/>
  </r>
  <r>
    <n v="2710"/>
    <s v="House of Yes"/>
    <s v="Building Brooklyn's own creative venue for circus, theater and events of all types."/>
    <n v="60000"/>
    <n v="92340.21"/>
    <x v="0"/>
    <x v="0"/>
    <s v="USD"/>
    <n v="1407549600"/>
    <n v="1404797428"/>
    <b v="1"/>
    <n v="1088"/>
    <b v="1"/>
    <s v="theater/spaces"/>
    <n v="1.5390035000000002"/>
    <n v="1.1782515980849511E-2"/>
    <x v="1"/>
    <s v="spaces"/>
    <d v="2014-08-09T02:00:00"/>
    <x v="2710"/>
  </r>
  <r>
    <n v="2711"/>
    <s v="The Red Shoes"/>
    <s v="We're aiming to launch a production involving circus performers, musicians and artists in a new space, creating a night of live art."/>
    <n v="3910"/>
    <n v="3938"/>
    <x v="0"/>
    <x v="1"/>
    <s v="GBP"/>
    <n v="1403301660"/>
    <n v="1400694790"/>
    <b v="1"/>
    <n v="73"/>
    <b v="1"/>
    <s v="theater/spaces"/>
    <n v="1.007161125319693"/>
    <n v="1.8537328593194517E-2"/>
    <x v="1"/>
    <s v="spaces"/>
    <d v="2014-06-20T22:01:00"/>
    <x v="2711"/>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1.9789648491558263E-2"/>
    <x v="1"/>
    <s v="spaces"/>
    <d v="2013-07-13T18:00:00"/>
    <x v="2712"/>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9.2591385088874687E-3"/>
    <x v="1"/>
    <s v="spaces"/>
    <d v="2015-12-24T15:41:24"/>
    <x v="2713"/>
  </r>
  <r>
    <n v="2714"/>
    <s v="The Crane Theater"/>
    <s v="The Crane will be the new home for independent theater in Northeast Minneapolis"/>
    <n v="25000"/>
    <n v="29089"/>
    <x v="0"/>
    <x v="0"/>
    <s v="USD"/>
    <n v="1476486000"/>
    <n v="1474040596"/>
    <b v="1"/>
    <n v="305"/>
    <b v="1"/>
    <s v="theater/spaces"/>
    <n v="1.1635599999999999"/>
    <n v="1.0485063082264774E-2"/>
    <x v="1"/>
    <s v="spaces"/>
    <d v="2016-10-14T23:00:00"/>
    <x v="2714"/>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1.7351767565672978E-2"/>
    <x v="1"/>
    <s v="spaces"/>
    <d v="2016-02-21T09:33:48"/>
    <x v="2715"/>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1.5585917998068013E-2"/>
    <x v="1"/>
    <s v="spaces"/>
    <d v="2015-10-08T07:59:53"/>
    <x v="2716"/>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1.082395257443549E-2"/>
    <x v="1"/>
    <s v="spaces"/>
    <d v="2014-12-06T22:57:29"/>
    <x v="2717"/>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7.9377849289353711E-3"/>
    <x v="1"/>
    <s v="spaces"/>
    <d v="2016-05-03T23:00:00"/>
    <x v="27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1.0566615620214395E-2"/>
    <x v="1"/>
    <s v="spaces"/>
    <d v="2016-04-17T23:44:54"/>
    <x v="2719"/>
  </r>
  <r>
    <n v="2720"/>
    <s v="The Comedy Project"/>
    <s v="An improv, sketch and experimental comedy and cocktail venue in downtown Grand Rapids, Michigan"/>
    <n v="25000"/>
    <n v="29531"/>
    <x v="0"/>
    <x v="0"/>
    <s v="USD"/>
    <n v="1478866253"/>
    <n v="1476270653"/>
    <b v="0"/>
    <n v="173"/>
    <b v="1"/>
    <s v="theater/spaces"/>
    <n v="1.1812400000000001"/>
    <n v="5.8582506518573699E-3"/>
    <x v="1"/>
    <s v="spaces"/>
    <d v="2016-11-11T12:10:53"/>
    <x v="272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2.4532603739170086E-2"/>
    <x v="2"/>
    <s v="hardware"/>
    <d v="2013-09-06T19:00:00"/>
    <x v="2721"/>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1.4651144373168607E-2"/>
    <x v="2"/>
    <s v="hardware"/>
    <d v="2017-01-29T20:34:13"/>
    <x v="272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1.0472450315363561E-2"/>
    <x v="2"/>
    <s v="hardware"/>
    <d v="2014-12-31T21:08:08"/>
    <x v="2723"/>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0.13907693315572248"/>
    <x v="2"/>
    <s v="hardware"/>
    <d v="2015-08-15T07:50:59"/>
    <x v="2724"/>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1.954442465018939E-3"/>
    <x v="2"/>
    <s v="hardware"/>
    <d v="2017-03-01T17:52:15"/>
    <x v="2725"/>
  </r>
  <r>
    <n v="2726"/>
    <s v="Krimston TWO - Dual SIM case for iPhone"/>
    <s v="Krimston TWO: iPhone Dual SIM Case"/>
    <n v="100000"/>
    <n v="105745"/>
    <x v="0"/>
    <x v="0"/>
    <s v="USD"/>
    <n v="1461333311"/>
    <n v="1458741311"/>
    <b v="0"/>
    <n v="404"/>
    <b v="1"/>
    <s v="technology/hardware"/>
    <n v="1.05745"/>
    <n v="3.8205116081138587E-3"/>
    <x v="2"/>
    <s v="hardware"/>
    <d v="2016-04-22T13:55:11"/>
    <x v="2726"/>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1.4334664747267897E-2"/>
    <x v="2"/>
    <s v="hardware"/>
    <d v="2015-08-07T16:14:23"/>
    <x v="2727"/>
  </r>
  <r>
    <n v="2728"/>
    <s v="Multi-Function SSD Shield for the Raspberry Pi 2"/>
    <s v="SSD, WiFi, RTC w/Battery and high power USB all in one shield."/>
    <n v="15000"/>
    <n v="30274"/>
    <x v="0"/>
    <x v="0"/>
    <s v="USD"/>
    <n v="1451485434"/>
    <n v="1448461434"/>
    <b v="0"/>
    <n v="392"/>
    <b v="1"/>
    <s v="technology/hardware"/>
    <n v="2.0182666666666669"/>
    <n v="1.2948404571579574E-2"/>
    <x v="2"/>
    <s v="hardware"/>
    <d v="2015-12-30T14:23:54"/>
    <x v="2728"/>
  </r>
  <r>
    <n v="2729"/>
    <s v="McChi Luggage: It's a Luggage, USB Charger and a Table Top"/>
    <s v="A luggage that is more than a luggage! It is what you want it to be."/>
    <n v="7500"/>
    <n v="7833"/>
    <x v="0"/>
    <x v="0"/>
    <s v="USD"/>
    <n v="1430459197"/>
    <n v="1427867197"/>
    <b v="0"/>
    <n v="23"/>
    <b v="1"/>
    <s v="technology/hardware"/>
    <n v="1.0444"/>
    <n v="2.9362951614962337E-3"/>
    <x v="2"/>
    <s v="hardware"/>
    <d v="2015-05-01T05:46:37"/>
    <x v="2729"/>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1.4832855252864296E-2"/>
    <x v="2"/>
    <s v="hardware"/>
    <d v="2013-04-22T12:59:35"/>
    <x v="27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1.18244862740085E-3"/>
    <x v="2"/>
    <s v="hardware"/>
    <d v="2014-10-18T04:00:00"/>
    <x v="2731"/>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1.0288935870331219E-2"/>
    <x v="2"/>
    <s v="hardware"/>
    <d v="2013-05-28T00:00:00"/>
    <x v="2732"/>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2.2131711581022521E-3"/>
    <x v="2"/>
    <s v="hardware"/>
    <d v="2015-04-10T05:32:54"/>
    <x v="2733"/>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7.2114321107817547E-3"/>
    <x v="2"/>
    <s v="hardware"/>
    <d v="2016-10-13T21:59:00"/>
    <x v="2734"/>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4.6210405929108599E-2"/>
    <x v="2"/>
    <s v="hardware"/>
    <d v="2013-03-13T20:00:00"/>
    <x v="2735"/>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5.8991049633848654E-3"/>
    <x v="2"/>
    <s v="hardware"/>
    <d v="2014-04-23T15:59:33"/>
    <x v="2736"/>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6.1773350326423384E-3"/>
    <x v="2"/>
    <s v="hardware"/>
    <d v="2014-01-15T19:00:00"/>
    <x v="2737"/>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2.027849128024875E-3"/>
    <x v="2"/>
    <s v="hardware"/>
    <d v="2016-11-06T03:26:44"/>
    <x v="2738"/>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4.5207100591715975E-2"/>
    <x v="2"/>
    <s v="hardware"/>
    <d v="2014-05-05T21:18:37"/>
    <x v="2739"/>
  </r>
  <r>
    <n v="2740"/>
    <s v="Vertical Garden Prototype"/>
    <s v="I am interested in testing the plant yields of this vertical garden as well as some other applications"/>
    <n v="300"/>
    <n v="310"/>
    <x v="0"/>
    <x v="0"/>
    <s v="USD"/>
    <n v="1426117552"/>
    <n v="1423529152"/>
    <b v="0"/>
    <n v="17"/>
    <b v="1"/>
    <s v="technology/hardware"/>
    <n v="1.0333333333333334"/>
    <n v="5.4838709677419356E-2"/>
    <x v="2"/>
    <s v="hardware"/>
    <d v="2015-03-11T23:45:52"/>
    <x v="2740"/>
  </r>
  <r>
    <n v="2741"/>
    <s v="Mrs. Brown and Her Lost Puppy."/>
    <s v="Help me publish my 1st children's book as an aspiring author!"/>
    <n v="8000"/>
    <n v="35"/>
    <x v="2"/>
    <x v="0"/>
    <s v="USD"/>
    <n v="1413770820"/>
    <n v="1412005602"/>
    <b v="0"/>
    <n v="4"/>
    <b v="0"/>
    <s v="publishing/children's books"/>
    <n v="4.3750000000000004E-3"/>
    <n v="0.11428571428571428"/>
    <x v="3"/>
    <s v="children's books"/>
    <d v="2014-10-20T02:07:00"/>
    <x v="2741"/>
  </r>
  <r>
    <n v="2742"/>
    <s v="What a Zoo!"/>
    <s v="The pachyderms at the Denver Zoo are moving. Follow along on the convoluted journey to their new home."/>
    <n v="2500"/>
    <n v="731"/>
    <x v="2"/>
    <x v="0"/>
    <s v="USD"/>
    <n v="1337102187"/>
    <n v="1335892587"/>
    <b v="0"/>
    <n v="18"/>
    <b v="0"/>
    <s v="publishing/children's books"/>
    <n v="0.29239999999999999"/>
    <n v="2.4623803009575923E-2"/>
    <x v="3"/>
    <s v="children's books"/>
    <d v="2012-05-15T17:16:27"/>
    <x v="2742"/>
  </r>
  <r>
    <n v="2743"/>
    <s v="St. Nick Jr"/>
    <s v="One Christmas every child was naughty, and Santa's son _x000a_St. Nick Jr sacrifices all his gifts over his whole life, for the children"/>
    <n v="5999"/>
    <n v="0"/>
    <x v="2"/>
    <x v="0"/>
    <s v="USD"/>
    <n v="1476863607"/>
    <n v="1474271607"/>
    <b v="0"/>
    <n v="0"/>
    <b v="0"/>
    <s v="publishing/children's books"/>
    <n v="0"/>
    <e v="#DIV/0!"/>
    <x v="3"/>
    <s v="children's books"/>
    <d v="2016-10-19T07:53:27"/>
    <x v="2743"/>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2.6347305389221556E-2"/>
    <x v="3"/>
    <s v="children's books"/>
    <d v="2012-02-29T01:29:58"/>
    <x v="2744"/>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2.7984009137635636E-2"/>
    <x v="3"/>
    <s v="children's books"/>
    <d v="2012-07-14T23:42:48"/>
    <x v="2745"/>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2.3720349563046191E-2"/>
    <x v="3"/>
    <s v="children's books"/>
    <d v="2014-08-29T18:45:11"/>
    <x v="2746"/>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2.8571428571428571E-2"/>
    <x v="3"/>
    <s v="children's books"/>
    <d v="2012-06-16T03:10:00"/>
    <x v="2747"/>
  </r>
  <r>
    <n v="2748"/>
    <s v="Native American Language Book for Children"/>
    <s v="Interactive Book with Audio to learn the Ojibwe Language for Children.  Website, Ebook and more!"/>
    <n v="5000"/>
    <n v="53"/>
    <x v="2"/>
    <x v="0"/>
    <s v="USD"/>
    <n v="1472835802"/>
    <n v="1470243802"/>
    <b v="0"/>
    <n v="4"/>
    <b v="0"/>
    <s v="publishing/children's books"/>
    <n v="1.06E-2"/>
    <n v="7.5471698113207544E-2"/>
    <x v="3"/>
    <s v="children's books"/>
    <d v="2016-09-02T17:03:22"/>
    <x v="2748"/>
  </r>
  <r>
    <n v="2749"/>
    <s v="A Tree is a Tree, no matter what you see.  CHILDREN'S BOOK"/>
    <s v="Self-publishing my children's book."/>
    <n v="10000"/>
    <n v="110"/>
    <x v="2"/>
    <x v="0"/>
    <s v="USD"/>
    <n v="1428171037"/>
    <n v="1425582637"/>
    <b v="0"/>
    <n v="2"/>
    <b v="0"/>
    <s v="publishing/children's books"/>
    <n v="1.0999999999999999E-2"/>
    <n v="1.8181818181818181E-2"/>
    <x v="3"/>
    <s v="children's books"/>
    <d v="2015-04-04T18:10:37"/>
    <x v="2749"/>
  </r>
  <r>
    <n v="2750"/>
    <s v="My Child, My Blessing"/>
    <s v="This is a journal where parents daily write something positive about their child.  Places for pictures, too."/>
    <n v="1999"/>
    <n v="0"/>
    <x v="2"/>
    <x v="0"/>
    <s v="USD"/>
    <n v="1341086400"/>
    <n v="1340055345"/>
    <b v="0"/>
    <n v="0"/>
    <b v="0"/>
    <s v="publishing/children's books"/>
    <n v="0"/>
    <e v="#DIV/0!"/>
    <x v="3"/>
    <s v="children's books"/>
    <d v="2012-06-30T20:00:00"/>
    <x v="2750"/>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e v="#DIV/0!"/>
    <x v="3"/>
    <s v="children's books"/>
    <d v="2014-06-17T21:17:22"/>
    <x v="2751"/>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2.5454545454545455E-2"/>
    <x v="3"/>
    <s v="children's books"/>
    <d v="2011-12-18T18:21:44"/>
    <x v="2752"/>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2.1052631578947368E-2"/>
    <x v="3"/>
    <s v="children's books"/>
    <d v="2012-08-26T21:37:03"/>
    <x v="2753"/>
  </r>
  <r>
    <n v="2754"/>
    <s v="From here...to there!"/>
    <s v="I have been a writer all my life. But until recently never a parent. I want to write a children book for my children, and yours!"/>
    <n v="10000"/>
    <n v="0"/>
    <x v="2"/>
    <x v="0"/>
    <s v="USD"/>
    <n v="1410448551"/>
    <n v="1407856551"/>
    <b v="0"/>
    <n v="0"/>
    <b v="0"/>
    <s v="publishing/children's books"/>
    <n v="0"/>
    <e v="#DIV/0!"/>
    <x v="3"/>
    <s v="children's books"/>
    <d v="2014-09-11T15:15:51"/>
    <x v="2754"/>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5.7692307692307696E-2"/>
    <x v="3"/>
    <s v="children's books"/>
    <d v="2015-04-08T18:58:47"/>
    <x v="2755"/>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3.1488549618320608E-2"/>
    <x v="3"/>
    <s v="children's books"/>
    <d v="2014-01-11T21:36:41"/>
    <x v="2756"/>
  </r>
  <r>
    <n v="2757"/>
    <s v="C is for Crooked"/>
    <s v="A children's letter book that Lampoons Hillary Clinton"/>
    <n v="1500"/>
    <n v="10"/>
    <x v="2"/>
    <x v="0"/>
    <s v="USD"/>
    <n v="1470498332"/>
    <n v="1469202332"/>
    <b v="0"/>
    <n v="2"/>
    <b v="0"/>
    <s v="publishing/children's books"/>
    <n v="6.6666666666666671E-3"/>
    <n v="0.2"/>
    <x v="3"/>
    <s v="children's books"/>
    <d v="2016-08-06T15:45:32"/>
    <x v="2757"/>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2.564102564102564E-2"/>
    <x v="3"/>
    <s v="children's books"/>
    <d v="2016-10-10T10:36:23"/>
    <x v="2758"/>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1.9047619047619049E-2"/>
    <x v="3"/>
    <s v="children's books"/>
    <d v="2016-07-16T08:47:46"/>
    <x v="275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e v="#DIV/0!"/>
    <x v="3"/>
    <s v="children's books"/>
    <d v="2013-06-20T11:04:18"/>
    <x v="2760"/>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0.1111111111111111"/>
    <x v="3"/>
    <s v="children's books"/>
    <d v="2013-01-03T01:31:33"/>
    <x v="2761"/>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0.04"/>
    <x v="3"/>
    <s v="children's books"/>
    <d v="2012-03-18T23:53:15"/>
    <x v="2762"/>
  </r>
  <r>
    <n v="2763"/>
    <s v="My Christmas Star"/>
    <s v="How Santa finds childrens homes without getting lost by following certain stars."/>
    <n v="39400"/>
    <n v="90"/>
    <x v="2"/>
    <x v="0"/>
    <s v="USD"/>
    <n v="1369403684"/>
    <n v="1365515684"/>
    <b v="0"/>
    <n v="3"/>
    <b v="0"/>
    <s v="publishing/children's books"/>
    <n v="2.2842639593908631E-3"/>
    <n v="3.3333333333333333E-2"/>
    <x v="3"/>
    <s v="children's books"/>
    <d v="2013-05-24T13:54:44"/>
    <x v="2763"/>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8.8888888888888892E-2"/>
    <x v="3"/>
    <s v="children's books"/>
    <d v="2012-05-30T19:00:00"/>
    <x v="2764"/>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e v="#DIV/0!"/>
    <x v="3"/>
    <s v="children's books"/>
    <d v="2012-10-28T13:53:48"/>
    <x v="2765"/>
  </r>
  <r>
    <n v="2766"/>
    <s v="Jambie"/>
    <s v="Jambie is a children's book geared towards kids ages 4-9 years of age. This book teaches young children about making wise decisions."/>
    <n v="5000"/>
    <n v="100"/>
    <x v="2"/>
    <x v="0"/>
    <s v="USD"/>
    <n v="1313078518"/>
    <n v="1310486518"/>
    <b v="0"/>
    <n v="4"/>
    <b v="0"/>
    <s v="publishing/children's books"/>
    <n v="0.02"/>
    <n v="0.04"/>
    <x v="3"/>
    <s v="children's books"/>
    <d v="2011-08-11T16:01:58"/>
    <x v="2766"/>
  </r>
  <r>
    <n v="2767"/>
    <s v="the Giant Turnip"/>
    <s v="An animated bedtime story with Dedka, Babka and the rest of the family working together on a BIG problem"/>
    <n v="4000"/>
    <n v="34"/>
    <x v="2"/>
    <x v="5"/>
    <s v="CAD"/>
    <n v="1439766050"/>
    <n v="1434582050"/>
    <b v="0"/>
    <n v="3"/>
    <b v="0"/>
    <s v="publishing/children's books"/>
    <n v="8.5000000000000006E-3"/>
    <n v="8.8235294117647065E-2"/>
    <x v="3"/>
    <s v="children's books"/>
    <d v="2015-08-16T23:00:50"/>
    <x v="2767"/>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3.3932135728542916E-2"/>
    <x v="3"/>
    <s v="children's books"/>
    <d v="2012-03-29T13:45:23"/>
    <x v="2768"/>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
    <x v="3"/>
    <s v="children's books"/>
    <d v="2014-06-05T19:49:50"/>
    <x v="276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1.5848241085364388E-2"/>
    <x v="3"/>
    <s v="children's books"/>
    <d v="2014-03-18T15:55:30"/>
    <x v="2770"/>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e v="#DIV/0!"/>
    <x v="3"/>
    <s v="children's books"/>
    <d v="2013-02-01T17:00:00"/>
    <x v="2771"/>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e v="#DIV/0!"/>
    <x v="3"/>
    <s v="children's books"/>
    <d v="2013-10-05T20:51:34"/>
    <x v="2772"/>
  </r>
  <r>
    <n v="2773"/>
    <s v="The Boat That Couldn't Float"/>
    <s v="Parents know the pain of rereading bad bedtime stories. I want to write stories that all ages will enjoy"/>
    <n v="530"/>
    <n v="1"/>
    <x v="2"/>
    <x v="5"/>
    <s v="CAD"/>
    <n v="1461530721"/>
    <n v="1460666721"/>
    <b v="0"/>
    <n v="1"/>
    <b v="0"/>
    <s v="publishing/children's books"/>
    <n v="1.8867924528301887E-3"/>
    <n v="1"/>
    <x v="3"/>
    <s v="children's books"/>
    <d v="2016-04-24T20:45:21"/>
    <x v="2773"/>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2.2807017543859651E-2"/>
    <x v="3"/>
    <s v="children's books"/>
    <d v="2013-03-08T03:02:08"/>
    <x v="2774"/>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1.3333333333333334E-2"/>
    <x v="3"/>
    <s v="children's books"/>
    <d v="2011-12-16T00:19:14"/>
    <x v="2775"/>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2.175226586102719E-2"/>
    <x v="3"/>
    <s v="children's books"/>
    <d v="2015-06-12T07:07:56"/>
    <x v="2776"/>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0.1"/>
    <x v="3"/>
    <s v="children's books"/>
    <d v="2015-07-17T16:03:24"/>
    <x v="2777"/>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1.0676156583629894E-2"/>
    <x v="3"/>
    <s v="children's books"/>
    <d v="2014-08-25T23:28:26"/>
    <x v="2778"/>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1.8867924528301886E-2"/>
    <x v="3"/>
    <s v="children's books"/>
    <d v="2015-11-22T15:03:41"/>
    <x v="2779"/>
  </r>
  <r>
    <n v="2780"/>
    <s v="Travel with baby"/>
    <s v="Turn the World with my kids, and then write a book with the advice for traveling with baby"/>
    <n v="100000"/>
    <n v="0"/>
    <x v="2"/>
    <x v="13"/>
    <s v="EUR"/>
    <n v="1489142688"/>
    <n v="1486550688"/>
    <b v="0"/>
    <n v="0"/>
    <b v="0"/>
    <s v="publishing/children's books"/>
    <n v="0"/>
    <e v="#DIV/0!"/>
    <x v="3"/>
    <s v="children's books"/>
    <d v="2017-03-10T10:44:48"/>
    <x v="2780"/>
  </r>
  <r>
    <n v="2781"/>
    <s v="University of Utah presents V-Day 2015-The Vagina Monologues"/>
    <s v="STRIKE, DANCE AND RISE with us at the University of Utah to end violence against women and girls!"/>
    <n v="1250"/>
    <n v="1316"/>
    <x v="0"/>
    <x v="0"/>
    <s v="USD"/>
    <n v="1423724400"/>
    <n v="1421274954"/>
    <b v="0"/>
    <n v="28"/>
    <b v="1"/>
    <s v="theater/plays"/>
    <n v="1.0528"/>
    <n v="2.1276595744680851E-2"/>
    <x v="1"/>
    <s v="plays"/>
    <d v="2015-02-12T07:00:00"/>
    <x v="2781"/>
  </r>
  <r>
    <n v="2782"/>
    <s v="Better Than Ever Productions presents Geezer Game"/>
    <s v="The premiere theatre troupe in SE Michigan offering acting opportunities for the 50+ actor."/>
    <n v="1000"/>
    <n v="1200"/>
    <x v="0"/>
    <x v="0"/>
    <s v="USD"/>
    <n v="1424149140"/>
    <n v="1421964718"/>
    <b v="0"/>
    <n v="18"/>
    <b v="1"/>
    <s v="theater/plays"/>
    <n v="1.2"/>
    <n v="1.4999999999999999E-2"/>
    <x v="1"/>
    <s v="plays"/>
    <d v="2015-02-17T04:59:00"/>
    <x v="2782"/>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5.3275109170305673E-2"/>
    <x v="1"/>
    <s v="plays"/>
    <d v="2015-04-23T12:50:46"/>
    <x v="2783"/>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1.5126050420168067E-2"/>
    <x v="1"/>
    <s v="plays"/>
    <d v="2014-10-29T18:54:03"/>
    <x v="2784"/>
  </r>
  <r>
    <n v="2785"/>
    <s v="Henry VI: The War of the Roses"/>
    <s v="Bare Theatre and Raleigh Little Theatre present Shakespeare's epic, set in a post-apocalyptic dystopia."/>
    <n v="5000"/>
    <n v="5234"/>
    <x v="0"/>
    <x v="0"/>
    <s v="USD"/>
    <n v="1470430800"/>
    <n v="1467865967"/>
    <b v="0"/>
    <n v="142"/>
    <b v="1"/>
    <s v="theater/plays"/>
    <n v="1.0468"/>
    <n v="2.7130301872372947E-2"/>
    <x v="1"/>
    <s v="plays"/>
    <d v="2016-08-05T21:00:00"/>
    <x v="2785"/>
  </r>
  <r>
    <n v="2786"/>
    <s v="Fierce"/>
    <s v="A heart-melting farce about sex, art and the lovelorn lay-abouts of London-town."/>
    <n v="2500"/>
    <n v="2946"/>
    <x v="0"/>
    <x v="1"/>
    <s v="GBP"/>
    <n v="1404913180"/>
    <n v="1403703580"/>
    <b v="0"/>
    <n v="74"/>
    <b v="1"/>
    <s v="theater/plays"/>
    <n v="1.1783999999999999"/>
    <n v="2.5118805159538356E-2"/>
    <x v="1"/>
    <s v="plays"/>
    <d v="2014-07-09T13:39:40"/>
    <x v="278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746031746031744E-2"/>
    <x v="1"/>
    <s v="plays"/>
    <d v="2014-07-18T04:45:52"/>
    <x v="2787"/>
  </r>
  <r>
    <n v="2788"/>
    <s v="ACT Underground Theatre, TLDC"/>
    <s v="MOVING FORWARD! WE HAVE REACHED GOAL BUT HAVE MORE TIME!! PLEASE CONSIDER PLEDGING."/>
    <n v="2000"/>
    <n v="2050"/>
    <x v="0"/>
    <x v="0"/>
    <s v="USD"/>
    <n v="1469811043"/>
    <n v="1467219043"/>
    <b v="0"/>
    <n v="20"/>
    <b v="1"/>
    <s v="theater/plays"/>
    <n v="1.0249999999999999"/>
    <n v="9.7560975609756097E-3"/>
    <x v="1"/>
    <s v="plays"/>
    <d v="2016-07-29T16:50:43"/>
    <x v="2788"/>
  </r>
  <r>
    <n v="2789"/>
    <s v="The Adventurers Club"/>
    <s v="BNT's Biggest Adventure So Far: Our 2015 full length production!"/>
    <n v="3000"/>
    <n v="3035"/>
    <x v="0"/>
    <x v="0"/>
    <s v="USD"/>
    <n v="1426132800"/>
    <n v="1424477934"/>
    <b v="0"/>
    <n v="24"/>
    <b v="1"/>
    <s v="theater/plays"/>
    <n v="1.0116666666666667"/>
    <n v="7.907742998352554E-3"/>
    <x v="1"/>
    <s v="plays"/>
    <d v="2015-03-12T04:00:00"/>
    <x v="2789"/>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2.0886075949367089E-2"/>
    <x v="1"/>
    <s v="plays"/>
    <d v="2015-02-11T22:31:43"/>
    <x v="2790"/>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1.3658536585365854E-2"/>
    <x v="1"/>
    <s v="plays"/>
    <d v="2016-09-09T04:00:00"/>
    <x v="2791"/>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1.1152416356877323E-2"/>
    <x v="1"/>
    <s v="plays"/>
    <d v="2015-08-12T05:32:39"/>
    <x v="2792"/>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6.6023017613674904E-3"/>
    <x v="1"/>
    <s v="plays"/>
    <d v="2015-07-21T10:03:25"/>
    <x v="2793"/>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0.04"/>
    <x v="1"/>
    <s v="plays"/>
    <d v="2016-03-03T19:00:00"/>
    <x v="2794"/>
  </r>
  <r>
    <n v="2795"/>
    <s v="Good Men Wanted at ANT Fest"/>
    <s v="A new play about five bad bitches who fought in the Civil War disguised as men, premiering at Ars Nova's ANT Fest."/>
    <n v="700"/>
    <n v="730"/>
    <x v="0"/>
    <x v="0"/>
    <s v="USD"/>
    <n v="1402095600"/>
    <n v="1400675841"/>
    <b v="0"/>
    <n v="20"/>
    <b v="1"/>
    <s v="theater/plays"/>
    <n v="1.0428571428571429"/>
    <n v="2.7397260273972601E-2"/>
    <x v="1"/>
    <s v="plays"/>
    <d v="2014-06-06T23:00:00"/>
    <x v="2795"/>
  </r>
  <r>
    <n v="2796"/>
    <s v="Fishcakes"/>
    <s v="Fishcakes is a piece of new writing for the Camden Fringe that explores a story of love, loss, and all the â€˜little things'."/>
    <n v="800"/>
    <n v="924"/>
    <x v="0"/>
    <x v="1"/>
    <s v="GBP"/>
    <n v="1404564028"/>
    <n v="1401972028"/>
    <b v="0"/>
    <n v="21"/>
    <b v="1"/>
    <s v="theater/plays"/>
    <n v="1.155"/>
    <n v="2.2727272727272728E-2"/>
    <x v="1"/>
    <s v="plays"/>
    <d v="2014-07-05T12:40:28"/>
    <x v="279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1.1447207064144546E-2"/>
    <x v="1"/>
    <s v="plays"/>
    <d v="2014-07-08T22:34:00"/>
    <x v="2797"/>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2.7416173570019724E-2"/>
    <x v="1"/>
    <s v="plays"/>
    <d v="2015-07-31T16:00:00"/>
    <x v="2798"/>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2.2291803132512767E-2"/>
    <x v="1"/>
    <s v="plays"/>
    <d v="2016-06-17T16:00:00"/>
    <x v="2799"/>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2.3308270676691729E-2"/>
    <x v="1"/>
    <s v="plays"/>
    <d v="2015-01-04T13:16:06"/>
    <x v="2800"/>
  </r>
  <r>
    <n v="2801"/>
    <s v="A Dream Play"/>
    <s v="Arise Theatre Company's production of August Strindberg's expressionist masterpiece 'A Dream Play'."/>
    <n v="500"/>
    <n v="666"/>
    <x v="0"/>
    <x v="2"/>
    <s v="AUD"/>
    <n v="1412938800"/>
    <n v="1411019409"/>
    <b v="0"/>
    <n v="13"/>
    <b v="1"/>
    <s v="theater/plays"/>
    <n v="1.3320000000000001"/>
    <n v="1.951951951951952E-2"/>
    <x v="1"/>
    <s v="plays"/>
    <d v="2014-10-10T11:00:00"/>
    <x v="2801"/>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2.9459901800327332E-2"/>
    <x v="1"/>
    <s v="plays"/>
    <d v="2015-08-06T15:31:47"/>
    <x v="2802"/>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1.1019929660023447E-2"/>
    <x v="1"/>
    <s v="plays"/>
    <d v="2015-07-16T00:00:00"/>
    <x v="2803"/>
  </r>
  <r>
    <n v="2804"/>
    <s v="The Piano Man"/>
    <s v="The real-life story of the mysterious 'Piano Man' who washed ashore with no memory; with no speech; but with an amazing ability..."/>
    <n v="1000"/>
    <n v="1150"/>
    <x v="0"/>
    <x v="1"/>
    <s v="GBP"/>
    <n v="1411987990"/>
    <n v="1409395990"/>
    <b v="0"/>
    <n v="23"/>
    <b v="1"/>
    <s v="theater/plays"/>
    <n v="1.1499999999999999"/>
    <n v="0.02"/>
    <x v="1"/>
    <s v="plays"/>
    <d v="2014-09-29T10:53:10"/>
    <x v="2804"/>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4.0909090909090909E-2"/>
    <x v="1"/>
    <s v="plays"/>
    <d v="2015-08-22T12:07:53"/>
    <x v="2805"/>
  </r>
  <r>
    <n v="2806"/>
    <s v="And Now: The World!"/>
    <s v="A one woman show about the challenges of being a feminist in a digital age. Touring 6 UK cities. Now with Stretch Goals!"/>
    <n v="3000"/>
    <n v="3363"/>
    <x v="0"/>
    <x v="1"/>
    <s v="GBP"/>
    <n v="1438772400"/>
    <n v="1435645490"/>
    <b v="0"/>
    <n v="76"/>
    <b v="1"/>
    <s v="theater/plays"/>
    <n v="1.121"/>
    <n v="2.2598870056497175E-2"/>
    <x v="1"/>
    <s v="plays"/>
    <d v="2015-08-05T11:00:00"/>
    <x v="2806"/>
  </r>
  <r>
    <n v="2807"/>
    <s v="The Commission Theatre Co."/>
    <s v="Bringing Shakespeare back to the Playwrights"/>
    <n v="5000"/>
    <n v="6300"/>
    <x v="0"/>
    <x v="0"/>
    <s v="USD"/>
    <n v="1435611438"/>
    <n v="1433019438"/>
    <b v="0"/>
    <n v="93"/>
    <b v="1"/>
    <s v="theater/plays"/>
    <n v="1.26"/>
    <n v="1.4761904761904763E-2"/>
    <x v="1"/>
    <s v="plays"/>
    <d v="2015-06-29T20:57:18"/>
    <x v="2807"/>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1.529594324983374E-2"/>
    <x v="1"/>
    <s v="plays"/>
    <d v="2015-08-22T20:18:55"/>
    <x v="2808"/>
  </r>
  <r>
    <n v="2809"/>
    <s v="Sugarglass Theatre"/>
    <s v="Sugarglass is a Dublin based theatre company committed to international collaboration. 2016 sees the launch of their NYC division."/>
    <n v="2500"/>
    <n v="2560"/>
    <x v="0"/>
    <x v="0"/>
    <s v="USD"/>
    <n v="1459348740"/>
    <n v="1458647725"/>
    <b v="0"/>
    <n v="21"/>
    <b v="1"/>
    <s v="theater/plays"/>
    <n v="1.024"/>
    <n v="8.2031250000000003E-3"/>
    <x v="1"/>
    <s v="plays"/>
    <d v="2016-03-30T14:39:00"/>
    <x v="2809"/>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2.1072088724584104E-2"/>
    <x v="1"/>
    <s v="plays"/>
    <d v="2014-06-01T03:59:00"/>
    <x v="2810"/>
  </r>
  <r>
    <n v="2811"/>
    <s v="Ray Gunn and Starburst"/>
    <s v="Ray Gunn and Starburst is an audio sci-fi/comedy sending up the tropes of classic and pulp science-fiction."/>
    <n v="10000"/>
    <n v="10027"/>
    <x v="0"/>
    <x v="1"/>
    <s v="GBP"/>
    <n v="1424692503"/>
    <n v="1422100503"/>
    <b v="0"/>
    <n v="108"/>
    <b v="1"/>
    <s v="theater/plays"/>
    <n v="1.0026999999999999"/>
    <n v="1.0770918519996011E-2"/>
    <x v="1"/>
    <s v="plays"/>
    <d v="2015-02-23T11:55:03"/>
    <x v="2811"/>
  </r>
  <r>
    <n v="2812"/>
    <s v="BULL by Mike Bartlett at the Coal Mine Theatre"/>
    <s v="&quot;A short, nasty and razor sharp play in one of Toronto's hottest new &quot;off-off Broadway&quot; style venues."/>
    <n v="5000"/>
    <n v="5665"/>
    <x v="0"/>
    <x v="5"/>
    <s v="CAD"/>
    <n v="1428292800"/>
    <n v="1424368298"/>
    <b v="0"/>
    <n v="83"/>
    <b v="1"/>
    <s v="theater/plays"/>
    <n v="1.133"/>
    <n v="1.4651368049426301E-2"/>
    <x v="1"/>
    <s v="plays"/>
    <d v="2015-04-06T04:00:00"/>
    <x v="2812"/>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2.6874797039293193E-2"/>
    <x v="1"/>
    <s v="plays"/>
    <d v="2016-12-14T17:49:21"/>
    <x v="2813"/>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3.9603960396039604E-2"/>
    <x v="1"/>
    <s v="plays"/>
    <d v="2015-05-09T09:35:15"/>
    <x v="2814"/>
  </r>
  <r>
    <n v="2815"/>
    <s v="Widow's Wedding Dress"/>
    <s v="Set in 1950s Northern Ireland, this play tells the story of two sisters in a community of Travellers, or Irish Gypsies."/>
    <n v="250"/>
    <n v="605"/>
    <x v="0"/>
    <x v="5"/>
    <s v="CAD"/>
    <n v="1470595109"/>
    <n v="1468003109"/>
    <b v="0"/>
    <n v="14"/>
    <b v="1"/>
    <s v="theater/plays"/>
    <n v="2.42"/>
    <n v="2.3140495867768594E-2"/>
    <x v="1"/>
    <s v="plays"/>
    <d v="2016-08-07T18:38:29"/>
    <x v="2815"/>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3.9792794914056982E-2"/>
    <x v="1"/>
    <s v="plays"/>
    <d v="2015-08-02T16:00:00"/>
    <x v="2816"/>
  </r>
  <r>
    <n v="2817"/>
    <s v="After The End"/>
    <s v="Let Go Theatre Co's very first production is going ahead in June 2015. Help support a brand new theatre co as we begin our adventure"/>
    <n v="600"/>
    <n v="780"/>
    <x v="0"/>
    <x v="1"/>
    <s v="GBP"/>
    <n v="1425136462"/>
    <n v="1421680462"/>
    <b v="0"/>
    <n v="33"/>
    <b v="1"/>
    <s v="theater/plays"/>
    <n v="1.3"/>
    <n v="4.230769230769231E-2"/>
    <x v="1"/>
    <s v="plays"/>
    <d v="2015-02-28T15:14:22"/>
    <x v="2817"/>
  </r>
  <r>
    <n v="2818"/>
    <s v="Joe West's THEATER OF DEATH"/>
    <s v="Joe West and his wonderful theater company THEATER OF DEATH present original plays both horrific and comical."/>
    <n v="10000"/>
    <n v="10603"/>
    <x v="0"/>
    <x v="0"/>
    <s v="USD"/>
    <n v="1443018086"/>
    <n v="1441290086"/>
    <b v="0"/>
    <n v="102"/>
    <b v="1"/>
    <s v="theater/plays"/>
    <n v="1.0603"/>
    <n v="9.6199188908799391E-3"/>
    <x v="1"/>
    <s v="plays"/>
    <d v="2015-09-23T14:21:26"/>
    <x v="2818"/>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1.984732824427481E-2"/>
    <x v="1"/>
    <s v="plays"/>
    <d v="2015-06-14T12:36:49"/>
    <x v="2819"/>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7.3529411764705885E-2"/>
    <x v="1"/>
    <s v="plays"/>
    <d v="2016-02-26T00:00:00"/>
    <x v="2820"/>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3.5000000000000003E-2"/>
    <x v="1"/>
    <s v="plays"/>
    <d v="2014-09-23T22:08:55"/>
    <x v="2821"/>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1.5666666666666666E-2"/>
    <x v="1"/>
    <s v="plays"/>
    <d v="2015-03-27T15:24:52"/>
    <x v="282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0.11290322580645161"/>
    <x v="1"/>
    <s v="plays"/>
    <d v="2015-03-31T22:59:00"/>
    <x v="2823"/>
  </r>
  <r>
    <n v="2824"/>
    <s v="The Rooftop"/>
    <s v="I wrote a One Act play called The Rooftop for a Female Playwright's festival. Every little bit helps!"/>
    <n v="650"/>
    <n v="760"/>
    <x v="0"/>
    <x v="0"/>
    <s v="USD"/>
    <n v="1434159780"/>
    <n v="1431412196"/>
    <b v="0"/>
    <n v="15"/>
    <b v="1"/>
    <s v="theater/plays"/>
    <n v="1.1692307692307693"/>
    <n v="1.9736842105263157E-2"/>
    <x v="1"/>
    <s v="plays"/>
    <d v="2015-06-13T01:43:00"/>
    <x v="2824"/>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1.6451612903225808E-2"/>
    <x v="1"/>
    <s v="plays"/>
    <d v="2015-12-04T19:01:26"/>
    <x v="2825"/>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8.8167053364269134E-3"/>
    <x v="1"/>
    <s v="plays"/>
    <d v="2015-07-10T07:00:00"/>
    <x v="282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9.5634095634095639E-3"/>
    <x v="1"/>
    <s v="plays"/>
    <d v="2016-06-03T16:30:00"/>
    <x v="2827"/>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1.0171979865771811E-2"/>
    <x v="1"/>
    <s v="plays"/>
    <d v="2015-10-02T23:00:00"/>
    <x v="2828"/>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2.8539241457003379E-2"/>
    <x v="1"/>
    <s v="plays"/>
    <d v="2016-06-02T10:25:18"/>
    <x v="2829"/>
  </r>
  <r>
    <n v="2830"/>
    <s v="Nakhtik and Avalon"/>
    <s v="Avalon is a new South African Township play and Nakhtik is a  danced political lecture."/>
    <n v="3000"/>
    <n v="3000"/>
    <x v="0"/>
    <x v="0"/>
    <s v="USD"/>
    <n v="1399867140"/>
    <n v="1398802148"/>
    <b v="0"/>
    <n v="11"/>
    <b v="1"/>
    <s v="theater/plays"/>
    <n v="1"/>
    <n v="3.6666666666666666E-3"/>
    <x v="1"/>
    <s v="plays"/>
    <d v="2014-05-12T03:59:00"/>
    <x v="2830"/>
  </r>
  <r>
    <n v="2831"/>
    <s v="Tackett &amp; Pyke put on a Play"/>
    <s v="We each wrote a play and would like to produce them for you for nothing more than art's sake!"/>
    <n v="3000"/>
    <n v="3320"/>
    <x v="0"/>
    <x v="0"/>
    <s v="USD"/>
    <n v="1437076070"/>
    <n v="1434484070"/>
    <b v="0"/>
    <n v="52"/>
    <b v="1"/>
    <s v="theater/plays"/>
    <n v="1.1066666666666667"/>
    <n v="1.566265060240964E-2"/>
    <x v="1"/>
    <s v="plays"/>
    <d v="2015-07-16T19:47:50"/>
    <x v="2831"/>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3124243808381484E-2"/>
    <x v="1"/>
    <s v="plays"/>
    <d v="2014-11-23T22:00:00"/>
    <x v="2832"/>
  </r>
  <r>
    <n v="2833"/>
    <s v="Star Man Rocket Man"/>
    <s v="A new play about exploring outer space"/>
    <n v="2700"/>
    <n v="2923"/>
    <x v="0"/>
    <x v="0"/>
    <s v="USD"/>
    <n v="1444528800"/>
    <n v="1442804633"/>
    <b v="0"/>
    <n v="35"/>
    <b v="1"/>
    <s v="theater/plays"/>
    <n v="1.0825925925925926"/>
    <n v="1.1973999315771467E-2"/>
    <x v="1"/>
    <s v="plays"/>
    <d v="2015-10-11T02:00:00"/>
    <x v="2833"/>
  </r>
  <r>
    <n v="2834"/>
    <s v="Thank You For Smoking"/>
    <s v="Thank You For Smoking. A play about love, 5 trillion cigarettes and how the Flintstones earned the tobacco industry millions."/>
    <n v="800"/>
    <n v="1360"/>
    <x v="0"/>
    <x v="1"/>
    <s v="GBP"/>
    <n v="1422658930"/>
    <n v="1421362930"/>
    <b v="0"/>
    <n v="21"/>
    <b v="1"/>
    <s v="theater/plays"/>
    <n v="1.7"/>
    <n v="1.5441176470588236E-2"/>
    <x v="1"/>
    <s v="plays"/>
    <d v="2015-01-30T23:02:10"/>
    <x v="2834"/>
  </r>
  <r>
    <n v="2835"/>
    <s v="Land of the Three Towers"/>
    <s v="A celebratory community theatre project about the Focus E15 Occupation of empty council homes on Carpenters Estate."/>
    <n v="1000"/>
    <n v="1870.99"/>
    <x v="0"/>
    <x v="1"/>
    <s v="GBP"/>
    <n v="1449273600"/>
    <n v="1446742417"/>
    <b v="0"/>
    <n v="93"/>
    <b v="1"/>
    <s v="theater/plays"/>
    <n v="1.8709899999999999"/>
    <n v="4.9706305218093091E-2"/>
    <x v="1"/>
    <s v="plays"/>
    <d v="2015-12-05T00:00:00"/>
    <x v="2835"/>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2.268041237113402E-2"/>
    <x v="1"/>
    <s v="plays"/>
    <d v="2017-02-18T04:59:00"/>
    <x v="283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2.4705882352941175E-2"/>
    <x v="1"/>
    <s v="plays"/>
    <d v="2015-12-09T22:48:04"/>
    <x v="2837"/>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2.2453222453222454E-2"/>
    <x v="1"/>
    <s v="plays"/>
    <d v="2014-08-13T22:00:00"/>
    <x v="2838"/>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7.9487179487179489E-3"/>
    <x v="1"/>
    <s v="plays"/>
    <d v="2014-08-25T04:59:00"/>
    <x v="2839"/>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5.0769230769230768E-2"/>
    <x v="1"/>
    <s v="plays"/>
    <d v="2015-03-18T17:00:00"/>
    <x v="2840"/>
  </r>
  <r>
    <n v="2841"/>
    <s v="The Dead Loss"/>
    <s v="1920's London; two brothers try to make a name for themselves in the underground crime world but encounter a ruthless Irish mob boss."/>
    <n v="1000"/>
    <n v="10"/>
    <x v="2"/>
    <x v="1"/>
    <s v="GBP"/>
    <n v="1450032297"/>
    <n v="1444844697"/>
    <b v="0"/>
    <n v="1"/>
    <b v="0"/>
    <s v="theater/plays"/>
    <n v="0.01"/>
    <n v="0.1"/>
    <x v="1"/>
    <s v="plays"/>
    <d v="2015-12-13T18:44:57"/>
    <x v="2841"/>
  </r>
  <r>
    <n v="2842"/>
    <s v="HIDDEN: The FCO Plays"/>
    <s v="A play performed at the FCO Global Summit on the Preventing Sexual Violence Initiative, hosted by William Hague and Angelina Jolie"/>
    <n v="1500"/>
    <n v="0"/>
    <x v="2"/>
    <x v="1"/>
    <s v="GBP"/>
    <n v="1403348400"/>
    <n v="1401058295"/>
    <b v="0"/>
    <n v="0"/>
    <b v="0"/>
    <s v="theater/plays"/>
    <n v="0"/>
    <e v="#DIV/0!"/>
    <x v="1"/>
    <s v="plays"/>
    <d v="2014-06-21T11:00:00"/>
    <x v="2842"/>
  </r>
  <r>
    <n v="2843"/>
    <s v="Summer Adaptation of Fallen Angels"/>
    <s v="We're high school students directing a film adaptation of the play, Fallen Angels, written by NoÃ«l Coward and set in the 1920's."/>
    <n v="1200"/>
    <n v="0"/>
    <x v="2"/>
    <x v="0"/>
    <s v="USD"/>
    <n v="1465790400"/>
    <n v="1462210950"/>
    <b v="0"/>
    <n v="0"/>
    <b v="0"/>
    <s v="theater/plays"/>
    <n v="0"/>
    <e v="#DIV/0!"/>
    <x v="1"/>
    <s v="plays"/>
    <d v="2016-06-13T04:00:00"/>
    <x v="2843"/>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3.3333333333333333E-2"/>
    <x v="1"/>
    <s v="plays"/>
    <d v="2017-01-04T13:06:20"/>
    <x v="2844"/>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1.6483516483516484E-2"/>
    <x v="1"/>
    <s v="plays"/>
    <d v="2015-06-08T00:23:53"/>
    <x v="2845"/>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e v="#DIV/0!"/>
    <x v="1"/>
    <s v="plays"/>
    <d v="2015-05-29T16:36:34"/>
    <x v="2846"/>
  </r>
  <r>
    <n v="2847"/>
    <s v="COLOR ME"/>
    <s v="Dark secrets come to light when Mariah meets Stella. They find a way to face the south's largest elephant in the room: RACISM."/>
    <n v="2000"/>
    <n v="0"/>
    <x v="2"/>
    <x v="0"/>
    <s v="USD"/>
    <n v="1464031265"/>
    <n v="1458847265"/>
    <b v="0"/>
    <n v="0"/>
    <b v="0"/>
    <s v="theater/plays"/>
    <n v="0"/>
    <e v="#DIV/0!"/>
    <x v="1"/>
    <s v="plays"/>
    <d v="2016-05-23T19:21:05"/>
    <x v="2847"/>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4.2857142857142858E-2"/>
    <x v="1"/>
    <s v="plays"/>
    <d v="2015-05-29T15:34:19"/>
    <x v="2848"/>
  </r>
  <r>
    <n v="2849"/>
    <s v="100, Acre Wood"/>
    <s v="NonSens!cal tackles the struggles of four people with mental health issues/disorders inspired by A.A Milne's Winnie the Pooh"/>
    <n v="500"/>
    <n v="5"/>
    <x v="2"/>
    <x v="1"/>
    <s v="GBP"/>
    <n v="1461406600"/>
    <n v="1458814600"/>
    <b v="0"/>
    <n v="1"/>
    <b v="0"/>
    <s v="theater/plays"/>
    <n v="0.01"/>
    <n v="0.2"/>
    <x v="1"/>
    <s v="plays"/>
    <d v="2016-04-23T10:16:40"/>
    <x v="2849"/>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4.1800643086816719E-2"/>
    <x v="1"/>
    <s v="plays"/>
    <d v="2014-09-06T00:10:11"/>
    <x v="2850"/>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e v="#DIV/0!"/>
    <x v="1"/>
    <s v="plays"/>
    <d v="2016-01-29T23:17:00"/>
    <x v="2851"/>
  </r>
  <r>
    <n v="2852"/>
    <s v="Freedom Train"/>
    <s v="Just one time back to the past on the Freedom Train will open your eyes and your lives will never ever be the same!"/>
    <n v="5000"/>
    <n v="95"/>
    <x v="2"/>
    <x v="0"/>
    <s v="USD"/>
    <n v="1403312703"/>
    <n v="1400720703"/>
    <b v="0"/>
    <n v="6"/>
    <b v="0"/>
    <s v="theater/plays"/>
    <n v="1.9E-2"/>
    <n v="6.3157894736842107E-2"/>
    <x v="1"/>
    <s v="plays"/>
    <d v="2014-06-21T01:05:03"/>
    <x v="2852"/>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e v="#DIV/0!"/>
    <x v="1"/>
    <s v="plays"/>
    <d v="2014-09-14T04:34:57"/>
    <x v="2853"/>
  </r>
  <r>
    <n v="2854"/>
    <s v="Ultimate Political Selfie!"/>
    <s v="Almost Random Theatre's play about a candidate - with no policies - who is seeking election in May 2015"/>
    <n v="1000"/>
    <n v="417"/>
    <x v="2"/>
    <x v="1"/>
    <s v="GBP"/>
    <n v="1431018719"/>
    <n v="1429290719"/>
    <b v="0"/>
    <n v="14"/>
    <b v="0"/>
    <s v="theater/plays"/>
    <n v="0.41699999999999998"/>
    <n v="3.3573141486810551E-2"/>
    <x v="1"/>
    <s v="plays"/>
    <d v="2015-05-07T17:11:59"/>
    <x v="2854"/>
  </r>
  <r>
    <n v="2855"/>
    <s v="STAGE READING for TETCNY"/>
    <s v="Raising funds to have a private stage reading for an upcoming play from THE ENSEMBLE THEATRE COMPANY OF NEW YORK (www.tetcny.org)"/>
    <n v="600"/>
    <n v="300"/>
    <x v="2"/>
    <x v="0"/>
    <s v="USD"/>
    <n v="1454110440"/>
    <n v="1451607071"/>
    <b v="0"/>
    <n v="5"/>
    <b v="0"/>
    <s v="theater/plays"/>
    <n v="0.5"/>
    <n v="1.6666666666666666E-2"/>
    <x v="1"/>
    <s v="plays"/>
    <d v="2016-01-29T23:34:00"/>
    <x v="2855"/>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4.1095890410958902E-2"/>
    <x v="1"/>
    <s v="plays"/>
    <d v="2015-08-08T21:34:00"/>
    <x v="285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2E-3"/>
    <x v="1"/>
    <s v="plays"/>
    <d v="2017-02-20T18:00:00"/>
    <x v="2857"/>
  </r>
  <r>
    <n v="2858"/>
    <s v="Gay Party Superposh 'Winter Wonderland'"/>
    <s v="Een Gay Party in het centrum van Amersfoort. _x000a_Een geweldige avond uit, met een show, optredens en DJ's."/>
    <n v="1000"/>
    <n v="0"/>
    <x v="2"/>
    <x v="9"/>
    <s v="EUR"/>
    <n v="1417778880"/>
    <n v="1415711095"/>
    <b v="0"/>
    <n v="0"/>
    <b v="0"/>
    <s v="theater/plays"/>
    <n v="0"/>
    <e v="#DIV/0!"/>
    <x v="1"/>
    <s v="plays"/>
    <d v="2014-12-05T11:28:00"/>
    <x v="2858"/>
  </r>
  <r>
    <n v="2859"/>
    <s v="Grover Theatre Company (GTC)"/>
    <s v="A theatre company that will create works to inspire young people and get everyone involved."/>
    <n v="2000"/>
    <n v="35"/>
    <x v="2"/>
    <x v="2"/>
    <s v="AUD"/>
    <n v="1444984904"/>
    <n v="1439800904"/>
    <b v="0"/>
    <n v="1"/>
    <b v="0"/>
    <s v="theater/plays"/>
    <n v="1.7500000000000002E-2"/>
    <n v="2.8571428571428571E-2"/>
    <x v="1"/>
    <s v="plays"/>
    <d v="2015-10-16T08:41:44"/>
    <x v="2859"/>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3.3834586466165412E-2"/>
    <x v="1"/>
    <s v="plays"/>
    <d v="2016-06-19T19:12:56"/>
    <x v="2860"/>
  </r>
  <r>
    <n v="2861"/>
    <s v="Julius Caesar"/>
    <s v="The University of Queensland Drama Production Course is putting on an adaptation of William Shakespeares Julius Caesar"/>
    <n v="250"/>
    <n v="80"/>
    <x v="2"/>
    <x v="2"/>
    <s v="AUD"/>
    <n v="1443103848"/>
    <n v="1441894248"/>
    <b v="0"/>
    <n v="3"/>
    <b v="0"/>
    <s v="theater/plays"/>
    <n v="0.32"/>
    <n v="3.7499999999999999E-2"/>
    <x v="1"/>
    <s v="plays"/>
    <d v="2015-09-24T14:10:48"/>
    <x v="2861"/>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5.4545454545454543E-2"/>
    <x v="1"/>
    <s v="plays"/>
    <d v="2014-06-24T18:57:09"/>
    <x v="2862"/>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0.05"/>
    <x v="1"/>
    <s v="plays"/>
    <d v="2014-09-09T16:12:03"/>
    <x v="2863"/>
  </r>
  <r>
    <n v="2864"/>
    <s v="'Haunting Julia' by Alan Ayckbourn"/>
    <s v="Accessible, original theatre for all!"/>
    <n v="2500"/>
    <n v="40"/>
    <x v="2"/>
    <x v="1"/>
    <s v="GBP"/>
    <n v="1437139080"/>
    <n v="1434552207"/>
    <b v="0"/>
    <n v="3"/>
    <b v="0"/>
    <s v="theater/plays"/>
    <n v="1.6E-2"/>
    <n v="7.4999999999999997E-2"/>
    <x v="1"/>
    <s v="plays"/>
    <d v="2015-07-17T13:18:00"/>
    <x v="2864"/>
  </r>
  <r>
    <n v="2865"/>
    <s v="FRINGE 2015 by YER Productions"/>
    <s v="Prepare to be Swept Away. Three short plays from three master playwrights; LANDFALL, SNIPER and DANGERS of TOBACCO!"/>
    <n v="2888"/>
    <n v="0"/>
    <x v="2"/>
    <x v="0"/>
    <s v="USD"/>
    <n v="1420512259"/>
    <n v="1415328259"/>
    <b v="0"/>
    <n v="0"/>
    <b v="0"/>
    <s v="theater/plays"/>
    <n v="0"/>
    <e v="#DIV/0!"/>
    <x v="1"/>
    <s v="plays"/>
    <d v="2015-01-06T02:44:19"/>
    <x v="2865"/>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4.4444444444444446E-2"/>
    <x v="1"/>
    <s v="plays"/>
    <d v="2016-10-14T22:00:00"/>
    <x v="286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1.984126984126984E-2"/>
    <x v="1"/>
    <s v="plays"/>
    <d v="2016-07-04T04:00:00"/>
    <x v="2867"/>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9.5211496470827186E-3"/>
    <x v="1"/>
    <s v="plays"/>
    <d v="2016-10-05T19:50:54"/>
    <x v="2868"/>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2.8248587570621469E-2"/>
    <x v="1"/>
    <s v="plays"/>
    <d v="2016-07-19T14:14:41"/>
    <x v="2869"/>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1.2E-2"/>
    <x v="1"/>
    <s v="plays"/>
    <d v="2014-05-17T04:32:45"/>
    <x v="2870"/>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2.7837259100642397E-2"/>
    <x v="1"/>
    <s v="plays"/>
    <d v="2014-12-21T17:43:33"/>
    <x v="2871"/>
  </r>
  <r>
    <n v="2872"/>
    <s v="Loud Arts"/>
    <s v="Local Theatre group in Loudoun County, Virginia. Looking for funds to start producing shows!"/>
    <n v="3000"/>
    <n v="0"/>
    <x v="2"/>
    <x v="0"/>
    <s v="USD"/>
    <n v="1434768438"/>
    <n v="1429584438"/>
    <b v="0"/>
    <n v="0"/>
    <b v="0"/>
    <s v="theater/plays"/>
    <n v="0"/>
    <e v="#DIV/0!"/>
    <x v="1"/>
    <s v="plays"/>
    <d v="2015-06-20T02:47:18"/>
    <x v="2872"/>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8.3945435466946487E-3"/>
    <x v="1"/>
    <s v="plays"/>
    <d v="2015-01-28T19:37:11"/>
    <x v="2873"/>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1.107011070110701E-2"/>
    <x v="1"/>
    <s v="plays"/>
    <d v="2017-01-17T20:16:26"/>
    <x v="2874"/>
  </r>
  <r>
    <n v="2875"/>
    <s v="Right Tracey!"/>
    <s v="Play about Tracey a gay man trapped in his room by his Bible thumping mother. He finds love but the room can not keep the love alive."/>
    <n v="20000"/>
    <n v="7"/>
    <x v="2"/>
    <x v="0"/>
    <s v="USD"/>
    <n v="1462417493"/>
    <n v="1459825493"/>
    <b v="0"/>
    <n v="3"/>
    <b v="0"/>
    <s v="theater/plays"/>
    <n v="3.5E-4"/>
    <n v="0.42857142857142855"/>
    <x v="1"/>
    <s v="plays"/>
    <d v="2016-05-05T03:04:53"/>
    <x v="2875"/>
  </r>
  <r>
    <n v="2876"/>
    <s v="The Sins of Bad People  Urban Stage Play"/>
    <s v="Charlotte NC playwright looking to showcase a series of three stage plays.  Plays are funny, completed and ready to run!"/>
    <n v="150000"/>
    <n v="0"/>
    <x v="2"/>
    <x v="0"/>
    <s v="USD"/>
    <n v="1437069079"/>
    <n v="1434477079"/>
    <b v="0"/>
    <n v="0"/>
    <b v="0"/>
    <s v="theater/plays"/>
    <n v="0"/>
    <e v="#DIV/0!"/>
    <x v="1"/>
    <s v="plays"/>
    <d v="2015-07-16T17:51:19"/>
    <x v="287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9.2307692307692316E-3"/>
    <x v="1"/>
    <s v="plays"/>
    <d v="2016-11-30T17:00:00"/>
    <x v="2877"/>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6.3492063492063489E-2"/>
    <x v="1"/>
    <s v="plays"/>
    <d v="2015-07-03T14:46:35"/>
    <x v="2878"/>
  </r>
  <r>
    <n v="2879"/>
    <s v="Girls, Ladies and Women - A Gospel Drama"/>
    <s v="She that fines a husband? Wait, is that right? Girl... you better check yourself, before you wreck yourself!"/>
    <n v="11200"/>
    <n v="29"/>
    <x v="2"/>
    <x v="0"/>
    <s v="USD"/>
    <n v="1453310661"/>
    <n v="1450718661"/>
    <b v="0"/>
    <n v="1"/>
    <b v="0"/>
    <s v="theater/plays"/>
    <n v="2.5892857142857141E-3"/>
    <n v="3.4482758620689655E-2"/>
    <x v="1"/>
    <s v="plays"/>
    <d v="2016-01-20T17:24:21"/>
    <x v="2879"/>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1.0357142857142856E-2"/>
    <x v="1"/>
    <s v="plays"/>
    <d v="2015-08-20T17:05:00"/>
    <x v="288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e v="#DIV/0!"/>
    <x v="1"/>
    <s v="plays"/>
    <d v="2014-12-03T15:20:36"/>
    <x v="2881"/>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1.5873015873015872E-2"/>
    <x v="1"/>
    <s v="plays"/>
    <d v="2016-05-01T14:18:38"/>
    <x v="2882"/>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2.6205450733752622E-3"/>
    <x v="1"/>
    <s v="plays"/>
    <d v="2016-02-06T04:59:00"/>
    <x v="2883"/>
  </r>
  <r>
    <n v="2884"/>
    <s v="The Lizard King, a play by Jay Jeff Jones"/>
    <s v="Come explore the dream world of Jim Morrison, rock singer, mystic, poet, shaman."/>
    <n v="45000"/>
    <n v="185"/>
    <x v="2"/>
    <x v="0"/>
    <s v="USD"/>
    <n v="1417800435"/>
    <n v="1415208435"/>
    <b v="0"/>
    <n v="4"/>
    <b v="0"/>
    <s v="theater/plays"/>
    <n v="4.1111111111111114E-3"/>
    <n v="2.1621621621621623E-2"/>
    <x v="1"/>
    <s v="plays"/>
    <d v="2014-12-05T17:27:15"/>
    <x v="2884"/>
  </r>
  <r>
    <n v="2885"/>
    <s v="The Wedding"/>
    <s v="An historic and proud work of Polish nationalistic literature performed on stage."/>
    <n v="400"/>
    <n v="130"/>
    <x v="2"/>
    <x v="0"/>
    <s v="USD"/>
    <n v="1426294201"/>
    <n v="1423705801"/>
    <b v="0"/>
    <n v="5"/>
    <b v="0"/>
    <s v="theater/plays"/>
    <n v="0.32500000000000001"/>
    <n v="3.8461538461538464E-2"/>
    <x v="1"/>
    <s v="plays"/>
    <d v="2015-03-14T00:50:01"/>
    <x v="2885"/>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0.1"/>
    <x v="1"/>
    <s v="plays"/>
    <d v="2015-09-19T03:59:00"/>
    <x v="288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0.2"/>
    <x v="1"/>
    <s v="plays"/>
    <d v="2015-01-11T10:15:24"/>
    <x v="2887"/>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e v="#DIV/0!"/>
    <x v="1"/>
    <s v="plays"/>
    <d v="2014-10-18T04:59:00"/>
    <x v="2888"/>
  </r>
  <r>
    <n v="2889"/>
    <s v="Halfway, Nebraska"/>
    <s v="Halfway, Nebraska explores the limits of hope and what it means to love someone who may be too far damaged to save."/>
    <n v="3000"/>
    <n v="1142"/>
    <x v="2"/>
    <x v="0"/>
    <s v="USD"/>
    <n v="1409344985"/>
    <n v="1406752985"/>
    <b v="0"/>
    <n v="14"/>
    <b v="0"/>
    <s v="theater/plays"/>
    <n v="0.38066666666666665"/>
    <n v="1.2259194395796848E-2"/>
    <x v="1"/>
    <s v="plays"/>
    <d v="2014-08-29T20:43:05"/>
    <x v="2889"/>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0.14285714285714285"/>
    <x v="1"/>
    <s v="plays"/>
    <d v="2014-08-09T03:00:00"/>
    <x v="2890"/>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3.6630036630036632E-2"/>
    <x v="1"/>
    <s v="plays"/>
    <d v="2016-04-15T20:12:08"/>
    <x v="2891"/>
  </r>
  <r>
    <n v="2892"/>
    <s v="Something Precious"/>
    <s v="Something Precious is the world's first musical to alert folks to the harmful effects of technology on the human spirit."/>
    <n v="5500"/>
    <n v="500"/>
    <x v="2"/>
    <x v="0"/>
    <s v="USD"/>
    <n v="1409000400"/>
    <n v="1408381704"/>
    <b v="0"/>
    <n v="17"/>
    <b v="0"/>
    <s v="theater/plays"/>
    <n v="9.0909090909090912E-2"/>
    <n v="3.4000000000000002E-2"/>
    <x v="1"/>
    <s v="plays"/>
    <d v="2014-08-25T21:00:00"/>
    <x v="2892"/>
  </r>
  <r>
    <n v="2893"/>
    <s v="REDISCOVERING KIA THE PLAY"/>
    <s v="Fundraising for REDISCOVERING KIA THE PLAY"/>
    <n v="5000"/>
    <n v="25"/>
    <x v="2"/>
    <x v="0"/>
    <s v="USD"/>
    <n v="1420768800"/>
    <n v="1415644395"/>
    <b v="0"/>
    <n v="2"/>
    <b v="0"/>
    <s v="theater/plays"/>
    <n v="5.0000000000000001E-3"/>
    <n v="0.08"/>
    <x v="1"/>
    <s v="plays"/>
    <d v="2015-01-09T02:00:00"/>
    <x v="2893"/>
  </r>
  <r>
    <n v="2894"/>
    <s v="How Could You Do This To Me (The Stage Play)"/>
    <s v="This Is A Story About A Woman A Man And A Woman"/>
    <n v="50000"/>
    <n v="0"/>
    <x v="2"/>
    <x v="0"/>
    <s v="USD"/>
    <n v="1428100815"/>
    <n v="1422920415"/>
    <b v="0"/>
    <n v="0"/>
    <b v="0"/>
    <s v="theater/plays"/>
    <n v="0"/>
    <e v="#DIV/0!"/>
    <x v="1"/>
    <s v="plays"/>
    <d v="2015-04-03T22:40:15"/>
    <x v="2894"/>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0.17391304347826086"/>
    <x v="1"/>
    <s v="plays"/>
    <d v="2014-06-22T21:00:00"/>
    <x v="2895"/>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1.9199999999999998E-2"/>
    <x v="1"/>
    <s v="plays"/>
    <d v="2016-12-12T06:00:00"/>
    <x v="2896"/>
  </r>
  <r>
    <n v="2897"/>
    <s v="CAYCE"/>
    <s v="A unique stage play about the epic struggle of psychic Edgar Cayce to deal with his extraordinary abilities and find his place in life."/>
    <n v="12000"/>
    <n v="550"/>
    <x v="2"/>
    <x v="0"/>
    <s v="USD"/>
    <n v="1444577345"/>
    <n v="1441985458"/>
    <b v="0"/>
    <n v="3"/>
    <b v="0"/>
    <s v="theater/plays"/>
    <n v="4.583333333333333E-2"/>
    <n v="5.454545454545455E-3"/>
    <x v="1"/>
    <s v="plays"/>
    <d v="2015-10-11T15:29:05"/>
    <x v="2897"/>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3.7974683544303799E-2"/>
    <x v="1"/>
    <s v="plays"/>
    <d v="2015-10-31T15:57:33"/>
    <x v="2898"/>
  </r>
  <r>
    <n v="2899"/>
    <s v="The Esoteric Camgirl"/>
    <s v="Sex, intrigue, lust, &amp; love; follow the lives of two individuals as their romance turns from innocent online flirting to something more"/>
    <n v="10000"/>
    <n v="0"/>
    <x v="2"/>
    <x v="0"/>
    <s v="USD"/>
    <n v="1469325158"/>
    <n v="1464141158"/>
    <b v="0"/>
    <n v="0"/>
    <b v="0"/>
    <s v="theater/plays"/>
    <n v="0"/>
    <e v="#DIV/0!"/>
    <x v="1"/>
    <s v="plays"/>
    <d v="2016-07-24T01:52:38"/>
    <x v="2899"/>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2.0558002936857563E-3"/>
    <x v="1"/>
    <s v="plays"/>
    <d v="2014-08-09T05:37:12"/>
    <x v="2900"/>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0.33333333333333331"/>
    <x v="1"/>
    <s v="plays"/>
    <d v="2015-02-07T21:42:19"/>
    <x v="2901"/>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0.04"/>
    <x v="1"/>
    <s v="plays"/>
    <d v="2015-08-24T10:33:16"/>
    <x v="2902"/>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0.10256410256410256"/>
    <x v="1"/>
    <s v="plays"/>
    <d v="2015-09-09T04:00:18"/>
    <x v="2903"/>
  </r>
  <r>
    <n v="2904"/>
    <s v="The Love Shack"/>
    <s v="A Tequila slammer with a slice of Tarantino, a line of the London Fringe scene and a shot of â€œBreaking Badâ€. New Writing."/>
    <n v="1500"/>
    <n v="75"/>
    <x v="2"/>
    <x v="1"/>
    <s v="GBP"/>
    <n v="1415534400"/>
    <n v="1414538031"/>
    <b v="0"/>
    <n v="4"/>
    <b v="0"/>
    <s v="theater/plays"/>
    <n v="0.05"/>
    <n v="5.3333333333333337E-2"/>
    <x v="1"/>
    <s v="plays"/>
    <d v="2014-11-09T12:00:00"/>
    <x v="2904"/>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2.7331189710610933E-2"/>
    <x v="1"/>
    <s v="plays"/>
    <d v="2016-09-07T01:21:53"/>
    <x v="2905"/>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1.2389380530973451E-2"/>
    <x v="1"/>
    <s v="plays"/>
    <d v="2015-08-01T01:00:00"/>
    <x v="290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
    <x v="1"/>
    <s v="plays"/>
    <d v="2016-05-14T21:03:57"/>
    <x v="2907"/>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1.893939393939394E-2"/>
    <x v="1"/>
    <s v="plays"/>
    <d v="2016-06-08T17:33:39"/>
    <x v="2908"/>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0.05"/>
    <x v="1"/>
    <s v="plays"/>
    <d v="2014-11-25T19:46:00"/>
    <x v="2909"/>
  </r>
  <r>
    <n v="2910"/>
    <s v="Strive"/>
    <s v="Free drama, dance and singing workshops for disadvantaged young people to inspire, create and help them follow their dreams."/>
    <n v="30000"/>
    <n v="1"/>
    <x v="2"/>
    <x v="1"/>
    <s v="GBP"/>
    <n v="1434139887"/>
    <n v="1428955887"/>
    <b v="0"/>
    <n v="1"/>
    <b v="0"/>
    <s v="theater/plays"/>
    <n v="3.3333333333333335E-5"/>
    <n v="1"/>
    <x v="1"/>
    <s v="plays"/>
    <d v="2015-06-12T20:11:27"/>
    <x v="2910"/>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2.1308980213089801E-2"/>
    <x v="1"/>
    <s v="plays"/>
    <d v="2015-06-27T18:27:06"/>
    <x v="2911"/>
  </r>
  <r>
    <n v="2912"/>
    <s v="Fair Play"/>
    <s v="Set in Iceland, Fair Play is a a dark comedy- a play within a play. An extravaganza, fueled by Absinthe, and touched by the Surreal."/>
    <n v="14440"/>
    <n v="2030"/>
    <x v="2"/>
    <x v="0"/>
    <s v="USD"/>
    <n v="1452827374"/>
    <n v="1450235374"/>
    <b v="0"/>
    <n v="26"/>
    <b v="0"/>
    <s v="theater/plays"/>
    <n v="0.14058171745152354"/>
    <n v="1.2807881773399015E-2"/>
    <x v="1"/>
    <s v="plays"/>
    <d v="2016-01-15T03:09:34"/>
    <x v="2912"/>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
    <x v="1"/>
    <s v="plays"/>
    <d v="2014-09-06T22:08:59"/>
    <x v="2913"/>
  </r>
  <r>
    <n v="2914"/>
    <s v="Hercules the Panto"/>
    <s v="Hercules must complete four challenges in order to meet the father he never knew"/>
    <n v="25000"/>
    <n v="1"/>
    <x v="2"/>
    <x v="1"/>
    <s v="GBP"/>
    <n v="1426365994"/>
    <n v="1421185594"/>
    <b v="0"/>
    <n v="1"/>
    <b v="0"/>
    <s v="theater/plays"/>
    <n v="4.0000000000000003E-5"/>
    <n v="1"/>
    <x v="1"/>
    <s v="plays"/>
    <d v="2015-03-14T20:46:34"/>
    <x v="2914"/>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4.9099836333878887E-3"/>
    <x v="1"/>
    <s v="plays"/>
    <d v="2016-03-16T08:33:10"/>
    <x v="2915"/>
  </r>
  <r>
    <n v="2916"/>
    <s v="An Interview With Gaddafi - The Stage Play"/>
    <s v="The moving dramatisation of one man's journey to find the truth behind the Libyan regime change."/>
    <n v="1850"/>
    <n v="145"/>
    <x v="2"/>
    <x v="1"/>
    <s v="GBP"/>
    <n v="1400498789"/>
    <n v="1398511589"/>
    <b v="0"/>
    <n v="7"/>
    <b v="0"/>
    <s v="theater/plays"/>
    <n v="7.8378378378378383E-2"/>
    <n v="4.8275862068965517E-2"/>
    <x v="1"/>
    <s v="plays"/>
    <d v="2014-05-19T11:26:29"/>
    <x v="2916"/>
  </r>
  <r>
    <n v="2917"/>
    <s v="Elevation Twelfth Night"/>
    <s v="Cross dressing, cross gartering, crossed swords. Cross a bridge and come see this fantastically fun rendition of Twelfth Night"/>
    <n v="2000"/>
    <n v="437"/>
    <x v="2"/>
    <x v="0"/>
    <s v="USD"/>
    <n v="1442381847"/>
    <n v="1440826647"/>
    <b v="0"/>
    <n v="9"/>
    <b v="0"/>
    <s v="theater/plays"/>
    <n v="0.2185"/>
    <n v="2.0594965675057208E-2"/>
    <x v="1"/>
    <s v="plays"/>
    <d v="2015-09-16T05:37:27"/>
    <x v="2917"/>
  </r>
  <r>
    <n v="2918"/>
    <s v="When Johnny Comes Marching Home"/>
    <s v="A meta-theatrical retelling of Chekhov's Three Sisters, framed with Civil War Hymns, Dance, and wild theatricality."/>
    <n v="5000"/>
    <n v="1362"/>
    <x v="2"/>
    <x v="0"/>
    <s v="USD"/>
    <n v="1446131207"/>
    <n v="1443712007"/>
    <b v="0"/>
    <n v="20"/>
    <b v="0"/>
    <s v="theater/plays"/>
    <n v="0.27239999999999998"/>
    <n v="1.4684287812041116E-2"/>
    <x v="1"/>
    <s v="plays"/>
    <d v="2015-10-29T15:06:47"/>
    <x v="2918"/>
  </r>
  <r>
    <n v="2919"/>
    <s v="While the Stars Fall"/>
    <s v="A full staged reading of a new play about a boy who learns how to be happy from the most unexpected person."/>
    <n v="600"/>
    <n v="51"/>
    <x v="2"/>
    <x v="0"/>
    <s v="USD"/>
    <n v="1407250329"/>
    <n v="1404658329"/>
    <b v="0"/>
    <n v="6"/>
    <b v="0"/>
    <s v="theater/plays"/>
    <n v="8.5000000000000006E-2"/>
    <n v="0.11764705882352941"/>
    <x v="1"/>
    <s v="plays"/>
    <d v="2014-08-05T14:52:09"/>
    <x v="2919"/>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1.9374068554396422E-2"/>
    <x v="1"/>
    <s v="plays"/>
    <d v="2015-03-25T18:01:10"/>
    <x v="2920"/>
  </r>
  <r>
    <n v="2921"/>
    <s v="Fools Rush In: A Cabaret Benefiting BC/EFA Kickstarter"/>
    <s v="I'm creating a cabaret in which all donations go directly to Broadway Cares/Equity Fights AIDS."/>
    <n v="100"/>
    <n v="129"/>
    <x v="0"/>
    <x v="0"/>
    <s v="USD"/>
    <n v="1411679804"/>
    <n v="1409087804"/>
    <b v="0"/>
    <n v="3"/>
    <b v="1"/>
    <s v="theater/musical"/>
    <n v="1.29"/>
    <n v="2.3255813953488372E-2"/>
    <x v="1"/>
    <s v="musical"/>
    <d v="2014-09-25T21:16:44"/>
    <x v="2921"/>
  </r>
  <r>
    <n v="2922"/>
    <s v="Les Miserables - Backing fund"/>
    <s v="We as a Performing Arts College are to perform 'Les Miserables'. We need backing in order to afford the set, costume and other aspects."/>
    <n v="500"/>
    <n v="500"/>
    <x v="0"/>
    <x v="1"/>
    <s v="GBP"/>
    <n v="1431982727"/>
    <n v="1428094727"/>
    <b v="0"/>
    <n v="6"/>
    <b v="1"/>
    <s v="theater/musical"/>
    <n v="1"/>
    <n v="1.2E-2"/>
    <x v="1"/>
    <s v="musical"/>
    <d v="2015-05-18T20:58:47"/>
    <x v="2922"/>
  </r>
  <r>
    <n v="2923"/>
    <s v="Kaylee's Senior Project"/>
    <s v="Spreading the love of theatre, one step at a time. I would like to produce a reading of one of my favorite musicals"/>
    <n v="300"/>
    <n v="300"/>
    <x v="0"/>
    <x v="0"/>
    <s v="USD"/>
    <n v="1422068400"/>
    <n v="1420774779"/>
    <b v="0"/>
    <n v="10"/>
    <b v="1"/>
    <s v="theater/musical"/>
    <n v="1"/>
    <n v="3.3333333333333333E-2"/>
    <x v="1"/>
    <s v="musical"/>
    <d v="2015-01-24T03:00:00"/>
    <x v="2923"/>
  </r>
  <r>
    <n v="2924"/>
    <s v="There's No Place Like Home!"/>
    <s v="Theatre is home and there's no place like home!  So, click your heels three times, and come home to the magic we create for you!"/>
    <n v="25000"/>
    <n v="25800"/>
    <x v="0"/>
    <x v="0"/>
    <s v="USD"/>
    <n v="1431143940"/>
    <n v="1428585710"/>
    <b v="0"/>
    <n v="147"/>
    <b v="1"/>
    <s v="theater/musical"/>
    <n v="1.032"/>
    <n v="5.6976744186046507E-3"/>
    <x v="1"/>
    <s v="musical"/>
    <d v="2015-05-09T03:59:00"/>
    <x v="2924"/>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4.3166382108380591E-3"/>
    <x v="1"/>
    <s v="musical"/>
    <d v="2014-09-11T14:01:08"/>
    <x v="2925"/>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1.3333333333333334E-2"/>
    <x v="1"/>
    <s v="musical"/>
    <d v="2015-02-23T18:22:59"/>
    <x v="292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8.9171974522292991E-3"/>
    <x v="1"/>
    <s v="musical"/>
    <d v="2014-07-15T05:00:00"/>
    <x v="2927"/>
  </r>
  <r>
    <n v="2928"/>
    <s v="Music Theatre of Idaho Presents &quot;A Year with Frog and Toad"/>
    <s v="This is a touring production for schools in the Treasure Valley!"/>
    <n v="1000"/>
    <n v="1000"/>
    <x v="0"/>
    <x v="0"/>
    <s v="USD"/>
    <n v="1457135846"/>
    <n v="1454543846"/>
    <b v="0"/>
    <n v="24"/>
    <b v="1"/>
    <s v="theater/musical"/>
    <n v="1"/>
    <n v="2.4E-2"/>
    <x v="1"/>
    <s v="musical"/>
    <d v="2016-03-04T23:57:26"/>
    <x v="2928"/>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3.9189031969677482E-3"/>
    <x v="1"/>
    <s v="musical"/>
    <d v="2014-05-25T13:32:38"/>
    <x v="2929"/>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6.143479984145858E-3"/>
    <x v="1"/>
    <s v="musical"/>
    <d v="2015-05-07T14:01:04"/>
    <x v="293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1.1320754716981131E-2"/>
    <x v="1"/>
    <s v="musical"/>
    <d v="2014-09-15T06:08:00"/>
    <x v="2931"/>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1.1663597298956415E-2"/>
    <x v="1"/>
    <s v="musical"/>
    <d v="2015-02-21T11:00:00"/>
    <x v="2932"/>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2.1019852082522383E-2"/>
    <x v="1"/>
    <s v="musical"/>
    <d v="2016-06-04T22:57:33"/>
    <x v="2933"/>
  </r>
  <r>
    <n v="2934"/>
    <s v="Songs for a New World"/>
    <s v="Powerful community theatre production of Jason Robert Brown's &quot;Songs for a New World&quot; in London, Ontario."/>
    <n v="2500"/>
    <n v="2700"/>
    <x v="0"/>
    <x v="5"/>
    <s v="CAD"/>
    <n v="1402845364"/>
    <n v="1400253364"/>
    <b v="0"/>
    <n v="37"/>
    <b v="1"/>
    <s v="theater/musical"/>
    <n v="1.08"/>
    <n v="1.3703703703703704E-2"/>
    <x v="1"/>
    <s v="musical"/>
    <d v="2014-06-15T15:16:04"/>
    <x v="2934"/>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1.1045029736618521E-2"/>
    <x v="1"/>
    <s v="musical"/>
    <d v="2016-08-29T17:00:00"/>
    <x v="2935"/>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2.6562499999999999E-2"/>
    <x v="1"/>
    <s v="musical"/>
    <d v="2014-10-13T04:59:00"/>
    <x v="2936"/>
  </r>
  <r>
    <n v="2937"/>
    <s v="UCAS"/>
    <s v="UCAS is a new British musical premiering at the Edinburgh Fringe Festival 2014."/>
    <n v="1500"/>
    <n v="2000"/>
    <x v="0"/>
    <x v="1"/>
    <s v="GBP"/>
    <n v="1405249113"/>
    <n v="1402657113"/>
    <b v="0"/>
    <n v="55"/>
    <b v="1"/>
    <s v="theater/musical"/>
    <n v="1.3333333333333333"/>
    <n v="2.75E-2"/>
    <x v="1"/>
    <s v="musical"/>
    <d v="2014-07-13T10:58:33"/>
    <x v="2937"/>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7.8914919852034523E-3"/>
    <x v="1"/>
    <s v="musical"/>
    <d v="2015-01-30T16:53:34"/>
    <x v="2938"/>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0376670716889429E-3"/>
    <x v="1"/>
    <s v="musical"/>
    <d v="2014-08-28T01:00:00"/>
    <x v="2939"/>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1.2308839985080195E-2"/>
    <x v="1"/>
    <s v="musical"/>
    <d v="2015-01-18T18:33:38"/>
    <x v="29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1"/>
    <x v="1"/>
    <s v="spaces"/>
    <d v="2015-03-01T23:02:35"/>
    <x v="2941"/>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4.9449204406364746E-3"/>
    <x v="1"/>
    <s v="spaces"/>
    <d v="2015-12-16T20:18:00"/>
    <x v="2942"/>
  </r>
  <r>
    <n v="2943"/>
    <s v="BlackSpace: Urban Performance Arts Collective"/>
    <s v="Building a Resource Network and Funding Capacity to support, empower and promote Afrocentric Arts in Metro Columbus"/>
    <n v="3000"/>
    <n v="0"/>
    <x v="2"/>
    <x v="0"/>
    <s v="USD"/>
    <n v="1428894380"/>
    <n v="1426302380"/>
    <b v="0"/>
    <n v="0"/>
    <b v="0"/>
    <s v="theater/spaces"/>
    <n v="0"/>
    <e v="#DIV/0!"/>
    <x v="1"/>
    <s v="spaces"/>
    <d v="2015-04-13T03:06:20"/>
    <x v="2943"/>
  </r>
  <r>
    <n v="2944"/>
    <s v="Guardian Theatre, Arts in Education Theatre"/>
    <s v="Our vision: build and operate a Theater Arts Center for south-central Washington state in Goldendale."/>
    <n v="10000"/>
    <n v="100"/>
    <x v="2"/>
    <x v="0"/>
    <s v="USD"/>
    <n v="1433714198"/>
    <n v="1431122198"/>
    <b v="0"/>
    <n v="1"/>
    <b v="0"/>
    <s v="theater/spaces"/>
    <n v="0.01"/>
    <n v="0.01"/>
    <x v="1"/>
    <s v="spaces"/>
    <d v="2015-06-07T21:56:38"/>
    <x v="2944"/>
  </r>
  <r>
    <n v="2945"/>
    <s v="A Midsummer Night's Pub"/>
    <s v="Where people that enjoy theater, or just something new can go to have fun and experience varying types of theater in Albuquerque."/>
    <n v="50000"/>
    <n v="0"/>
    <x v="2"/>
    <x v="0"/>
    <s v="USD"/>
    <n v="1432437660"/>
    <n v="1429845660"/>
    <b v="0"/>
    <n v="0"/>
    <b v="0"/>
    <s v="theater/spaces"/>
    <n v="0"/>
    <e v="#DIV/0!"/>
    <x v="1"/>
    <s v="spaces"/>
    <d v="2015-05-24T03:21:00"/>
    <x v="2945"/>
  </r>
  <r>
    <n v="2946"/>
    <s v="Create The Twisted Tree Theatre"/>
    <s v="I have set up a new theatre company, and am looking to raise funds to purchase a venue with a difference to a standard theatre."/>
    <n v="2000"/>
    <n v="2"/>
    <x v="2"/>
    <x v="1"/>
    <s v="GBP"/>
    <n v="1471265092"/>
    <n v="1468673092"/>
    <b v="0"/>
    <n v="2"/>
    <b v="0"/>
    <s v="theater/spaces"/>
    <n v="1E-3"/>
    <n v="1"/>
    <x v="1"/>
    <s v="spaces"/>
    <d v="2016-08-15T12:44:52"/>
    <x v="2946"/>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1.2126865671641791E-2"/>
    <x v="1"/>
    <s v="spaces"/>
    <d v="2016-11-24T17:11:00"/>
    <x v="2947"/>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0.375"/>
    <x v="1"/>
    <s v="spaces"/>
    <d v="2015-06-02T15:34:53"/>
    <x v="294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0.08"/>
    <x v="1"/>
    <s v="spaces"/>
    <d v="2015-11-19T20:45:17"/>
    <x v="2949"/>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e v="#DIV/0!"/>
    <x v="1"/>
    <s v="spaces"/>
    <d v="2016-01-23T08:45:52"/>
    <x v="2950"/>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5.2919708029197078E-2"/>
    <x v="1"/>
    <s v="spaces"/>
    <d v="2014-10-05T19:16:13"/>
    <x v="2951"/>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4.9844236760124613E-3"/>
    <x v="1"/>
    <s v="spaces"/>
    <d v="2016-10-17T04:00:00"/>
    <x v="295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4.9586776859504135E-3"/>
    <x v="1"/>
    <s v="spaces"/>
    <d v="2015-10-08T19:00:21"/>
    <x v="2953"/>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e v="#DIV/0!"/>
    <x v="1"/>
    <s v="spaces"/>
    <d v="2017-03-16T13:00:03"/>
    <x v="2954"/>
  </r>
  <r>
    <n v="2955"/>
    <s v="A Stage for Stage Door Theater Company (Canceled)"/>
    <s v="Stage Door Theater needs a stage for its current and future productions. Can you help?"/>
    <n v="1200"/>
    <n v="715"/>
    <x v="1"/>
    <x v="0"/>
    <s v="USD"/>
    <n v="1434476849"/>
    <n v="1431884849"/>
    <b v="0"/>
    <n v="11"/>
    <b v="0"/>
    <s v="theater/spaces"/>
    <n v="0.59583333333333333"/>
    <n v="1.5384615384615385E-2"/>
    <x v="1"/>
    <s v="spaces"/>
    <d v="2015-06-16T17:47:29"/>
    <x v="2955"/>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1.5128593040847202E-2"/>
    <x v="1"/>
    <s v="spaces"/>
    <d v="2016-05-04T23:00:50"/>
    <x v="2956"/>
  </r>
  <r>
    <n v="2957"/>
    <s v="BAMA Theatre Headset Campaign (Canceled)"/>
    <s v="Theatre in Tuscaloosa, AL built in the 1930s.  The headsets seem about that old. They are almost unusable."/>
    <n v="15000"/>
    <n v="280"/>
    <x v="1"/>
    <x v="0"/>
    <s v="USD"/>
    <n v="1427498172"/>
    <n v="1422317772"/>
    <b v="0"/>
    <n v="3"/>
    <b v="0"/>
    <s v="theater/spaces"/>
    <n v="1.8666666666666668E-2"/>
    <n v="1.0714285714285714E-2"/>
    <x v="1"/>
    <s v="spaces"/>
    <d v="2015-03-27T23:16:12"/>
    <x v="2957"/>
  </r>
  <r>
    <n v="2958"/>
    <s v="Uprising Theater (Canceled)"/>
    <s v="Chicago Based Theater Company and Venue Dedicated to Social Justice and Mainstreaming the Palestinian Narrative"/>
    <n v="80000"/>
    <n v="0"/>
    <x v="1"/>
    <x v="0"/>
    <s v="USD"/>
    <n v="1462729317"/>
    <n v="1457548917"/>
    <b v="0"/>
    <n v="0"/>
    <b v="0"/>
    <s v="theater/spaces"/>
    <n v="0"/>
    <e v="#DIV/0!"/>
    <x v="1"/>
    <s v="spaces"/>
    <d v="2016-05-08T17:41:57"/>
    <x v="2958"/>
  </r>
  <r>
    <n v="2959"/>
    <s v="The Bath Theatre Bus (Canceled)"/>
    <s v="A magical, unique, theatre bus which aims to inspire the creative communities around Bath and create unique performance opportunities."/>
    <n v="10000"/>
    <n v="0"/>
    <x v="1"/>
    <x v="1"/>
    <s v="GBP"/>
    <n v="1465258325"/>
    <n v="1462666325"/>
    <b v="0"/>
    <n v="0"/>
    <b v="0"/>
    <s v="theater/spaces"/>
    <n v="0"/>
    <e v="#DIV/0!"/>
    <x v="1"/>
    <s v="spaces"/>
    <d v="2016-06-07T00:12:05"/>
    <x v="2959"/>
  </r>
  <r>
    <n v="2960"/>
    <s v="Lynnewood Hall Restoration (Canceled)"/>
    <s v="Built in the late 1800's, this 70K sq. feet estate has fallen into disrepair.  Seeking to buy and convert to useful space"/>
    <n v="30000000"/>
    <n v="0"/>
    <x v="1"/>
    <x v="0"/>
    <s v="USD"/>
    <n v="1410459023"/>
    <n v="1407867023"/>
    <b v="0"/>
    <n v="0"/>
    <b v="0"/>
    <s v="theater/spaces"/>
    <n v="0"/>
    <e v="#DIV/0!"/>
    <x v="1"/>
    <s v="spaces"/>
    <d v="2014-09-11T18:10:23"/>
    <x v="2960"/>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1.9704433497536946E-2"/>
    <x v="1"/>
    <s v="plays"/>
    <d v="2015-03-26T04:00:00"/>
    <x v="2961"/>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1.6420361247947456E-2"/>
    <x v="1"/>
    <s v="plays"/>
    <d v="2015-03-01T06:59:00"/>
    <x v="2962"/>
  </r>
  <r>
    <n v="2963"/>
    <s v="One Funny Mother: I'm Not Crazy!!"/>
    <s v="A hilarious comedy show about motherhood...through stories, videos and stand-up you'll realize YOUâ€™RE NOT CRAZY, motherhood is!"/>
    <n v="10000"/>
    <n v="10685"/>
    <x v="0"/>
    <x v="0"/>
    <s v="USD"/>
    <n v="1435835824"/>
    <n v="1433243824"/>
    <b v="0"/>
    <n v="98"/>
    <b v="1"/>
    <s v="theater/plays"/>
    <n v="1.0685"/>
    <n v="9.17173607861488E-3"/>
    <x v="1"/>
    <s v="plays"/>
    <d v="2015-07-02T11:17:04"/>
    <x v="2963"/>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3.8922173525375872E-2"/>
    <x v="1"/>
    <s v="plays"/>
    <d v="2014-08-06T21:32:00"/>
    <x v="296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2.3853211009174313E-2"/>
    <x v="1"/>
    <s v="plays"/>
    <d v="2015-07-07T17:30:33"/>
    <x v="2965"/>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1.1264630819325883E-2"/>
    <x v="1"/>
    <s v="plays"/>
    <d v="2015-09-16T17:43:32"/>
    <x v="296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1.2464887640449437E-2"/>
    <x v="1"/>
    <s v="plays"/>
    <d v="2015-03-09T03:44:52"/>
    <x v="2967"/>
  </r>
  <r>
    <n v="2968"/>
    <s v="The Curse of the Babywoman @ FringeNYC"/>
    <s v="The Curse of the Babywoman is real â€” and it is coming to FringeNYC this August."/>
    <n v="3500"/>
    <n v="3710"/>
    <x v="0"/>
    <x v="0"/>
    <s v="USD"/>
    <n v="1471406340"/>
    <n v="1470227660"/>
    <b v="0"/>
    <n v="47"/>
    <b v="1"/>
    <s v="theater/plays"/>
    <n v="1.06"/>
    <n v="1.2668463611859838E-2"/>
    <x v="1"/>
    <s v="plays"/>
    <d v="2016-08-17T03:59:00"/>
    <x v="2968"/>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1.0461538461538461E-2"/>
    <x v="1"/>
    <s v="plays"/>
    <d v="2015-05-03T22:51:00"/>
    <x v="2969"/>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1.4308176100628931E-2"/>
    <x v="1"/>
    <s v="plays"/>
    <d v="2014-07-18T16:04:11"/>
    <x v="2970"/>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1.3416536661466459E-2"/>
    <x v="1"/>
    <s v="plays"/>
    <d v="2014-08-31T15:47:58"/>
    <x v="2971"/>
  </r>
  <r>
    <n v="2972"/>
    <s v="A Bad Plan"/>
    <s v="A group of artists. A mythical art piece. A harrowing quest. And some margaritas."/>
    <n v="2000"/>
    <n v="2107"/>
    <x v="0"/>
    <x v="0"/>
    <s v="USD"/>
    <n v="1480899600"/>
    <n v="1479609520"/>
    <b v="0"/>
    <n v="17"/>
    <b v="1"/>
    <s v="theater/plays"/>
    <n v="1.0535000000000001"/>
    <n v="8.0683436165163748E-3"/>
    <x v="1"/>
    <s v="plays"/>
    <d v="2016-12-05T01:00:00"/>
    <x v="2972"/>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3.7757437070938217E-3"/>
    <x v="1"/>
    <s v="plays"/>
    <d v="2016-01-01T04:00:00"/>
    <x v="2973"/>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1.7058823529411765E-2"/>
    <x v="1"/>
    <s v="plays"/>
    <d v="2014-09-26T01:35:00"/>
    <x v="2974"/>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1.4107365792759051E-2"/>
    <x v="1"/>
    <s v="plays"/>
    <d v="2014-11-27T03:00:00"/>
    <x v="2975"/>
  </r>
  <r>
    <n v="2976"/>
    <s v="Pizza Delique"/>
    <s v="A play that addresses an important social issue, brought to light by members of the UoM Drama Society."/>
    <n v="70"/>
    <n v="120"/>
    <x v="0"/>
    <x v="1"/>
    <s v="GBP"/>
    <n v="1457870400"/>
    <n v="1456421530"/>
    <b v="0"/>
    <n v="14"/>
    <b v="1"/>
    <s v="theater/plays"/>
    <n v="1.7142857142857142"/>
    <n v="0.11666666666666667"/>
    <x v="1"/>
    <s v="plays"/>
    <d v="2016-03-13T12:00:00"/>
    <x v="297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8.8054006457293811E-3"/>
    <x v="1"/>
    <s v="plays"/>
    <d v="2015-03-23T02:14:00"/>
    <x v="2977"/>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1.6477857878475798E-2"/>
    <x v="1"/>
    <s v="plays"/>
    <d v="2014-10-20T05:59:00"/>
    <x v="2978"/>
  </r>
  <r>
    <n v="2979"/>
    <s v="'ART'"/>
    <s v="Dear Stone returns with Yasmina Reza's 'ART', a compelling, clever exploration of friendship under duress. Thanks for watching!"/>
    <n v="5000"/>
    <n v="5070"/>
    <x v="0"/>
    <x v="0"/>
    <s v="USD"/>
    <n v="1420524000"/>
    <n v="1419104823"/>
    <b v="0"/>
    <n v="46"/>
    <b v="1"/>
    <s v="theater/plays"/>
    <n v="1.014"/>
    <n v="9.0729783037475347E-3"/>
    <x v="1"/>
    <s v="plays"/>
    <d v="2015-01-06T06:00:00"/>
    <x v="2979"/>
  </r>
  <r>
    <n v="2980"/>
    <s v="INDEPENDENCE NYC"/>
    <s v="1 director, 4 actors, and a whole lotta determination. Help us bring this brilliant story to the heart of NYC!"/>
    <n v="3000"/>
    <n v="3275"/>
    <x v="0"/>
    <x v="0"/>
    <s v="USD"/>
    <n v="1440381600"/>
    <n v="1438639130"/>
    <b v="0"/>
    <n v="24"/>
    <b v="1"/>
    <s v="theater/plays"/>
    <n v="1.0916666666666666"/>
    <n v="7.3282442748091601E-3"/>
    <x v="1"/>
    <s v="plays"/>
    <d v="2015-08-24T02:00:00"/>
    <x v="2980"/>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1.8809385301531898E-2"/>
    <x v="1"/>
    <s v="spaces"/>
    <d v="2015-09-23T13:25:56"/>
    <x v="2981"/>
  </r>
  <r>
    <n v="2982"/>
    <s v="Railway Playhouse: Setting up a community arts space"/>
    <s v="Renovating this historical landmark, into an arts venue and theatre space for the community."/>
    <n v="5000"/>
    <n v="5103"/>
    <x v="0"/>
    <x v="1"/>
    <s v="GBP"/>
    <n v="1455208143"/>
    <n v="1452616143"/>
    <b v="1"/>
    <n v="59"/>
    <b v="1"/>
    <s v="theater/spaces"/>
    <n v="1.0206"/>
    <n v="1.1561826376641191E-2"/>
    <x v="1"/>
    <s v="spaces"/>
    <d v="2016-02-11T16:29:03"/>
    <x v="2982"/>
  </r>
  <r>
    <n v="2983"/>
    <s v="Build the House of Dad's!"/>
    <s v="Dad's Garage Theatre Company needs your help buying our new, forever home by hitting our $150,000 STRETCH GOAL!"/>
    <n v="116000"/>
    <n v="169985.91"/>
    <x v="0"/>
    <x v="0"/>
    <s v="USD"/>
    <n v="1415722236"/>
    <n v="1410534636"/>
    <b v="1"/>
    <n v="1095"/>
    <b v="1"/>
    <s v="theater/spaces"/>
    <n v="1.465395775862069"/>
    <n v="6.4417103747010556E-3"/>
    <x v="1"/>
    <s v="spaces"/>
    <d v="2014-11-11T16:10:36"/>
    <x v="2983"/>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8.6894132653061226E-3"/>
    <x v="1"/>
    <s v="spaces"/>
    <d v="2016-08-24T06:41:21"/>
    <x v="2984"/>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9.1245376078914926E-3"/>
    <x v="1"/>
    <s v="spaces"/>
    <d v="2016-10-31T04:00:00"/>
    <x v="2985"/>
  </r>
  <r>
    <n v="2986"/>
    <s v="Higher Education"/>
    <s v="Support the circus arts and help our aerial students work with more height. With your support, we will install beams at 19ft!"/>
    <n v="2400"/>
    <n v="2532"/>
    <x v="0"/>
    <x v="1"/>
    <s v="GBP"/>
    <n v="1462100406"/>
    <n v="1456920006"/>
    <b v="0"/>
    <n v="56"/>
    <b v="1"/>
    <s v="theater/spaces"/>
    <n v="1.0549999999999999"/>
    <n v="2.2116903633491312E-2"/>
    <x v="1"/>
    <s v="spaces"/>
    <d v="2016-05-01T11:00:06"/>
    <x v="2986"/>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9.6013797001471002E-3"/>
    <x v="1"/>
    <s v="spaces"/>
    <d v="2016-10-13T00:00:00"/>
    <x v="2987"/>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2.8000000000000001E-2"/>
    <x v="1"/>
    <s v="spaces"/>
    <d v="2016-06-20T08:41:21"/>
    <x v="2988"/>
  </r>
  <r>
    <n v="2989"/>
    <s v="Let's Light Up The Gem!"/>
    <s v="Bring the movies back to Bethel, Maine."/>
    <n v="20000"/>
    <n v="35307"/>
    <x v="0"/>
    <x v="0"/>
    <s v="USD"/>
    <n v="1450673940"/>
    <n v="1448756962"/>
    <b v="0"/>
    <n v="364"/>
    <b v="1"/>
    <s v="theater/spaces"/>
    <n v="1.76535"/>
    <n v="1.0309570340159176E-2"/>
    <x v="1"/>
    <s v="spaces"/>
    <d v="2015-12-21T04:59:00"/>
    <x v="2989"/>
  </r>
  <r>
    <n v="2990"/>
    <s v="The Gloria Theatre Project"/>
    <s v="We are a non-profit revitalizing the Gloria Theatre - our gift to the community - and we need your help #arts #community #theater"/>
    <n v="10000"/>
    <n v="10000"/>
    <x v="0"/>
    <x v="0"/>
    <s v="USD"/>
    <n v="1452174420"/>
    <n v="1449150420"/>
    <b v="0"/>
    <n v="27"/>
    <b v="1"/>
    <s v="theater/spaces"/>
    <n v="1"/>
    <n v="2.7000000000000001E-3"/>
    <x v="1"/>
    <s v="spaces"/>
    <d v="2016-01-07T13:47:00"/>
    <x v="2990"/>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1.0592255125284738E-2"/>
    <x v="1"/>
    <s v="spaces"/>
    <d v="2017-01-27T20:05:30"/>
    <x v="2991"/>
  </r>
  <r>
    <n v="2992"/>
    <s v="Th'underGrounds"/>
    <s v="Creating a non-profit CAFE &amp; VILLAGE COMMONS in SE Portland, in service to Neighbors, Kids, Artists &amp; the Underserved"/>
    <n v="3000"/>
    <n v="3135"/>
    <x v="0"/>
    <x v="0"/>
    <s v="USD"/>
    <n v="1476037510"/>
    <n v="1473445510"/>
    <b v="0"/>
    <n v="64"/>
    <b v="1"/>
    <s v="theater/spaces"/>
    <n v="1.0449999999999999"/>
    <n v="2.0414673046251993E-2"/>
    <x v="1"/>
    <s v="spaces"/>
    <d v="2016-10-09T18:25:10"/>
    <x v="2992"/>
  </r>
  <r>
    <n v="2993"/>
    <s v="TRUE WEST: Think, Dog! Productions"/>
    <s v="Help us build the Kitchen from Hell!"/>
    <n v="1000"/>
    <n v="1003"/>
    <x v="0"/>
    <x v="0"/>
    <s v="USD"/>
    <n v="1455998867"/>
    <n v="1453406867"/>
    <b v="0"/>
    <n v="22"/>
    <b v="1"/>
    <s v="theater/spaces"/>
    <n v="1.0029999999999999"/>
    <n v="2.1934197407776669E-2"/>
    <x v="1"/>
    <s v="spaces"/>
    <d v="2016-02-20T20:07:47"/>
    <x v="2993"/>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4.2964084937811307E-2"/>
    <x v="1"/>
    <s v="spaces"/>
    <d v="2014-10-03T11:29:32"/>
    <x v="2994"/>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1.5815548780487805E-2"/>
    <x v="1"/>
    <s v="spaces"/>
    <d v="2017-01-19T15:57:51"/>
    <x v="2995"/>
  </r>
  <r>
    <n v="2996"/>
    <s v="Sea Tea Improv's Comedy Theater in Hartford, CT"/>
    <s v="A permanent home for comedy in Connecticut in the heart of downtown Hartford."/>
    <n v="35000"/>
    <n v="60180"/>
    <x v="0"/>
    <x v="0"/>
    <s v="USD"/>
    <n v="1432677240"/>
    <n v="1427493240"/>
    <b v="0"/>
    <n v="392"/>
    <b v="1"/>
    <s v="theater/spaces"/>
    <n v="1.7194285714285715"/>
    <n v="6.5137919574609505E-3"/>
    <x v="1"/>
    <s v="spaces"/>
    <d v="2015-05-26T21:54:00"/>
    <x v="2996"/>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1.1086474501108648E-2"/>
    <x v="1"/>
    <s v="spaces"/>
    <d v="2017-02-27T04:59:00"/>
    <x v="2997"/>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8.4054004212406209E-3"/>
    <x v="1"/>
    <s v="spaces"/>
    <d v="2014-06-16T04:25:00"/>
    <x v="2998"/>
  </r>
  <r>
    <n v="2999"/>
    <s v="RAT Fund-Riser"/>
    <s v="Restless Artists' Theatre is building risers and installing better lighting for our patrons.  We need to purchase raw materials."/>
    <n v="1350"/>
    <n v="1605"/>
    <x v="0"/>
    <x v="0"/>
    <s v="USD"/>
    <n v="1488333600"/>
    <n v="1487094360"/>
    <b v="0"/>
    <n v="20"/>
    <b v="1"/>
    <s v="theater/spaces"/>
    <n v="1.1888888888888889"/>
    <n v="1.2461059190031152E-2"/>
    <x v="1"/>
    <s v="spaces"/>
    <d v="2017-03-01T02:00:00"/>
    <x v="2999"/>
  </r>
  <r>
    <n v="3000"/>
    <s v="Voices From The Future"/>
    <s v="A benefit show featuring musicians, dancers &amp; poets all under age 30 to raise money in support of LGBTQ rights and programs."/>
    <n v="500"/>
    <n v="500"/>
    <x v="0"/>
    <x v="0"/>
    <s v="USD"/>
    <n v="1485885600"/>
    <n v="1484682670"/>
    <b v="0"/>
    <n v="8"/>
    <b v="1"/>
    <s v="theater/spaces"/>
    <n v="1"/>
    <n v="1.6E-2"/>
    <x v="1"/>
    <s v="spaces"/>
    <d v="2017-01-31T18:00:00"/>
    <x v="300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7.6116708226389362E-3"/>
    <x v="1"/>
    <s v="spaces"/>
    <d v="2016-07-13T21:29:42"/>
    <x v="3001"/>
  </r>
  <r>
    <n v="3002"/>
    <s v="Help Fund the &quot;Back Room&quot; Arts Space at Jimmy's No 43!"/>
    <s v="Make the workshop/ small stage space at Jimmy's No 43 even better than before!"/>
    <n v="7000"/>
    <n v="7595.43"/>
    <x v="0"/>
    <x v="0"/>
    <s v="USD"/>
    <n v="1356552252"/>
    <n v="1353960252"/>
    <b v="0"/>
    <n v="104"/>
    <b v="1"/>
    <s v="theater/spaces"/>
    <n v="1.0850614285714286"/>
    <n v="1.3692444009094942E-2"/>
    <x v="1"/>
    <s v="spaces"/>
    <d v="2012-12-26T20:04:12"/>
    <x v="3002"/>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5.6013179571663919E-3"/>
    <x v="1"/>
    <s v="spaces"/>
    <d v="2016-03-01T05:59:00"/>
    <x v="3003"/>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6.1383681248060986E-3"/>
    <x v="1"/>
    <s v="spaces"/>
    <d v="2014-11-15T22:08:44"/>
    <x v="300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9.238526220190094E-3"/>
    <x v="1"/>
    <s v="spaces"/>
    <d v="2014-10-06T16:11:45"/>
    <x v="3005"/>
  </r>
  <r>
    <n v="3006"/>
    <s v="ONTARIO STREET THEATRE in Port Hope."/>
    <s v="We're an affordable theatre and rental space that can be molded into anything by anyone."/>
    <n v="8000"/>
    <n v="8620"/>
    <x v="0"/>
    <x v="5"/>
    <s v="CAD"/>
    <n v="1418580591"/>
    <n v="1415988591"/>
    <b v="0"/>
    <n v="97"/>
    <b v="1"/>
    <s v="theater/spaces"/>
    <n v="1.0774999999999999"/>
    <n v="1.1252900232018562E-2"/>
    <x v="1"/>
    <s v="spaces"/>
    <d v="2014-12-14T18:09:51"/>
    <x v="3006"/>
  </r>
  <r>
    <n v="3007"/>
    <s v="Bethlem"/>
    <s v="Consuite for 2015 CoreCon.  An adventure into insanity."/>
    <n v="600"/>
    <n v="1080"/>
    <x v="0"/>
    <x v="0"/>
    <s v="USD"/>
    <n v="1429938683"/>
    <n v="1428124283"/>
    <b v="0"/>
    <n v="20"/>
    <b v="1"/>
    <s v="theater/spaces"/>
    <n v="1.8"/>
    <n v="1.8518518518518517E-2"/>
    <x v="1"/>
    <s v="spaces"/>
    <d v="2015-04-25T05:11:23"/>
    <x v="3007"/>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8.5667215815486003E-3"/>
    <x v="1"/>
    <s v="spaces"/>
    <d v="2016-01-21T05:05:19"/>
    <x v="300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4.2753598984602023E-3"/>
    <x v="1"/>
    <s v="spaces"/>
    <d v="2014-11-26T14:40:40"/>
    <x v="3009"/>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6.3291139240506328E-3"/>
    <x v="1"/>
    <s v="spaces"/>
    <d v="2015-02-21T19:58:39"/>
    <x v="3010"/>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6.7385444743935305E-2"/>
    <x v="1"/>
    <s v="spaces"/>
    <d v="2015-12-23T22:59:00"/>
    <x v="3011"/>
  </r>
  <r>
    <n v="3012"/>
    <s v="Up-lifting Up-Fit!"/>
    <s v="Spring Theatre has recently found a new home in the heart of Winston Salem. We need your help for an up-lifting up-fit!"/>
    <n v="4000"/>
    <n v="4685"/>
    <x v="0"/>
    <x v="0"/>
    <s v="USD"/>
    <n v="1423587130"/>
    <n v="1421772730"/>
    <b v="0"/>
    <n v="55"/>
    <b v="1"/>
    <s v="theater/spaces"/>
    <n v="1.1712499999999999"/>
    <n v="1.1739594450373533E-2"/>
    <x v="1"/>
    <s v="spaces"/>
    <d v="2015-02-10T16:52:10"/>
    <x v="3012"/>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6.8170234454638127E-3"/>
    <x v="1"/>
    <s v="spaces"/>
    <d v="2015-06-21T20:04:09"/>
    <x v="30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1.9698684396661479E-2"/>
    <x v="1"/>
    <s v="spaces"/>
    <d v="2014-11-05T05:00:00"/>
    <x v="3014"/>
  </r>
  <r>
    <n v="3015"/>
    <s v="A Sign for 34 West"/>
    <s v="We're turning an old yogurt shop into a live theater in downtown Charleston.   Please help us hang our sign!"/>
    <n v="3400"/>
    <n v="3508"/>
    <x v="0"/>
    <x v="0"/>
    <s v="USD"/>
    <n v="1402459200"/>
    <n v="1401125238"/>
    <b v="0"/>
    <n v="40"/>
    <b v="1"/>
    <s v="theater/spaces"/>
    <n v="1.0317647058823529"/>
    <n v="1.1402508551881414E-2"/>
    <x v="1"/>
    <s v="spaces"/>
    <d v="2014-06-11T04:00:00"/>
    <x v="3015"/>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4.1274936941068565E-3"/>
    <x v="1"/>
    <s v="spaces"/>
    <d v="2014-07-18T13:09:12"/>
    <x v="3016"/>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6.8284303199484643E-3"/>
    <x v="1"/>
    <s v="spaces"/>
    <d v="2014-08-20T20:24:03"/>
    <x v="3017"/>
  </r>
  <r>
    <n v="3018"/>
    <s v="Why Theatre"/>
    <s v="Le projet vise la crÃ©ation dâ€™un lieu de rÃ©sidence, recherche et formation dÃ©diÃ© Ã  l'art vivant, l'image et la narration."/>
    <n v="4200"/>
    <n v="4230"/>
    <x v="0"/>
    <x v="6"/>
    <s v="EUR"/>
    <n v="1437429600"/>
    <n v="1433747376"/>
    <b v="0"/>
    <n v="41"/>
    <b v="1"/>
    <s v="theater/spaces"/>
    <n v="1.0071428571428571"/>
    <n v="9.6926713947990545E-3"/>
    <x v="1"/>
    <s v="spaces"/>
    <d v="2015-07-20T22:00:00"/>
    <x v="301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1.2427825130602145E-2"/>
    <x v="1"/>
    <s v="spaces"/>
    <d v="2014-05-27T03:00:00"/>
    <x v="3019"/>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4.261363636363636E-3"/>
    <x v="1"/>
    <s v="spaces"/>
    <d v="2015-08-14T20:18:53"/>
    <x v="3020"/>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1.9728021451829152E-2"/>
    <x v="1"/>
    <s v="spaces"/>
    <d v="2016-11-22T05:59:00"/>
    <x v="3021"/>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6.1459159397303726E-3"/>
    <x v="1"/>
    <s v="spaces"/>
    <d v="2016-08-27T22:53:29"/>
    <x v="3022"/>
  </r>
  <r>
    <n v="3023"/>
    <s v="The Night Watch"/>
    <s v="Antonia Goddard Productions in association with Jethro Compton Productions presents THE NIGHT WATCH, an exciting new historical drama."/>
    <n v="700"/>
    <n v="721"/>
    <x v="0"/>
    <x v="1"/>
    <s v="GBP"/>
    <n v="1434039186"/>
    <n v="1430151186"/>
    <b v="0"/>
    <n v="6"/>
    <b v="1"/>
    <s v="theater/spaces"/>
    <n v="1.03"/>
    <n v="8.321775312066574E-3"/>
    <x v="1"/>
    <s v="spaces"/>
    <d v="2015-06-11T16:13:06"/>
    <x v="3023"/>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1.4771528285041798E-2"/>
    <x v="1"/>
    <s v="spaces"/>
    <d v="2012-10-06T23:51:15"/>
    <x v="302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1.9192587690271344E-2"/>
    <x v="1"/>
    <s v="spaces"/>
    <d v="2014-05-30T16:00:00"/>
    <x v="3025"/>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1.937984496124031E-2"/>
    <x v="1"/>
    <s v="spaces"/>
    <d v="2017-03-03T11:01:32"/>
    <x v="3026"/>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6.0864272671941567E-3"/>
    <x v="1"/>
    <s v="spaces"/>
    <d v="2015-03-20T15:54:11"/>
    <x v="3027"/>
  </r>
  <r>
    <n v="3028"/>
    <s v="A Home for Vegas Theatre Hub"/>
    <s v="We have a space! Help us fill it with a stage, chairs, gear and audiences' laughter!"/>
    <n v="5000"/>
    <n v="8401"/>
    <x v="0"/>
    <x v="0"/>
    <s v="USD"/>
    <n v="1471242025"/>
    <n v="1468650025"/>
    <b v="0"/>
    <n v="99"/>
    <b v="1"/>
    <s v="theater/spaces"/>
    <n v="1.6801999999999999"/>
    <n v="1.1784311391501013E-2"/>
    <x v="1"/>
    <s v="spaces"/>
    <d v="2016-08-15T06:20:25"/>
    <x v="302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1.0576543172355105E-2"/>
    <x v="1"/>
    <s v="spaces"/>
    <d v="2014-11-18T04:35:00"/>
    <x v="3029"/>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2.1960364220674881E-2"/>
    <x v="1"/>
    <s v="spaces"/>
    <d v="2015-09-16T17:56:11"/>
    <x v="3030"/>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1.9333333333333334E-2"/>
    <x v="1"/>
    <s v="spaces"/>
    <d v="2016-10-14T21:10:47"/>
    <x v="3031"/>
  </r>
  <r>
    <n v="3032"/>
    <s v="Silent Valley : A Haunting"/>
    <s v="One night only, not-for-profit, neighborhood haunted attraction that will scare your mask off! Coming this Halloween."/>
    <n v="1000"/>
    <n v="1272"/>
    <x v="0"/>
    <x v="0"/>
    <s v="USD"/>
    <n v="1441933459"/>
    <n v="1439341459"/>
    <b v="0"/>
    <n v="25"/>
    <b v="1"/>
    <s v="theater/spaces"/>
    <n v="1.272"/>
    <n v="1.9654088050314465E-2"/>
    <x v="1"/>
    <s v="spaces"/>
    <d v="2015-09-11T01:04:19"/>
    <x v="303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5.2320291173794361E-3"/>
    <x v="1"/>
    <s v="spaces"/>
    <d v="2016-08-18T02:38:45"/>
    <x v="3033"/>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1.1196417146513116E-2"/>
    <x v="1"/>
    <s v="spaces"/>
    <d v="2016-11-01T03:59:00"/>
    <x v="3034"/>
  </r>
  <r>
    <n v="3035"/>
    <s v="The Coalition Theater"/>
    <s v="Help create a permanent home for live comedy shows and classes in Downtown RVA."/>
    <n v="25000"/>
    <n v="27196.71"/>
    <x v="0"/>
    <x v="0"/>
    <s v="USD"/>
    <n v="1367674009"/>
    <n v="1365082009"/>
    <b v="0"/>
    <n v="307"/>
    <b v="1"/>
    <s v="theater/spaces"/>
    <n v="1.0878684000000001"/>
    <n v="1.128813007161528E-2"/>
    <x v="1"/>
    <s v="spaces"/>
    <d v="2013-05-04T13:26:49"/>
    <x v="3035"/>
  </r>
  <r>
    <n v="3036"/>
    <s v="Save the Studio!"/>
    <s v="Help Synetic Theater create a new Studio to produce amazing  shows in the 2013/14 season and train awesome artists of all ages!"/>
    <n v="25000"/>
    <n v="31683"/>
    <x v="0"/>
    <x v="0"/>
    <s v="USD"/>
    <n v="1376654340"/>
    <n v="1373568644"/>
    <b v="0"/>
    <n v="329"/>
    <b v="1"/>
    <s v="theater/spaces"/>
    <n v="1.26732"/>
    <n v="1.0384117665625098E-2"/>
    <x v="1"/>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0018761726078799E-2"/>
    <x v="1"/>
    <s v="spaces"/>
    <d v="2010-10-02T04:59:00"/>
    <x v="3037"/>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2.6865671641791045E-2"/>
    <x v="1"/>
    <s v="spaces"/>
    <d v="2016-03-04T06:03:17"/>
    <x v="30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1.085417780063083E-2"/>
    <x v="1"/>
    <s v="spaces"/>
    <d v="2013-12-29T07:59:00"/>
    <x v="3039"/>
  </r>
  <r>
    <n v="3040"/>
    <s v="Jayhawk Makeover"/>
    <s v="48 hours of deck screws, dry wall, hard hats and needed renovation to help the Jayhawk rise from the ashes."/>
    <n v="3000"/>
    <n v="3225"/>
    <x v="0"/>
    <x v="0"/>
    <s v="USD"/>
    <n v="1435359600"/>
    <n v="1434999621"/>
    <b v="0"/>
    <n v="42"/>
    <b v="1"/>
    <s v="theater/spaces"/>
    <n v="1.075"/>
    <n v="1.3023255813953489E-2"/>
    <x v="1"/>
    <s v="spaces"/>
    <d v="2015-06-26T23:00:00"/>
    <x v="3040"/>
  </r>
  <r>
    <n v="3041"/>
    <s v="Lend a Hand in Our Home"/>
    <s v="Privet! Hello! Bon Jour! We are the Arlekin Players Theatre and we need a home."/>
    <n v="8300"/>
    <n v="9170"/>
    <x v="0"/>
    <x v="0"/>
    <s v="USD"/>
    <n v="1453323048"/>
    <n v="1450731048"/>
    <b v="0"/>
    <n v="95"/>
    <b v="1"/>
    <s v="theater/spaces"/>
    <n v="1.1048192771084338"/>
    <n v="1.0359869138495093E-2"/>
    <x v="1"/>
    <s v="spaces"/>
    <d v="2016-01-20T20:50:48"/>
    <x v="3041"/>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1.9270833333333334E-2"/>
    <x v="1"/>
    <s v="spaces"/>
    <d v="2015-10-06T16:30:47"/>
    <x v="3042"/>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7.7571056299618208E-3"/>
    <x v="1"/>
    <s v="spaces"/>
    <d v="2015-04-16T02:50:00"/>
    <x v="304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1.1889337702918985E-2"/>
    <x v="1"/>
    <s v="spaces"/>
    <d v="2016-02-02T17:26:38"/>
    <x v="3044"/>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1.2056681473778601E-2"/>
    <x v="1"/>
    <s v="spaces"/>
    <d v="2014-08-22T03:44:15"/>
    <x v="3045"/>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3.846919148371692E-3"/>
    <x v="1"/>
    <s v="spaces"/>
    <d v="2014-09-10T04:52:00"/>
    <x v="3046"/>
  </r>
  <r>
    <n v="3047"/>
    <s v="Acting V Senior Showcase"/>
    <s v="Hi! We're the Graduating Seniors Acting V Seniors at Temple University! Welcome to our Kick starter Page!"/>
    <n v="500"/>
    <n v="745"/>
    <x v="0"/>
    <x v="0"/>
    <s v="USD"/>
    <n v="1461762960"/>
    <n v="1457999054"/>
    <b v="0"/>
    <n v="20"/>
    <b v="1"/>
    <s v="theater/spaces"/>
    <n v="1.49"/>
    <n v="2.6845637583892617E-2"/>
    <x v="1"/>
    <s v="spaces"/>
    <d v="2016-04-27T13:16:00"/>
    <x v="3047"/>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5.6490384615384614E-3"/>
    <x v="1"/>
    <s v="spaces"/>
    <d v="2014-12-31T21:22:00"/>
    <x v="304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1.35E-2"/>
    <x v="1"/>
    <s v="spaces"/>
    <d v="2015-06-14T00:20:55"/>
    <x v="3049"/>
  </r>
  <r>
    <n v="3050"/>
    <s v="The Black Pearl Consuite at CoreCon VIII: On Ancient Seas"/>
    <s v="Help fund The Black Pearl Consuite at CoreCon VIII: On Ancient Seas!"/>
    <n v="600"/>
    <n v="636"/>
    <x v="0"/>
    <x v="0"/>
    <s v="USD"/>
    <n v="1462420960"/>
    <n v="1459828960"/>
    <b v="0"/>
    <n v="9"/>
    <b v="1"/>
    <s v="theater/spaces"/>
    <n v="1.06"/>
    <n v="1.4150943396226415E-2"/>
    <x v="1"/>
    <s v="spaces"/>
    <d v="2016-05-05T04:02:40"/>
    <x v="3050"/>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4.2321644498186213E-2"/>
    <x v="1"/>
    <s v="spaces"/>
    <d v="2017-02-08T09:59:05"/>
    <x v="3051"/>
  </r>
  <r>
    <n v="3052"/>
    <s v="Funding for a new theater facility in Walker Minnesota"/>
    <s v="To let the arts continue in Walker Minnesota We need a performing arts space and art gallery"/>
    <n v="50000"/>
    <n v="75"/>
    <x v="2"/>
    <x v="0"/>
    <s v="USD"/>
    <n v="1432828740"/>
    <n v="1430237094"/>
    <b v="0"/>
    <n v="2"/>
    <b v="0"/>
    <s v="theater/spaces"/>
    <n v="1.5E-3"/>
    <n v="2.6666666666666668E-2"/>
    <x v="1"/>
    <s v="spaces"/>
    <d v="2015-05-28T15:59:00"/>
    <x v="3052"/>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7.4999999999999997E-2"/>
    <x v="1"/>
    <s v="spaces"/>
    <d v="2014-10-02T03:59:00"/>
    <x v="3053"/>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e v="#DIV/0!"/>
    <x v="1"/>
    <s v="spaces"/>
    <d v="2015-03-02T01:04:00"/>
    <x v="3054"/>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1"/>
    <x v="1"/>
    <s v="spaces"/>
    <d v="2015-01-09T22:59:50"/>
    <x v="3055"/>
  </r>
  <r>
    <n v="3056"/>
    <s v="Palace Flophouse Theater"/>
    <s v="Looking to establish a communal space for art shows, bands, farmer's markets, environmental education, and traditional skills."/>
    <n v="25000"/>
    <n v="0"/>
    <x v="2"/>
    <x v="0"/>
    <s v="USD"/>
    <n v="1412003784"/>
    <n v="1406819784"/>
    <b v="0"/>
    <n v="0"/>
    <b v="0"/>
    <s v="theater/spaces"/>
    <n v="0"/>
    <e v="#DIV/0!"/>
    <x v="1"/>
    <s v="spaces"/>
    <d v="2014-09-29T15:16:24"/>
    <x v="3056"/>
  </r>
  <r>
    <n v="3057"/>
    <s v="1 World Educational Theme Parks"/>
    <s v="A series of 6 educational theme parks. This project is to fund the plans and 3D designs required to build the first park."/>
    <n v="50000"/>
    <n v="0"/>
    <x v="2"/>
    <x v="1"/>
    <s v="GBP"/>
    <n v="1459694211"/>
    <n v="1457105811"/>
    <b v="0"/>
    <n v="0"/>
    <b v="0"/>
    <s v="theater/spaces"/>
    <n v="0"/>
    <e v="#DIV/0!"/>
    <x v="1"/>
    <s v="spaces"/>
    <d v="2016-04-03T14:36:51"/>
    <x v="3057"/>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
    <x v="1"/>
    <s v="spaces"/>
    <d v="2016-05-20T08:59:00"/>
    <x v="305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2.4390243902439025E-2"/>
    <x v="1"/>
    <s v="spaces"/>
    <d v="2014-08-08T22:27:26"/>
    <x v="3059"/>
  </r>
  <r>
    <n v="3060"/>
    <s v="Save the Roxy Theatre in Bremerton WA"/>
    <s v="Save the historic Roxy theatre in Bremerton WA from being repurposed as office space."/>
    <n v="220000"/>
    <n v="335"/>
    <x v="2"/>
    <x v="0"/>
    <s v="USD"/>
    <n v="1443422134"/>
    <n v="1440830134"/>
    <b v="0"/>
    <n v="6"/>
    <b v="0"/>
    <s v="theater/spaces"/>
    <n v="1.5227272727272728E-3"/>
    <n v="1.7910447761194031E-2"/>
    <x v="1"/>
    <s v="spaces"/>
    <d v="2015-09-28T06:35:34"/>
    <x v="3060"/>
  </r>
  <r>
    <n v="3061"/>
    <s v="Help Save Parkway Cinemas!"/>
    <s v="Save a historic Local theater."/>
    <n v="1000000"/>
    <n v="0"/>
    <x v="2"/>
    <x v="0"/>
    <s v="USD"/>
    <n v="1407955748"/>
    <n v="1405363748"/>
    <b v="0"/>
    <n v="0"/>
    <b v="0"/>
    <s v="theater/spaces"/>
    <n v="0"/>
    <e v="#DIV/0!"/>
    <x v="1"/>
    <s v="spaces"/>
    <d v="2014-08-13T18:49:08"/>
    <x v="3061"/>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1.0023937761819269E-2"/>
    <x v="1"/>
    <s v="spaces"/>
    <d v="2015-09-30T18:00:00"/>
    <x v="3062"/>
  </r>
  <r>
    <n v="3063"/>
    <s v="Spec Haus"/>
    <s v="Members of the local Miami music scene are putting together a venue/creative space in Kendall!"/>
    <n v="3000"/>
    <n v="587"/>
    <x v="2"/>
    <x v="0"/>
    <s v="USD"/>
    <n v="1477174138"/>
    <n v="1474150138"/>
    <b v="0"/>
    <n v="23"/>
    <b v="0"/>
    <s v="theater/spaces"/>
    <n v="0.19566666666666666"/>
    <n v="3.9182282793867124E-2"/>
    <x v="1"/>
    <s v="spaces"/>
    <d v="2016-10-22T22:08:58"/>
    <x v="3063"/>
  </r>
  <r>
    <n v="3064"/>
    <s v="Kickstart the Crossroads Community"/>
    <s v="An epicenter for connection, creation and expression of the community."/>
    <n v="75000"/>
    <n v="8471"/>
    <x v="2"/>
    <x v="0"/>
    <s v="USD"/>
    <n v="1448175540"/>
    <n v="1445483246"/>
    <b v="0"/>
    <n v="72"/>
    <b v="0"/>
    <s v="theater/spaces"/>
    <n v="0.11294666666666667"/>
    <n v="8.4995868256404206E-3"/>
    <x v="1"/>
    <s v="spaces"/>
    <d v="2015-11-22T06:59:00"/>
    <x v="3064"/>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0.2"/>
    <x v="1"/>
    <s v="spaces"/>
    <d v="2014-07-30T01:19:32"/>
    <x v="3065"/>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3.5756853396901072E-4"/>
    <x v="1"/>
    <s v="spaces"/>
    <d v="2016-07-10T05:28:57"/>
    <x v="3066"/>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5.0000000000000001E-3"/>
    <x v="1"/>
    <s v="spaces"/>
    <d v="2015-09-09T22:31:19"/>
    <x v="3067"/>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1.1428571428571429E-2"/>
    <x v="1"/>
    <s v="spaces"/>
    <d v="2015-10-16T16:35:52"/>
    <x v="306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4.9645390070921988E-2"/>
    <x v="1"/>
    <s v="spaces"/>
    <d v="2014-12-14T20:00:34"/>
    <x v="3069"/>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4.790419161676647E-2"/>
    <x v="1"/>
    <s v="spaces"/>
    <d v="2016-12-07T17:36:09"/>
    <x v="3070"/>
  </r>
  <r>
    <n v="3071"/>
    <s v="The Echo Theatre 2015"/>
    <s v="Anyone can create. They just need a place and an opportunity. The Echo Theatre (Provo) provides that opportunity."/>
    <n v="12000"/>
    <n v="7173"/>
    <x v="2"/>
    <x v="0"/>
    <s v="USD"/>
    <n v="1429595940"/>
    <n v="1428082481"/>
    <b v="0"/>
    <n v="117"/>
    <b v="0"/>
    <s v="theater/spaces"/>
    <n v="0.59775"/>
    <n v="1.631116687578419E-2"/>
    <x v="1"/>
    <s v="spaces"/>
    <d v="2015-04-21T05:59:00"/>
    <x v="3071"/>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
    <x v="1"/>
    <s v="spaces"/>
    <d v="2016-10-30T01:46:00"/>
    <x v="3072"/>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1.0852713178294573E-2"/>
    <x v="1"/>
    <s v="spaces"/>
    <d v="2015-06-14T19:19:00"/>
    <x v="3073"/>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0.13636363636363635"/>
    <x v="1"/>
    <s v="spaces"/>
    <d v="2016-03-10T13:42:39"/>
    <x v="3074"/>
  </r>
  <r>
    <n v="3075"/>
    <s v="The Little MAGIC Theatre"/>
    <s v="Magic Morgan &amp; Liliana are raising funds to expand their famed traveling magic show to a theater of magic."/>
    <n v="15000"/>
    <n v="1296"/>
    <x v="2"/>
    <x v="0"/>
    <s v="USD"/>
    <n v="1471573640"/>
    <n v="1467253640"/>
    <b v="0"/>
    <n v="20"/>
    <b v="0"/>
    <s v="theater/spaces"/>
    <n v="8.6400000000000005E-2"/>
    <n v="1.5432098765432098E-2"/>
    <x v="1"/>
    <s v="spaces"/>
    <d v="2016-08-19T02:27:20"/>
    <x v="3075"/>
  </r>
  <r>
    <n v="3076"/>
    <s v="10,000 Hours"/>
    <s v="Helping female comedians get in their 10,000 Hours of practice!"/>
    <n v="10000"/>
    <n v="1506"/>
    <x v="2"/>
    <x v="0"/>
    <s v="USD"/>
    <n v="1444405123"/>
    <n v="1439221123"/>
    <b v="0"/>
    <n v="50"/>
    <b v="0"/>
    <s v="theater/spaces"/>
    <n v="0.15060000000000001"/>
    <n v="3.3200531208499334E-2"/>
    <x v="1"/>
    <s v="spaces"/>
    <d v="2015-10-09T15:38:43"/>
    <x v="3076"/>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1.9047619047619049E-2"/>
    <x v="1"/>
    <s v="spaces"/>
    <d v="2017-03-02T22:57:58"/>
    <x v="3077"/>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4.2253521126760563E-2"/>
    <x v="1"/>
    <s v="spaces"/>
    <d v="2015-02-26T03:19:55"/>
    <x v="307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2.4051309460181719E-3"/>
    <x v="1"/>
    <s v="spaces"/>
    <d v="2015-03-22T16:07:15"/>
    <x v="3079"/>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1.8617021276595744E-2"/>
    <x v="1"/>
    <s v="spaces"/>
    <d v="2014-12-27T01:40:44"/>
    <x v="3080"/>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2.3775558725630053E-3"/>
    <x v="1"/>
    <s v="spaces"/>
    <d v="2015-09-20T04:21:31"/>
    <x v="3081"/>
  </r>
  <r>
    <n v="3082"/>
    <s v="Magical Workshop, Magic/Hobby Store"/>
    <s v="Help expand the time of everyones favorite magic store!  It currently limited to 3 days a week. If not for you, then the children!"/>
    <n v="9000"/>
    <n v="0"/>
    <x v="2"/>
    <x v="0"/>
    <s v="USD"/>
    <n v="1447628946"/>
    <n v="1445033346"/>
    <b v="0"/>
    <n v="0"/>
    <b v="0"/>
    <s v="theater/spaces"/>
    <n v="0"/>
    <e v="#DIV/0!"/>
    <x v="1"/>
    <s v="spaces"/>
    <d v="2015-11-15T23:09:06"/>
    <x v="3082"/>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5.3571428571428568E-2"/>
    <x v="1"/>
    <s v="spaces"/>
    <d v="2014-09-01T05:00:00"/>
    <x v="3083"/>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1.276595744680851E-2"/>
    <x v="1"/>
    <s v="spaces"/>
    <d v="2015-05-05T18:48:00"/>
    <x v="3084"/>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1.4754098360655738E-2"/>
    <x v="1"/>
    <s v="spaces"/>
    <d v="2015-09-29T21:12:39"/>
    <x v="3085"/>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0.06"/>
    <x v="1"/>
    <s v="spaces"/>
    <d v="2015-08-17T16:05:59"/>
    <x v="3086"/>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1.6E-2"/>
    <x v="1"/>
    <s v="spaces"/>
    <d v="2016-12-21T04:36:30"/>
    <x v="3087"/>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2.3809523809523808E-2"/>
    <x v="1"/>
    <s v="spaces"/>
    <d v="2015-01-08T13:41:00"/>
    <x v="308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7.687051588657328E-3"/>
    <x v="1"/>
    <s v="spaces"/>
    <d v="2016-07-09T01:59:00"/>
    <x v="3089"/>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7.8726382085374388E-4"/>
    <x v="1"/>
    <s v="spaces"/>
    <d v="2015-05-01T18:39:05"/>
    <x v="3090"/>
  </r>
  <r>
    <n v="3091"/>
    <s v="Bustduck Theatre"/>
    <s v="Roanoke, Virginia's first long-form improv theatre company. Producing improv and scripted theatre, with a dynamic training program."/>
    <n v="5000"/>
    <n v="796"/>
    <x v="2"/>
    <x v="0"/>
    <s v="USD"/>
    <n v="1471214743"/>
    <n v="1468622743"/>
    <b v="0"/>
    <n v="9"/>
    <b v="0"/>
    <s v="theater/spaces"/>
    <n v="0.15920000000000001"/>
    <n v="1.1306532663316583E-2"/>
    <x v="1"/>
    <s v="spaces"/>
    <d v="2016-08-14T22:45:43"/>
    <x v="3091"/>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1.7748628707139173E-2"/>
    <x v="1"/>
    <s v="spaces"/>
    <d v="2015-10-15T22:00:00"/>
    <x v="3092"/>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1.8681318681318681E-2"/>
    <x v="1"/>
    <s v="spaces"/>
    <d v="2014-06-01T03:59:00"/>
    <x v="3093"/>
  </r>
  <r>
    <n v="3094"/>
    <s v="Nothing Up My Sleeves Tour: Summer 2016"/>
    <s v="This is a Kickstarter to help with the start up costs for Illusionist, Chris Lengyel's Summer 2016 Tour!"/>
    <n v="100000"/>
    <n v="25"/>
    <x v="2"/>
    <x v="0"/>
    <s v="USD"/>
    <n v="1442775956"/>
    <n v="1437591956"/>
    <b v="0"/>
    <n v="1"/>
    <b v="0"/>
    <s v="theater/spaces"/>
    <n v="2.5000000000000001E-4"/>
    <n v="0.04"/>
    <x v="1"/>
    <s v="spaces"/>
    <d v="2015-09-20T19:05:56"/>
    <x v="3094"/>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0.02"/>
    <x v="1"/>
    <s v="spaces"/>
    <d v="2016-08-01T00:36:20"/>
    <x v="3095"/>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1.7610062893081761E-2"/>
    <x v="1"/>
    <s v="spaces"/>
    <d v="2015-05-20T19:48:46"/>
    <x v="3096"/>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2.4489795918367346E-2"/>
    <x v="1"/>
    <s v="spaces"/>
    <d v="2016-10-07T14:00:00"/>
    <x v="3097"/>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1.5358361774744027E-2"/>
    <x v="1"/>
    <s v="spaces"/>
    <d v="2016-02-08T00:17:00"/>
    <x v="309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1.7985611510791366E-2"/>
    <x v="1"/>
    <s v="spaces"/>
    <d v="2016-02-12T04:33:11"/>
    <x v="3099"/>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7.1154898741105635E-3"/>
    <x v="1"/>
    <s v="spaces"/>
    <d v="2014-10-20T14:56:15"/>
    <x v="3100"/>
  </r>
  <r>
    <n v="3101"/>
    <s v="Mots Ã‰crits"/>
    <s v="LabellisÃ© 14-18, Mots Ã‰crits est un projet itinÃ©rant de lectures Ã  voix haute par des amateurs, mises en espace par une comÃ©dienne."/>
    <n v="2500"/>
    <n v="300"/>
    <x v="2"/>
    <x v="6"/>
    <s v="EUR"/>
    <n v="1437033360"/>
    <n v="1434445937"/>
    <b v="0"/>
    <n v="12"/>
    <b v="0"/>
    <s v="theater/spaces"/>
    <n v="0.12"/>
    <n v="0.04"/>
    <x v="1"/>
    <s v="spaces"/>
    <d v="2015-07-16T07:56:00"/>
    <x v="3101"/>
  </r>
  <r>
    <n v="3102"/>
    <s v="Theatre Bath Bus"/>
    <s v="Imagine being able to take a performance anywhere! Meet the Theatre Bath Bus - a magical performance space where anything is possible."/>
    <n v="16000"/>
    <n v="6258"/>
    <x v="2"/>
    <x v="1"/>
    <s v="GBP"/>
    <n v="1471939818"/>
    <n v="1467619818"/>
    <b v="0"/>
    <n v="90"/>
    <b v="0"/>
    <s v="theater/spaces"/>
    <n v="0.391125"/>
    <n v="1.4381591562799617E-2"/>
    <x v="1"/>
    <s v="spaces"/>
    <d v="2016-08-23T08:10:18"/>
    <x v="3102"/>
  </r>
  <r>
    <n v="3103"/>
    <s v="Professional Venue for local artists!!"/>
    <s v="Creating a place for local artists to perform, at substantially less cost for them"/>
    <n v="4100"/>
    <n v="11"/>
    <x v="2"/>
    <x v="0"/>
    <s v="USD"/>
    <n v="1434080706"/>
    <n v="1428896706"/>
    <b v="0"/>
    <n v="2"/>
    <b v="0"/>
    <s v="theater/spaces"/>
    <n v="2.6829268292682929E-3"/>
    <n v="0.18181818181818182"/>
    <x v="1"/>
    <s v="spaces"/>
    <d v="2015-06-12T03:45:06"/>
    <x v="3103"/>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4.2194092827004216E-3"/>
    <x v="1"/>
    <s v="spaces"/>
    <d v="2015-02-03T02:00:00"/>
    <x v="3104"/>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1.2520193861066236E-2"/>
    <x v="1"/>
    <s v="spaces"/>
    <d v="2014-10-19T05:00:00"/>
    <x v="3105"/>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9.7560975609756101E-2"/>
    <x v="1"/>
    <s v="spaces"/>
    <d v="2015-09-16T22:00:00"/>
    <x v="3106"/>
  </r>
  <r>
    <n v="3107"/>
    <s v="Creating Cabaret"/>
    <s v="When opportunity knocks, we answer!  Help expand the ravishingly talented troupe into a new and exciting market and venue!"/>
    <n v="40000"/>
    <n v="7905"/>
    <x v="2"/>
    <x v="0"/>
    <s v="USD"/>
    <n v="1431372751"/>
    <n v="1430767951"/>
    <b v="0"/>
    <n v="29"/>
    <b v="0"/>
    <s v="theater/spaces"/>
    <n v="0.197625"/>
    <n v="3.668564199873498E-3"/>
    <x v="1"/>
    <s v="spaces"/>
    <d v="2015-05-11T19:32:31"/>
    <x v="3107"/>
  </r>
  <r>
    <n v="3108"/>
    <s v="Funding a home for our Children's Theater"/>
    <s v="We need a permanent home for the theater!"/>
    <n v="50000"/>
    <n v="26"/>
    <x v="2"/>
    <x v="0"/>
    <s v="USD"/>
    <n v="1430234394"/>
    <n v="1425053994"/>
    <b v="0"/>
    <n v="2"/>
    <b v="0"/>
    <s v="theater/spaces"/>
    <n v="5.1999999999999995E-4"/>
    <n v="7.6923076923076927E-2"/>
    <x v="1"/>
    <s v="spaces"/>
    <d v="2015-04-28T15:19:54"/>
    <x v="310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1.7186793306196293E-2"/>
    <x v="1"/>
    <s v="spaces"/>
    <d v="2014-08-28T03:00:10"/>
    <x v="3109"/>
  </r>
  <r>
    <n v="3110"/>
    <s v="Hip Justice Catmunity Center"/>
    <s v="Cat People Unite! It's time we get a space of our own to relax, socialize and learn! Join the Catmunity!"/>
    <n v="25000"/>
    <n v="10"/>
    <x v="2"/>
    <x v="0"/>
    <s v="USD"/>
    <n v="1487465119"/>
    <n v="1484009119"/>
    <b v="0"/>
    <n v="1"/>
    <b v="0"/>
    <s v="theater/spaces"/>
    <n v="4.0000000000000002E-4"/>
    <n v="0.1"/>
    <x v="1"/>
    <s v="spaces"/>
    <d v="2017-02-19T00:45:19"/>
    <x v="3110"/>
  </r>
  <r>
    <n v="3111"/>
    <s v="All Puppet Players Need a Home"/>
    <s v="Help All Puppet Players perform it's 2015 season in a beautiful 200 seat theater for an entire year."/>
    <n v="20000"/>
    <n v="5328"/>
    <x v="2"/>
    <x v="0"/>
    <s v="USD"/>
    <n v="1412432220"/>
    <n v="1409753820"/>
    <b v="0"/>
    <n v="76"/>
    <b v="0"/>
    <s v="theater/spaces"/>
    <n v="0.26640000000000003"/>
    <n v="1.4264264264264264E-2"/>
    <x v="1"/>
    <s v="spaces"/>
    <d v="2014-10-04T14:17:00"/>
    <x v="3111"/>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1.7274472168905951E-2"/>
    <x v="1"/>
    <s v="spaces"/>
    <d v="2016-11-01T02:55:34"/>
    <x v="3112"/>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7.982740021574973E-3"/>
    <x v="1"/>
    <s v="spaces"/>
    <d v="2015-04-17T17:33:02"/>
    <x v="3113"/>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e v="#DIV/0!"/>
    <x v="1"/>
    <s v="spaces"/>
    <d v="2014-09-21T15:10:50"/>
    <x v="3114"/>
  </r>
  <r>
    <n v="3115"/>
    <s v="spoken word pop-up:"/>
    <s v="We are creating a mobile community devoted to the spreading and sharing of spoken word and other kinds of storytelling."/>
    <n v="10000"/>
    <n v="300"/>
    <x v="2"/>
    <x v="11"/>
    <s v="SEK"/>
    <n v="1465123427"/>
    <n v="1462531427"/>
    <b v="0"/>
    <n v="1"/>
    <b v="0"/>
    <s v="theater/spaces"/>
    <n v="0.03"/>
    <n v="3.3333333333333335E-3"/>
    <x v="1"/>
    <s v="spaces"/>
    <d v="2016-06-05T10:43:47"/>
    <x v="3115"/>
  </r>
  <r>
    <n v="3116"/>
    <s v="CoreCon Asylum"/>
    <s v="Creating a consuite for CoreCon. A focus on the insanity of asylums and early medical practices from history."/>
    <n v="750"/>
    <n v="430"/>
    <x v="2"/>
    <x v="0"/>
    <s v="USD"/>
    <n v="1427890925"/>
    <n v="1426681325"/>
    <b v="0"/>
    <n v="10"/>
    <b v="0"/>
    <s v="theater/spaces"/>
    <n v="0.57333333333333336"/>
    <n v="2.3255813953488372E-2"/>
    <x v="1"/>
    <s v="spaces"/>
    <d v="2015-04-01T12:22:05"/>
    <x v="3116"/>
  </r>
  <r>
    <n v="3117"/>
    <s v="Cowes and The Sea"/>
    <s v="Performing Arts workshops, for young people aged 5 -16, exploring how the sea has shaped Cowes as a settlement."/>
    <n v="1000"/>
    <n v="1"/>
    <x v="2"/>
    <x v="1"/>
    <s v="GBP"/>
    <n v="1464354720"/>
    <n v="1463648360"/>
    <b v="0"/>
    <n v="1"/>
    <b v="0"/>
    <s v="theater/spaces"/>
    <n v="1E-3"/>
    <n v="1"/>
    <x v="1"/>
    <s v="spaces"/>
    <d v="2016-05-27T13:12:00"/>
    <x v="3117"/>
  </r>
  <r>
    <n v="3118"/>
    <s v="Garden Eden, theatre, meeting, culture, music, art"/>
    <s v="a magical place for all kind of people, like a fairytaile in all colours"/>
    <n v="500000"/>
    <n v="1550"/>
    <x v="2"/>
    <x v="11"/>
    <s v="SEK"/>
    <n v="1467473723"/>
    <n v="1465832123"/>
    <b v="0"/>
    <n v="2"/>
    <b v="0"/>
    <s v="theater/spaces"/>
    <n v="3.0999999999999999E-3"/>
    <n v="1.2903225806451613E-3"/>
    <x v="1"/>
    <s v="spaces"/>
    <d v="2016-07-02T15:35:23"/>
    <x v="311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0.2"/>
    <x v="1"/>
    <s v="spaces"/>
    <d v="2015-03-27T00:05:32"/>
    <x v="3119"/>
  </r>
  <r>
    <n v="3120"/>
    <s v="Subtropisch zwemparadijs Tropicana"/>
    <s v="Wij willen Tropicana het subtropisch zwemparadijs van Rotterdam op een nieuwe locatie gaan bouwen."/>
    <n v="1300000"/>
    <n v="128"/>
    <x v="2"/>
    <x v="9"/>
    <s v="EUR"/>
    <n v="1462484196"/>
    <n v="1457303796"/>
    <b v="0"/>
    <n v="10"/>
    <b v="0"/>
    <s v="theater/spaces"/>
    <n v="9.8461538461538464E-5"/>
    <n v="7.8125E-2"/>
    <x v="1"/>
    <s v="spaces"/>
    <d v="2016-05-05T21:36:36"/>
    <x v="3120"/>
  </r>
  <r>
    <n v="3121"/>
    <s v="Ant Farm Theatre Project (Canceled)"/>
    <s v="I going to build a theatre for a local ant farm so that Ants can put on their theatre productions."/>
    <n v="1500"/>
    <n v="10"/>
    <x v="1"/>
    <x v="5"/>
    <s v="CAD"/>
    <n v="1411748335"/>
    <n v="1406564335"/>
    <b v="0"/>
    <n v="1"/>
    <b v="0"/>
    <s v="theater/spaces"/>
    <n v="6.6666666666666671E-3"/>
    <n v="0.1"/>
    <x v="1"/>
    <s v="spaces"/>
    <d v="2014-09-26T16:18:55"/>
    <x v="3121"/>
  </r>
  <r>
    <n v="3122"/>
    <s v="be back soon (Canceled)"/>
    <s v="cancelled until further notice"/>
    <n v="199"/>
    <n v="116"/>
    <x v="1"/>
    <x v="0"/>
    <s v="USD"/>
    <n v="1478733732"/>
    <n v="1478298132"/>
    <b v="0"/>
    <n v="2"/>
    <b v="0"/>
    <s v="theater/spaces"/>
    <n v="0.58291457286432158"/>
    <n v="1.7241379310344827E-2"/>
    <x v="1"/>
    <s v="spaces"/>
    <d v="2016-11-09T23:22:12"/>
    <x v="3122"/>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4.084890600056343E-3"/>
    <x v="1"/>
    <s v="spaces"/>
    <d v="2016-07-09T23:49:58"/>
    <x v="3123"/>
  </r>
  <r>
    <n v="3124"/>
    <s v="Theater &amp; Arts &amp; Day Care (Canceled)"/>
    <s v="A place where kids/ teens' dreams come true, and one finds there home without sparkly red shoes!"/>
    <n v="800000"/>
    <n v="26"/>
    <x v="1"/>
    <x v="0"/>
    <s v="USD"/>
    <n v="1422902601"/>
    <n v="1417718601"/>
    <b v="0"/>
    <n v="4"/>
    <b v="0"/>
    <s v="theater/spaces"/>
    <n v="3.2499999999999997E-5"/>
    <n v="0.15384615384615385"/>
    <x v="1"/>
    <s v="spaces"/>
    <d v="2015-02-02T18:43:21"/>
    <x v="3124"/>
  </r>
  <r>
    <n v="3125"/>
    <s v="N/A (Canceled)"/>
    <s v="N/A"/>
    <n v="1500000"/>
    <n v="0"/>
    <x v="1"/>
    <x v="0"/>
    <s v="USD"/>
    <n v="1452142672"/>
    <n v="1449550672"/>
    <b v="0"/>
    <n v="0"/>
    <b v="0"/>
    <s v="theater/spaces"/>
    <n v="0"/>
    <e v="#DIV/0!"/>
    <x v="1"/>
    <s v="spaces"/>
    <d v="2016-01-07T04:57:52"/>
    <x v="3125"/>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1.6346153846153847E-2"/>
    <x v="1"/>
    <s v="spaces"/>
    <d v="2016-03-27T23:26:02"/>
    <x v="3126"/>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e v="#DIV/0!"/>
    <x v="1"/>
    <s v="spaces"/>
    <d v="2015-03-01T20:33:49"/>
    <x v="3127"/>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7.1818795654042108E-3"/>
    <x v="1"/>
    <s v="plays"/>
    <d v="2017-03-16T18:49:01"/>
    <x v="3128"/>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0.1"/>
    <x v="1"/>
    <s v="plays"/>
    <d v="2017-04-18T19:13:39"/>
    <x v="3129"/>
  </r>
  <r>
    <n v="3130"/>
    <s v="MEDEA | A New Vision"/>
    <s v="A shockingly relevant modern take on a 2,000-year-old tragedy that confronts current gender politics."/>
    <n v="10000"/>
    <n v="375"/>
    <x v="3"/>
    <x v="0"/>
    <s v="USD"/>
    <n v="1492145940"/>
    <n v="1489504916"/>
    <b v="0"/>
    <n v="4"/>
    <b v="0"/>
    <s v="theater/plays"/>
    <n v="3.7499999999999999E-2"/>
    <n v="1.0666666666666666E-2"/>
    <x v="1"/>
    <s v="plays"/>
    <d v="2017-04-14T04:59:00"/>
    <x v="3130"/>
  </r>
  <r>
    <n v="3131"/>
    <s v="SNAKE EYES"/>
    <s v="A Staged Reading of &quot;Snake Eyes,&quot; a new play by Alex Rafala"/>
    <n v="4100"/>
    <n v="645"/>
    <x v="3"/>
    <x v="0"/>
    <s v="USD"/>
    <n v="1491656045"/>
    <n v="1489067645"/>
    <b v="0"/>
    <n v="12"/>
    <b v="0"/>
    <s v="theater/plays"/>
    <n v="0.15731707317073171"/>
    <n v="1.8604651162790697E-2"/>
    <x v="1"/>
    <s v="plays"/>
    <d v="2017-04-08T12:54:05"/>
    <x v="3131"/>
  </r>
  <r>
    <n v="3132"/>
    <s v="A Bite of a Snake Play"/>
    <s v="Smells Like Money, Drips Like Honey, Taste Like Mocha, Better Run AWAY"/>
    <n v="30000"/>
    <n v="10"/>
    <x v="3"/>
    <x v="0"/>
    <s v="USD"/>
    <n v="1492759460"/>
    <n v="1487579060"/>
    <b v="0"/>
    <n v="1"/>
    <b v="0"/>
    <s v="theater/plays"/>
    <n v="3.3333333333333332E-4"/>
    <n v="0.1"/>
    <x v="1"/>
    <s v="plays"/>
    <d v="2017-04-21T07:24:20"/>
    <x v="3132"/>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2.9629629629629631E-2"/>
    <x v="1"/>
    <s v="plays"/>
    <d v="2017-03-24T12:33:54"/>
    <x v="3133"/>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5.3333333333333337E-2"/>
    <x v="1"/>
    <s v="plays"/>
    <d v="2017-03-27T16:16:59"/>
    <x v="3134"/>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4.3209876543209874E-2"/>
    <x v="1"/>
    <s v="plays"/>
    <d v="2017-04-04T03:38:41"/>
    <x v="3135"/>
  </r>
  <r>
    <n v="3136"/>
    <s v="Heroines"/>
    <s v="Help emberfly theatre put on their first production Heroines and pay our actors and creative team! Follow us @emberflytheatre"/>
    <n v="500"/>
    <n v="639"/>
    <x v="3"/>
    <x v="1"/>
    <s v="GBP"/>
    <n v="1491001140"/>
    <n v="1487847954"/>
    <b v="0"/>
    <n v="22"/>
    <b v="0"/>
    <s v="theater/plays"/>
    <n v="1.278"/>
    <n v="3.4428794992175271E-2"/>
    <x v="1"/>
    <s v="plays"/>
    <d v="2017-03-31T22:59:00"/>
    <x v="313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0.02"/>
    <x v="1"/>
    <s v="plays"/>
    <d v="2017-05-03T19:12:00"/>
    <x v="3137"/>
  </r>
  <r>
    <n v="3138"/>
    <s v="Our Country's Good"/>
    <s v="A UWE Drama Society adaptation of Timberlake Wertenbaker's play. Funding needed for costumes/props to make the show a success. Thanks."/>
    <n v="200"/>
    <n v="0"/>
    <x v="3"/>
    <x v="1"/>
    <s v="GBP"/>
    <n v="1491233407"/>
    <n v="1489591807"/>
    <b v="0"/>
    <n v="0"/>
    <b v="0"/>
    <s v="theater/plays"/>
    <n v="0"/>
    <e v="#DIV/0!"/>
    <x v="1"/>
    <s v="plays"/>
    <d v="2017-04-03T15:30:07"/>
    <x v="3138"/>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2.2222222222222222E-3"/>
    <x v="1"/>
    <s v="plays"/>
    <d v="2017-03-25T04:33:00"/>
    <x v="3139"/>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4.1666666666666664E-2"/>
    <x v="1"/>
    <s v="plays"/>
    <d v="2017-04-07T16:15:03"/>
    <x v="3140"/>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3.1007751937984496E-2"/>
    <x v="1"/>
    <s v="plays"/>
    <d v="2017-04-16T20:00:00"/>
    <x v="3141"/>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6.6666666666666666E-2"/>
    <x v="1"/>
    <s v="plays"/>
    <d v="2017-03-19T11:18:59"/>
    <x v="3142"/>
  </r>
  <r>
    <n v="3143"/>
    <s v="This is Living by Liam Borrett"/>
    <s v="THE POIGNANT EXPLORATION OF WHAT IT MEANS TO SAY GOODBYE._x000a_Stripped Raw brings Liam Borrett's debut play 'This is Living' to Wiltshire."/>
    <n v="700"/>
    <n v="0"/>
    <x v="3"/>
    <x v="1"/>
    <s v="GBP"/>
    <n v="1491726956"/>
    <n v="1489480556"/>
    <b v="0"/>
    <n v="0"/>
    <b v="0"/>
    <s v="theater/plays"/>
    <n v="0"/>
    <e v="#DIV/0!"/>
    <x v="1"/>
    <s v="plays"/>
    <d v="2017-04-09T08:35:56"/>
    <x v="3143"/>
  </r>
  <r>
    <n v="3144"/>
    <s v="Benghazi Bergen-Belsen"/>
    <s v="Two women, one love, one must die: a multicultural cast in a play about the denied holocaust of Libyan Jews. Premieres in March in NYC"/>
    <n v="10000"/>
    <n v="7540"/>
    <x v="3"/>
    <x v="0"/>
    <s v="USD"/>
    <n v="1489903200"/>
    <n v="1488459307"/>
    <b v="0"/>
    <n v="30"/>
    <b v="0"/>
    <s v="theater/plays"/>
    <n v="0.754"/>
    <n v="3.9787798408488064E-3"/>
    <x v="1"/>
    <s v="plays"/>
    <d v="2017-03-19T06:00:00"/>
    <x v="3144"/>
  </r>
  <r>
    <n v="3145"/>
    <s v="Arlington's 1st Dinner Theatre"/>
    <s v="Dominion Theatre Company is the first community dinner theatre  to be established in Arlington TX."/>
    <n v="25000"/>
    <n v="0"/>
    <x v="3"/>
    <x v="0"/>
    <s v="USD"/>
    <n v="1490659134"/>
    <n v="1485478734"/>
    <b v="0"/>
    <n v="0"/>
    <b v="0"/>
    <s v="theater/plays"/>
    <n v="0"/>
    <e v="#DIV/0!"/>
    <x v="1"/>
    <s v="plays"/>
    <d v="2017-03-27T23:58:54"/>
    <x v="3145"/>
  </r>
  <r>
    <n v="3146"/>
    <s v="SoÃ±Ã© una ciudad amurallada"/>
    <s v="Somos... Podemos... Amamos... Nuestra muralla, nuestra utopÃ­a. Que el amor sea el lÃ­mite"/>
    <n v="50000"/>
    <n v="5250"/>
    <x v="3"/>
    <x v="14"/>
    <s v="MXN"/>
    <n v="1492356166"/>
    <n v="1488471766"/>
    <b v="0"/>
    <n v="12"/>
    <b v="0"/>
    <s v="theater/plays"/>
    <n v="0.105"/>
    <n v="2.2857142857142859E-3"/>
    <x v="1"/>
    <s v="plays"/>
    <d v="2017-04-16T15:22:46"/>
    <x v="314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9.0619017230376513E-3"/>
    <x v="1"/>
    <s v="plays"/>
    <d v="2014-11-07T00:15:55"/>
    <x v="3147"/>
  </r>
  <r>
    <n v="3148"/>
    <s v="The Aurora Project: A Sci-Fi Epic by Bella Poynton"/>
    <s v="Help fund The Aurora Project, an immersive science fiction epic."/>
    <n v="1800"/>
    <n v="2361"/>
    <x v="0"/>
    <x v="0"/>
    <s v="USD"/>
    <n v="1412136000"/>
    <n v="1410278284"/>
    <b v="1"/>
    <n v="57"/>
    <b v="1"/>
    <s v="theater/plays"/>
    <n v="1.3116666666666668"/>
    <n v="2.4142312579415501E-2"/>
    <x v="1"/>
    <s v="plays"/>
    <d v="2014-10-01T04:00:00"/>
    <x v="3148"/>
  </r>
  <r>
    <n v="3149"/>
    <s v="Kafka on the Shore"/>
    <s v="A student led production at Northwestern U. of an adaptation by Frank Galati of the classic book Kafka on the Shore by Haruki Murakmi."/>
    <n v="1250"/>
    <n v="1300"/>
    <x v="0"/>
    <x v="0"/>
    <s v="USD"/>
    <n v="1354845600"/>
    <n v="1352766300"/>
    <b v="1"/>
    <n v="25"/>
    <b v="1"/>
    <s v="theater/plays"/>
    <n v="1.04"/>
    <n v="1.9230769230769232E-2"/>
    <x v="1"/>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2.9420084865629421E-2"/>
    <x v="1"/>
    <s v="plays"/>
    <d v="2011-01-25T04:00:00"/>
    <x v="3150"/>
  </r>
  <r>
    <n v="3151"/>
    <s v="&quot;The Holiday Bug&quot; 2014 Puppet Show"/>
    <s v="A Multi-Media Puppet Show, with large cable control puppets to tell a hilarious story for all ages."/>
    <n v="3500"/>
    <n v="3514"/>
    <x v="0"/>
    <x v="0"/>
    <s v="USD"/>
    <n v="1410379774"/>
    <n v="1407787774"/>
    <b v="1"/>
    <n v="34"/>
    <b v="1"/>
    <s v="theater/plays"/>
    <n v="1.004"/>
    <n v="9.6755833807626642E-3"/>
    <x v="1"/>
    <s v="plays"/>
    <d v="2014-09-10T20:09:34"/>
    <x v="3151"/>
  </r>
  <r>
    <n v="3152"/>
    <s v="'Gilead', an original theatre piece"/>
    <s v="'Gilead' is an original theatre piece inspired by Margaret Atwood's 'The Handmaid's Tale'. (Brighton Fringe 2014)"/>
    <n v="2200"/>
    <n v="2331"/>
    <x v="0"/>
    <x v="1"/>
    <s v="GBP"/>
    <n v="1383425367"/>
    <n v="1380833367"/>
    <b v="1"/>
    <n v="67"/>
    <b v="1"/>
    <s v="theater/plays"/>
    <n v="1.0595454545454546"/>
    <n v="2.8743028743028743E-2"/>
    <x v="1"/>
    <s v="plays"/>
    <d v="2013-11-02T20:49:27"/>
    <x v="3152"/>
  </r>
  <r>
    <n v="3153"/>
    <s v="Terminator the Second"/>
    <s v="A stage production of Terminator 2: Judgment Day, composed entirely of the words of William Shakespeare"/>
    <n v="3000"/>
    <n v="10067.5"/>
    <x v="0"/>
    <x v="0"/>
    <s v="USD"/>
    <n v="1304225940"/>
    <n v="1301542937"/>
    <b v="1"/>
    <n v="241"/>
    <b v="1"/>
    <s v="theater/plays"/>
    <n v="3.3558333333333334"/>
    <n v="2.393841569406506E-2"/>
    <x v="1"/>
    <s v="plays"/>
    <d v="2011-05-01T04:59:00"/>
    <x v="3153"/>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1.5559772296015181E-2"/>
    <x v="1"/>
    <s v="plays"/>
    <d v="2012-04-01T20:00:58"/>
    <x v="3154"/>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2041658399848072E-2"/>
    <x v="1"/>
    <s v="plays"/>
    <d v="2012-12-20T11:58:45"/>
    <x v="3155"/>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1.5892857142857143E-2"/>
    <x v="1"/>
    <s v="plays"/>
    <d v="2012-06-01T22:52:24"/>
    <x v="3156"/>
  </r>
  <r>
    <n v="3157"/>
    <s v="Summer FourPlay"/>
    <s v="Four Directors.  Four One Acts.  Four Genres.  For You."/>
    <n v="4000"/>
    <n v="4040"/>
    <x v="0"/>
    <x v="0"/>
    <s v="USD"/>
    <n v="1405746000"/>
    <n v="1404932105"/>
    <b v="1"/>
    <n v="41"/>
    <b v="1"/>
    <s v="theater/plays"/>
    <n v="1.01"/>
    <n v="1.0148514851485149E-2"/>
    <x v="1"/>
    <s v="plays"/>
    <d v="2014-07-19T05:00:00"/>
    <x v="3157"/>
  </r>
  <r>
    <n v="3158"/>
    <s v="Nursery Crimes"/>
    <s v="A 40s crime-noir play using nursery rhyme characters."/>
    <n v="5000"/>
    <n v="5700"/>
    <x v="0"/>
    <x v="0"/>
    <s v="USD"/>
    <n v="1374523752"/>
    <n v="1371931752"/>
    <b v="1"/>
    <n v="69"/>
    <b v="1"/>
    <s v="theater/plays"/>
    <n v="1.1399999999999999"/>
    <n v="1.2105263157894737E-2"/>
    <x v="1"/>
    <s v="plays"/>
    <d v="2013-07-22T20:09:12"/>
    <x v="3158"/>
  </r>
  <r>
    <n v="3159"/>
    <s v="Waxwing: A New Play"/>
    <s v="WAXWING is an exciting new world premiere of mythic (perhaps even apocalyptic!) proportions."/>
    <n v="1500"/>
    <n v="2002.22"/>
    <x v="0"/>
    <x v="0"/>
    <s v="USD"/>
    <n v="1326927600"/>
    <n v="1323221761"/>
    <b v="1"/>
    <n v="52"/>
    <b v="1"/>
    <s v="theater/plays"/>
    <n v="1.3348133333333334"/>
    <n v="2.5971171999081021E-2"/>
    <x v="1"/>
    <s v="plays"/>
    <d v="2012-01-18T23:00:00"/>
    <x v="3159"/>
  </r>
  <r>
    <n v="3160"/>
    <s v="We Play Chekhov"/>
    <s v="Two stories by Anton Chekhov adapted for the stage and performed back-to-back in a stunning live theatrical performance."/>
    <n v="4500"/>
    <n v="4569"/>
    <x v="0"/>
    <x v="0"/>
    <s v="USD"/>
    <n v="1407905940"/>
    <n v="1405923687"/>
    <b v="1"/>
    <n v="57"/>
    <b v="1"/>
    <s v="theater/plays"/>
    <n v="1.0153333333333334"/>
    <n v="1.247537754432042E-2"/>
    <x v="1"/>
    <s v="plays"/>
    <d v="2014-08-13T04:59:00"/>
    <x v="3160"/>
  </r>
  <r>
    <n v="3161"/>
    <s v="Faustus"/>
    <s v="Iâ€™ll Be Right Back presents a story of murder and corruption. Faustus is a modern re-imagining of Christopher Marloweâ€™s classic tale."/>
    <n v="2000"/>
    <n v="2102"/>
    <x v="0"/>
    <x v="1"/>
    <s v="GBP"/>
    <n v="1413377522"/>
    <n v="1410785522"/>
    <b v="1"/>
    <n v="74"/>
    <b v="1"/>
    <s v="theater/plays"/>
    <n v="1.0509999999999999"/>
    <n v="3.5204567078972404E-2"/>
    <x v="1"/>
    <s v="plays"/>
    <d v="2014-10-15T12:52:02"/>
    <x v="3161"/>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1.2386944553676759E-2"/>
    <x v="1"/>
    <s v="plays"/>
    <d v="2014-07-07T02:00:00"/>
    <x v="3162"/>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4.9826989619377159E-3"/>
    <x v="1"/>
    <s v="plays"/>
    <d v="2014-06-15T18:05:25"/>
    <x v="3163"/>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2.6601723491944548E-2"/>
    <x v="1"/>
    <s v="plays"/>
    <d v="2014-06-09T19:20:15"/>
    <x v="3164"/>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1.7213114754098362E-2"/>
    <x v="1"/>
    <s v="plays"/>
    <d v="2011-05-03T03:59:00"/>
    <x v="3165"/>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1.6583502482086697E-2"/>
    <x v="1"/>
    <s v="plays"/>
    <d v="2014-11-26T07:59:00"/>
    <x v="3166"/>
  </r>
  <r>
    <n v="3167"/>
    <s v="Destiny is Judd Nelson: a new play at FringeNYC"/>
    <s v="What is destiny? Explore it with us this August at FringeNYC."/>
    <n v="3000"/>
    <n v="3485"/>
    <x v="0"/>
    <x v="0"/>
    <s v="USD"/>
    <n v="1406952781"/>
    <n v="1405743181"/>
    <b v="1"/>
    <n v="55"/>
    <b v="1"/>
    <s v="theater/plays"/>
    <n v="1.1616666666666666"/>
    <n v="1.5781922525107604E-2"/>
    <x v="1"/>
    <s v="plays"/>
    <d v="2014-08-02T04:13:01"/>
    <x v="3167"/>
  </r>
  <r>
    <n v="3168"/>
    <s v="Cosmicomics"/>
    <s v="A dazzling aerial show that brings to life the whimsical and romantic short stories of beloved fantasy author Italo Calvino."/>
    <n v="2500"/>
    <n v="3105"/>
    <x v="0"/>
    <x v="0"/>
    <s v="USD"/>
    <n v="1402696800"/>
    <n v="1399948353"/>
    <b v="1"/>
    <n v="61"/>
    <b v="1"/>
    <s v="theater/plays"/>
    <n v="1.242"/>
    <n v="1.9645732689210951E-2"/>
    <x v="1"/>
    <s v="plays"/>
    <d v="2014-06-13T22:00:00"/>
    <x v="3168"/>
  </r>
  <r>
    <n v="3169"/>
    <s v="The Window"/>
    <s v="We're bringing The Window to the Cherry Lane Theater in January 2014."/>
    <n v="8000"/>
    <n v="8241"/>
    <x v="0"/>
    <x v="0"/>
    <s v="USD"/>
    <n v="1386910740"/>
    <n v="1384364561"/>
    <b v="1"/>
    <n v="82"/>
    <b v="1"/>
    <s v="theater/plays"/>
    <n v="1.030125"/>
    <n v="9.9502487562189053E-3"/>
    <x v="1"/>
    <s v="plays"/>
    <d v="2013-12-13T04:59:00"/>
    <x v="3169"/>
  </r>
  <r>
    <n v="3170"/>
    <s v="Ain't She Brave FringeNYC 2014 Project"/>
    <s v="An emotionally-charged journey through the history of black women in America told in reverse."/>
    <n v="2000"/>
    <n v="2245"/>
    <x v="0"/>
    <x v="0"/>
    <s v="USD"/>
    <n v="1404273600"/>
    <n v="1401414944"/>
    <b v="1"/>
    <n v="71"/>
    <b v="1"/>
    <s v="theater/plays"/>
    <n v="1.1225000000000001"/>
    <n v="3.162583518930958E-2"/>
    <x v="1"/>
    <s v="plays"/>
    <d v="2014-07-02T04:00:00"/>
    <x v="3170"/>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1.536037810161481E-2"/>
    <x v="1"/>
    <s v="plays"/>
    <d v="2016-05-06T14:35:58"/>
    <x v="3171"/>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1.2608695652173913E-2"/>
    <x v="1"/>
    <s v="plays"/>
    <d v="2012-02-14T17:31:08"/>
    <x v="317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7.1844660194174759E-3"/>
    <x v="1"/>
    <s v="plays"/>
    <d v="2014-09-26T21:04:52"/>
    <x v="3173"/>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7.5807514831905077E-3"/>
    <x v="1"/>
    <s v="plays"/>
    <d v="2014-08-25T20:45:08"/>
    <x v="317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1.0952902519167579E-2"/>
    <x v="1"/>
    <s v="plays"/>
    <d v="2011-02-17T21:17:07"/>
    <x v="3175"/>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2.5206232813932174E-2"/>
    <x v="1"/>
    <s v="plays"/>
    <d v="2013-08-18T15:00:00"/>
    <x v="317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1.737649063032368E-2"/>
    <x v="1"/>
    <s v="plays"/>
    <d v="2014-06-21T16:00:09"/>
    <x v="3177"/>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0279503105590064E-2"/>
    <x v="1"/>
    <s v="plays"/>
    <d v="2014-07-16T14:31:15"/>
    <x v="3178"/>
  </r>
  <r>
    <n v="3179"/>
    <s v="I Do Wonder"/>
    <s v="A Sci-fi play in several vignettes that will narrate an alternate history in the mid-20th century."/>
    <n v="4200"/>
    <n v="4794.82"/>
    <x v="0"/>
    <x v="0"/>
    <s v="USD"/>
    <n v="1367859071"/>
    <n v="1365699071"/>
    <b v="1"/>
    <n v="62"/>
    <b v="1"/>
    <s v="theater/plays"/>
    <n v="1.1416238095238094"/>
    <n v="1.2930620961787931E-2"/>
    <x v="1"/>
    <s v="plays"/>
    <d v="2013-05-06T16:51:11"/>
    <x v="3179"/>
  </r>
  <r>
    <n v="3180"/>
    <s v="Glass Mountain: An Original Fairytale"/>
    <s v="A new tale of witches, fairies, cat-hunters and and bone-boilers from London theatre company Broken Glass."/>
    <n v="1200"/>
    <n v="1437"/>
    <x v="0"/>
    <x v="1"/>
    <s v="GBP"/>
    <n v="1403258049"/>
    <n v="1400666049"/>
    <b v="1"/>
    <n v="45"/>
    <b v="1"/>
    <s v="theater/plays"/>
    <n v="1.1975"/>
    <n v="3.1315240083507306E-2"/>
    <x v="1"/>
    <s v="plays"/>
    <d v="2014-06-20T09:54:09"/>
    <x v="3180"/>
  </r>
  <r>
    <n v="3181"/>
    <s v="ENDURING SONG"/>
    <s v="ENDURING SONG by award-winning Bear Trap Theatre, is a sweeping historical epic about love, loss and family set in the First Crusade."/>
    <n v="500"/>
    <n v="545"/>
    <x v="0"/>
    <x v="1"/>
    <s v="GBP"/>
    <n v="1402848000"/>
    <n v="1400570787"/>
    <b v="1"/>
    <n v="15"/>
    <b v="1"/>
    <s v="theater/plays"/>
    <n v="1.0900000000000001"/>
    <n v="2.7522935779816515E-2"/>
    <x v="1"/>
    <s v="plays"/>
    <d v="2014-06-15T16:00:00"/>
    <x v="3181"/>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2.1382044746530729E-2"/>
    <x v="1"/>
    <s v="plays"/>
    <d v="2012-01-31T17:00:00"/>
    <x v="3182"/>
  </r>
  <r>
    <n v="3183"/>
    <s v="The Seagull on The River"/>
    <s v="Anton Chekhov's The Seagull. An outdoor Amphitheater in Manhattan. Trees. A River. Daybreak."/>
    <n v="2500"/>
    <n v="2725"/>
    <x v="0"/>
    <x v="0"/>
    <s v="USD"/>
    <n v="1377284669"/>
    <n v="1375729469"/>
    <b v="1"/>
    <n v="68"/>
    <b v="1"/>
    <s v="theater/plays"/>
    <n v="1.0900000000000001"/>
    <n v="2.4954128440366971E-2"/>
    <x v="1"/>
    <s v="plays"/>
    <d v="2013-08-23T19:04:29"/>
    <x v="3183"/>
  </r>
  <r>
    <n v="3184"/>
    <s v="Equus at Frenetic Theatre"/>
    <s v="Equus is the story of a psychiatrist treating a teenaged boy who blinds six horses with a metal spike."/>
    <n v="4300"/>
    <n v="4610"/>
    <x v="0"/>
    <x v="0"/>
    <s v="USD"/>
    <n v="1404258631"/>
    <n v="1401666631"/>
    <b v="1"/>
    <n v="46"/>
    <b v="1"/>
    <s v="theater/plays"/>
    <n v="1.0720930232558139"/>
    <n v="9.9783080260303688E-3"/>
    <x v="1"/>
    <s v="plays"/>
    <d v="2014-07-01T23:50:31"/>
    <x v="3184"/>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2.4E-2"/>
    <x v="1"/>
    <s v="plays"/>
    <d v="2014-07-16T23:27:21"/>
    <x v="3185"/>
  </r>
  <r>
    <n v="3186"/>
    <s v="Honest"/>
    <s v="Honest is an exciting and dark new play by Bristol based writer Alice Nicholas, touring the South of England and London this October."/>
    <n v="3200"/>
    <n v="3270"/>
    <x v="0"/>
    <x v="1"/>
    <s v="GBP"/>
    <n v="1410901200"/>
    <n v="1408313438"/>
    <b v="1"/>
    <n v="70"/>
    <b v="1"/>
    <s v="theater/plays"/>
    <n v="1.0218750000000001"/>
    <n v="2.1406727828746176E-2"/>
    <x v="1"/>
    <s v="plays"/>
    <d v="2014-09-16T21:00:00"/>
    <x v="318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1.3987617518917679E-2"/>
    <x v="1"/>
    <s v="plays"/>
    <d v="2014-08-04T15:59:33"/>
    <x v="3187"/>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6.9230769230769235E-2"/>
    <x v="1"/>
    <s v="musical"/>
    <d v="2015-06-10T09:58:22"/>
    <x v="3188"/>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2.8023598820058997E-3"/>
    <x v="1"/>
    <s v="musical"/>
    <d v="2015-05-24T08:18:52"/>
    <x v="3189"/>
  </r>
  <r>
    <n v="3190"/>
    <s v="Call It A Day Productions - THE LIFE"/>
    <s v="Call It A Day Productions is putting on their first full production in December and every little bit helps!"/>
    <n v="4000"/>
    <n v="0"/>
    <x v="2"/>
    <x v="5"/>
    <s v="CAD"/>
    <n v="1481258275"/>
    <n v="1478662675"/>
    <b v="0"/>
    <n v="0"/>
    <b v="0"/>
    <s v="theater/musical"/>
    <n v="0"/>
    <e v="#DIV/0!"/>
    <x v="1"/>
    <s v="musical"/>
    <d v="2016-12-09T04:37:55"/>
    <x v="3190"/>
  </r>
  <r>
    <n v="3191"/>
    <s v="Decree 770: Europa"/>
    <s v="A brand new musical about the ban of contraception and abortion in Romania and the revolution that ended it all in 1989."/>
    <n v="3750"/>
    <n v="151"/>
    <x v="2"/>
    <x v="0"/>
    <s v="USD"/>
    <n v="1471370869"/>
    <n v="1466186869"/>
    <b v="0"/>
    <n v="4"/>
    <b v="0"/>
    <s v="theater/musical"/>
    <n v="4.0266666666666666E-2"/>
    <n v="2.6490066225165563E-2"/>
    <x v="1"/>
    <s v="musical"/>
    <d v="2016-08-16T18:07:49"/>
    <x v="3191"/>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7.8431372549019607E-2"/>
    <x v="1"/>
    <s v="musical"/>
    <d v="2015-02-28T22:00:00"/>
    <x v="3192"/>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4.0885860306643949E-2"/>
    <x v="1"/>
    <s v="musical"/>
    <d v="2015-02-20T23:14:16"/>
    <x v="3193"/>
  </r>
  <r>
    <n v="3194"/>
    <s v="P.A.C.K (Performing Arts Camp for Kids)"/>
    <s v="P.A.C.K (Performing Arts Camp for Kids) Musical Theater, Instrumental Music, Vocal Music, Dance, Visual Arts, and Physical Education!"/>
    <n v="11000"/>
    <n v="0"/>
    <x v="2"/>
    <x v="0"/>
    <s v="USD"/>
    <n v="1437960598"/>
    <n v="1435368598"/>
    <b v="0"/>
    <n v="0"/>
    <b v="0"/>
    <s v="theater/musical"/>
    <n v="0"/>
    <e v="#DIV/0!"/>
    <x v="1"/>
    <s v="musical"/>
    <d v="2015-07-27T01:29:58"/>
    <x v="3194"/>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1.8840579710144929E-2"/>
    <x v="1"/>
    <s v="musical"/>
    <d v="2015-02-12T14:15:42"/>
    <x v="3195"/>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3.3333333333333335E-3"/>
    <x v="1"/>
    <s v="musical"/>
    <d v="2015-08-01T14:00:00"/>
    <x v="3196"/>
  </r>
  <r>
    <n v="3197"/>
    <s v="Mirror, mirror on the wall"/>
    <s v="This years most important stage project for young artists in our region. www.ungespor.no"/>
    <n v="10000"/>
    <n v="1145"/>
    <x v="2"/>
    <x v="10"/>
    <s v="NOK"/>
    <n v="1423050618"/>
    <n v="1420458618"/>
    <b v="0"/>
    <n v="4"/>
    <b v="0"/>
    <s v="theater/musical"/>
    <n v="0.1145"/>
    <n v="3.4934497816593887E-3"/>
    <x v="1"/>
    <s v="musical"/>
    <d v="2015-02-04T11:50:18"/>
    <x v="3197"/>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2.7272727272727271E-2"/>
    <x v="1"/>
    <s v="musical"/>
    <d v="2015-02-16T10:11:17"/>
    <x v="3198"/>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2.0322085889570553E-2"/>
    <x v="1"/>
    <s v="musical"/>
    <d v="2014-09-06T21:00:00"/>
    <x v="3199"/>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1"/>
    <x v="1"/>
    <s v="musical"/>
    <d v="2016-04-30T05:34:00"/>
    <x v="320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0.08"/>
    <x v="1"/>
    <s v="musical"/>
    <d v="2014-08-31T18:24:37"/>
    <x v="3201"/>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9.1709464416727809E-3"/>
    <x v="1"/>
    <s v="musical"/>
    <d v="2015-12-14T05:59:00"/>
    <x v="3202"/>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2.4E-2"/>
    <x v="1"/>
    <s v="musical"/>
    <d v="2015-09-25T23:43:42"/>
    <x v="3203"/>
  </r>
  <r>
    <n v="3204"/>
    <s v="FaÃ§ade: The Interactive Musical"/>
    <s v="Based on the hit game, Trip and Grace's marriage is falling apart. It's up to the audience to determine the fate of their relationship."/>
    <n v="500"/>
    <n v="0"/>
    <x v="2"/>
    <x v="0"/>
    <s v="USD"/>
    <n v="1437149640"/>
    <n v="1434558479"/>
    <b v="0"/>
    <n v="0"/>
    <b v="0"/>
    <s v="theater/musical"/>
    <n v="0"/>
    <e v="#DIV/0!"/>
    <x v="1"/>
    <s v="musical"/>
    <d v="2015-07-17T16:14:00"/>
    <x v="3204"/>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4.3956043956043959E-2"/>
    <x v="1"/>
    <s v="musical"/>
    <d v="2015-05-01T08:59:32"/>
    <x v="3205"/>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e v="#DIV/0!"/>
    <x v="1"/>
    <s v="musical"/>
    <d v="2015-09-19T06:37:31"/>
    <x v="3206"/>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1.411764705882353E-2"/>
    <x v="1"/>
    <s v="musical"/>
    <d v="2015-04-23T05:40:07"/>
    <x v="3207"/>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1.5845410628019325E-2"/>
    <x v="1"/>
    <s v="plays"/>
    <d v="2014-07-28T14:31:17"/>
    <x v="3208"/>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1.9937013153135667E-2"/>
    <x v="1"/>
    <s v="plays"/>
    <d v="2014-06-20T23:00:00"/>
    <x v="3209"/>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1.5902464882056717E-2"/>
    <x v="1"/>
    <s v="plays"/>
    <d v="2012-06-01T03:59:00"/>
    <x v="3210"/>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1.1691659707345411E-2"/>
    <x v="1"/>
    <s v="plays"/>
    <d v="2014-08-15T02:00:00"/>
    <x v="3211"/>
  </r>
  <r>
    <n v="3212"/>
    <s v="Campo Maldito"/>
    <s v="Help us bring our production of Campo Maldito to New York AND San Francisco!"/>
    <n v="4000"/>
    <n v="5050"/>
    <x v="0"/>
    <x v="0"/>
    <s v="USD"/>
    <n v="1407524751"/>
    <n v="1404932751"/>
    <b v="1"/>
    <n v="94"/>
    <b v="1"/>
    <s v="theater/plays"/>
    <n v="1.2625"/>
    <n v="1.8613861386138613E-2"/>
    <x v="1"/>
    <s v="plays"/>
    <d v="2014-08-08T19:05:51"/>
    <x v="3212"/>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7.8242050940569331E-3"/>
    <x v="1"/>
    <s v="plays"/>
    <d v="2015-07-26T18:19:19"/>
    <x v="3213"/>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9.383159268929504E-3"/>
    <x v="1"/>
    <s v="plays"/>
    <d v="2016-01-05T23:55:00"/>
    <x v="3214"/>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3.8151638527460638E-3"/>
    <x v="1"/>
    <s v="plays"/>
    <d v="2015-09-10T03:59:00"/>
    <x v="3215"/>
  </r>
  <r>
    <n v="3216"/>
    <s v="BRUTE"/>
    <s v="Brute (winner of the 2015 IdeasTap Underbelly Award) is new writing based on the true story of a rather twisted, horrible schoolgirl."/>
    <n v="2000"/>
    <n v="2001"/>
    <x v="0"/>
    <x v="1"/>
    <s v="GBP"/>
    <n v="1436625000"/>
    <n v="1433934371"/>
    <b v="1"/>
    <n v="35"/>
    <b v="1"/>
    <s v="theater/plays"/>
    <n v="1.0004999999999999"/>
    <n v="1.7491254372813594E-2"/>
    <x v="1"/>
    <s v="plays"/>
    <d v="2015-07-11T14:30:00"/>
    <x v="3216"/>
  </r>
  <r>
    <n v="3217"/>
    <s v="Wake Up Call @ IRT Theater"/>
    <s v="Wake Up Call is a comedic play about a group of hotel employees working on Christmas Eve."/>
    <n v="4500"/>
    <n v="5221"/>
    <x v="0"/>
    <x v="0"/>
    <s v="USD"/>
    <n v="1478264784"/>
    <n v="1475672784"/>
    <b v="1"/>
    <n v="104"/>
    <b v="1"/>
    <s v="theater/plays"/>
    <n v="1.1602222222222223"/>
    <n v="1.991955564068186E-2"/>
    <x v="1"/>
    <s v="plays"/>
    <d v="2016-11-04T13:06:24"/>
    <x v="3217"/>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1.5017956252040483E-2"/>
    <x v="1"/>
    <s v="plays"/>
    <d v="2014-12-31T00:00:00"/>
    <x v="3218"/>
  </r>
  <r>
    <n v="3219"/>
    <s v="Eyes Closed - The First In-Dream Theater Experience"/>
    <s v="Eyes Closed is a collaborative play and docudrama about New Yorkers and their dreams."/>
    <n v="20000"/>
    <n v="20022"/>
    <x v="0"/>
    <x v="0"/>
    <s v="USD"/>
    <n v="1427063747"/>
    <n v="1424043347"/>
    <b v="1"/>
    <n v="119"/>
    <b v="1"/>
    <s v="theater/plays"/>
    <n v="1.0011000000000001"/>
    <n v="5.9434621915892515E-3"/>
    <x v="1"/>
    <s v="plays"/>
    <d v="2015-03-22T22:35:47"/>
    <x v="3219"/>
  </r>
  <r>
    <n v="3220"/>
    <s v="Burners"/>
    <s v="A sci-fi thriller for the stage opening March 10 in Los Angeles."/>
    <n v="15000"/>
    <n v="15126"/>
    <x v="0"/>
    <x v="0"/>
    <s v="USD"/>
    <n v="1489352400"/>
    <n v="1486411204"/>
    <b v="1"/>
    <n v="59"/>
    <b v="1"/>
    <s v="theater/plays"/>
    <n v="1.0084"/>
    <n v="3.9005685574507471E-3"/>
    <x v="1"/>
    <s v="plays"/>
    <d v="2017-03-12T21:00:00"/>
    <x v="3220"/>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2.7314479091128836E-2"/>
    <x v="1"/>
    <s v="plays"/>
    <d v="2015-07-05T16:43:23"/>
    <x v="3221"/>
  </r>
  <r>
    <n v="3222"/>
    <s v="Shakespeare in ASL - and FREE for everyone"/>
    <s v="Shakespeare's classic re-imagined as a spoken and signed production for deaf and hearing audiences"/>
    <n v="2500"/>
    <n v="3120"/>
    <x v="0"/>
    <x v="0"/>
    <s v="USD"/>
    <n v="1445722140"/>
    <n v="1443016697"/>
    <b v="1"/>
    <n v="84"/>
    <b v="1"/>
    <s v="theater/plays"/>
    <n v="1.248"/>
    <n v="2.6923076923076925E-2"/>
    <x v="1"/>
    <s v="plays"/>
    <d v="2015-10-24T21:29:00"/>
    <x v="3222"/>
  </r>
  <r>
    <n v="3223"/>
    <s v="Good People by David Lindsay-Abaire at Waterfront Playhouse"/>
    <s v="Bringing David Lindsay-Abaire's award-winning story of our times to the East Bay."/>
    <n v="3100"/>
    <n v="3395"/>
    <x v="0"/>
    <x v="0"/>
    <s v="USD"/>
    <n v="1440100976"/>
    <n v="1437508976"/>
    <b v="1"/>
    <n v="74"/>
    <b v="1"/>
    <s v="theater/plays"/>
    <n v="1.0951612903225807"/>
    <n v="2.1796759941089837E-2"/>
    <x v="1"/>
    <s v="plays"/>
    <d v="2015-08-20T20:02:56"/>
    <x v="3223"/>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7.0565174779483831E-3"/>
    <x v="1"/>
    <s v="plays"/>
    <d v="2017-01-10T05:00:00"/>
    <x v="3224"/>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1.9052271617000488E-2"/>
    <x v="1"/>
    <s v="plays"/>
    <d v="2016-06-03T21:00:00"/>
    <x v="3225"/>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1.6799999999999999E-2"/>
    <x v="1"/>
    <s v="plays"/>
    <d v="2015-10-30T14:00:12"/>
    <x v="322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0.02"/>
    <x v="1"/>
    <s v="plays"/>
    <d v="2017-01-17T21:10:36"/>
    <x v="3227"/>
  </r>
  <r>
    <n v="3228"/>
    <s v="Hear Me Roar: A Season of Powerful Women"/>
    <s v="A Season of Powerful Women. A Season of Defiance."/>
    <n v="7000"/>
    <n v="7164"/>
    <x v="0"/>
    <x v="0"/>
    <s v="USD"/>
    <n v="1450328340"/>
    <n v="1447606884"/>
    <b v="1"/>
    <n v="37"/>
    <b v="1"/>
    <s v="theater/plays"/>
    <n v="1.0234285714285714"/>
    <n v="5.1647124511446122E-3"/>
    <x v="1"/>
    <s v="plays"/>
    <d v="2015-12-17T04:59:00"/>
    <x v="3228"/>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9.3635562972233816E-3"/>
    <x v="1"/>
    <s v="plays"/>
    <d v="2014-11-20T07:59:58"/>
    <x v="3229"/>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1.2950647532376619E-2"/>
    <x v="1"/>
    <s v="plays"/>
    <d v="2014-10-01T03:59:00"/>
    <x v="3230"/>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1.7391304347826087E-2"/>
    <x v="1"/>
    <s v="plays"/>
    <d v="2016-04-16T22:39:07"/>
    <x v="3231"/>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1.9817073170731708E-2"/>
    <x v="1"/>
    <s v="plays"/>
    <d v="2016-05-04T03:59:00"/>
    <x v="3232"/>
  </r>
  <r>
    <n v="3233"/>
    <s v="64 Squares"/>
    <s v="64 Squares is an autobiographical one-man exploration of the internal chess game played to reconcile relationships."/>
    <n v="5000"/>
    <n v="5940"/>
    <x v="0"/>
    <x v="0"/>
    <s v="USD"/>
    <n v="1488482355"/>
    <n v="1485890355"/>
    <b v="0"/>
    <n v="61"/>
    <b v="1"/>
    <s v="theater/plays"/>
    <n v="1.1879999999999999"/>
    <n v="1.026936026936027E-2"/>
    <x v="1"/>
    <s v="plays"/>
    <d v="2017-03-02T19:19:15"/>
    <x v="3233"/>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2.8637526116178709E-2"/>
    <x v="1"/>
    <s v="plays"/>
    <d v="2017-02-01T23:31:00"/>
    <x v="323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1.1691751178864415E-2"/>
    <x v="1"/>
    <s v="plays"/>
    <d v="2016-07-01T08:20:51"/>
    <x v="3235"/>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5.4671968190854875E-3"/>
    <x v="1"/>
    <s v="plays"/>
    <d v="2016-12-28T22:00:33"/>
    <x v="3236"/>
  </r>
  <r>
    <n v="3237"/>
    <s v="Celebrating 20 years of The 24 Hour Plays around the world!"/>
    <s v="An annual campaign supporting our intensive for artists 25 and under."/>
    <n v="35000"/>
    <n v="35275.64"/>
    <x v="0"/>
    <x v="0"/>
    <s v="USD"/>
    <n v="1443499140"/>
    <n v="1441452184"/>
    <b v="1"/>
    <n v="269"/>
    <b v="1"/>
    <s v="theater/plays"/>
    <n v="1.0078754285714286"/>
    <n v="7.6256589533173604E-3"/>
    <x v="1"/>
    <s v="plays"/>
    <d v="2015-09-29T03:59:00"/>
    <x v="3237"/>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2.5119236883942766E-2"/>
    <x v="1"/>
    <s v="plays"/>
    <d v="2015-07-01T12:14:58"/>
    <x v="3238"/>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1.6749933161324407E-2"/>
    <x v="1"/>
    <s v="plays"/>
    <d v="2015-10-25T23:59:00"/>
    <x v="3239"/>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1.1269472986410341E-2"/>
    <x v="1"/>
    <s v="plays"/>
    <d v="2017-02-16T23:00:00"/>
    <x v="3240"/>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1.7039077645138252E-2"/>
    <x v="1"/>
    <s v="plays"/>
    <d v="2014-10-14T06:59:00"/>
    <x v="3241"/>
  </r>
  <r>
    <n v="3242"/>
    <s v="First Day Off in a Long Time by Brian Finkelstein"/>
    <s v="First Day Off in a Long Time is a comedy show...            _x000a_About suicide."/>
    <n v="10000"/>
    <n v="12730.42"/>
    <x v="0"/>
    <x v="0"/>
    <s v="USD"/>
    <n v="1411150092"/>
    <n v="1408558092"/>
    <b v="1"/>
    <n v="183"/>
    <b v="1"/>
    <s v="theater/plays"/>
    <n v="1.273042"/>
    <n v="1.4375016692300804E-2"/>
    <x v="1"/>
    <s v="plays"/>
    <d v="2014-09-19T18:08:12"/>
    <x v="3242"/>
  </r>
  <r>
    <n v="3243"/>
    <s v="THE INCREDIBLE FOX SISTERS"/>
    <s v="Live Source's world premiere of a new play by Jaclyn Backhaus, premiering at the New Ohio Theatre October 30th-November 8th."/>
    <n v="8000"/>
    <n v="8227"/>
    <x v="0"/>
    <x v="0"/>
    <s v="USD"/>
    <n v="1444348800"/>
    <n v="1442283562"/>
    <b v="1"/>
    <n v="71"/>
    <b v="1"/>
    <s v="theater/plays"/>
    <n v="1.028375"/>
    <n v="8.630120335480735E-3"/>
    <x v="1"/>
    <s v="plays"/>
    <d v="2015-10-09T00:00:00"/>
    <x v="3243"/>
  </r>
  <r>
    <n v="3244"/>
    <s v="'Time Please'"/>
    <s v="'Time Please' is a black comedy set in a failing public house in a run-down part of town, where things are about to get messy."/>
    <n v="1600"/>
    <n v="1647"/>
    <x v="0"/>
    <x v="1"/>
    <s v="GBP"/>
    <n v="1480613982"/>
    <n v="1478018382"/>
    <b v="0"/>
    <n v="69"/>
    <b v="1"/>
    <s v="theater/plays"/>
    <n v="1.0293749999999999"/>
    <n v="4.1894353369763208E-2"/>
    <x v="1"/>
    <s v="plays"/>
    <d v="2016-12-01T17:39:42"/>
    <x v="3244"/>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1.2326515704894084E-2"/>
    <x v="1"/>
    <s v="plays"/>
    <d v="2015-06-12T02:00:00"/>
    <x v="3245"/>
  </r>
  <r>
    <n v="3246"/>
    <s v="The Gray Man"/>
    <s v="The Gray Man isnâ€™t real. Heâ€™s a ghost story, a boogeyman, a tale mothers make up to keep their children safe."/>
    <n v="10000"/>
    <n v="11122"/>
    <x v="0"/>
    <x v="0"/>
    <s v="USD"/>
    <n v="1442030340"/>
    <n v="1439551200"/>
    <b v="1"/>
    <n v="193"/>
    <b v="1"/>
    <s v="theater/plays"/>
    <n v="1.1122000000000001"/>
    <n v="1.7352994065815502E-2"/>
    <x v="1"/>
    <s v="plays"/>
    <d v="2015-09-12T03:59:00"/>
    <x v="324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2.1537880219157379E-2"/>
    <x v="1"/>
    <s v="plays"/>
    <d v="2015-07-12T10:25:12"/>
    <x v="3247"/>
  </r>
  <r>
    <n v="3248"/>
    <s v="Honest Accomplice Theatre 2015-16 Season"/>
    <s v="Honest Accomplice Theatre produces theatre for social change."/>
    <n v="12000"/>
    <n v="12095"/>
    <x v="0"/>
    <x v="0"/>
    <s v="USD"/>
    <n v="1428178757"/>
    <n v="1425590357"/>
    <b v="1"/>
    <n v="200"/>
    <b v="1"/>
    <s v="theater/plays"/>
    <n v="1.0079166666666666"/>
    <n v="1.6535758577924761E-2"/>
    <x v="1"/>
    <s v="plays"/>
    <d v="2015-04-04T20:19:17"/>
    <x v="3248"/>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1.5248657078495927E-2"/>
    <x v="1"/>
    <s v="plays"/>
    <d v="2015-06-20T17:55:14"/>
    <x v="3249"/>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8.3897904521821332E-3"/>
    <x v="1"/>
    <s v="plays"/>
    <d v="2014-11-05T18:48:44"/>
    <x v="3250"/>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1.2040939193257074E-2"/>
    <x v="1"/>
    <s v="plays"/>
    <d v="2015-06-21T17:32:46"/>
    <x v="3251"/>
  </r>
  <r>
    <n v="3252"/>
    <s v="Modern Love"/>
    <s v="How do we navigate the boundaries between friendship, sexual intimacy and obsessive desire?"/>
    <n v="2250"/>
    <n v="2876"/>
    <x v="0"/>
    <x v="1"/>
    <s v="GBP"/>
    <n v="1473247240"/>
    <n v="1470655240"/>
    <b v="1"/>
    <n v="50"/>
    <b v="1"/>
    <s v="theater/plays"/>
    <n v="1.2782222222222221"/>
    <n v="1.7385257301808066E-2"/>
    <x v="1"/>
    <s v="plays"/>
    <d v="2016-09-07T11:20:40"/>
    <x v="3252"/>
  </r>
  <r>
    <n v="3253"/>
    <s v="EMPATHITRAX, a new play by Ana Nogueira"/>
    <s v="Can you ever truly feel what someone else is feeling?_x000a_Do you want to?"/>
    <n v="20000"/>
    <n v="20365"/>
    <x v="0"/>
    <x v="0"/>
    <s v="USD"/>
    <n v="1473306300"/>
    <n v="1471701028"/>
    <b v="1"/>
    <n v="115"/>
    <b v="1"/>
    <s v="theater/plays"/>
    <n v="1.0182500000000001"/>
    <n v="5.6469432850478765E-3"/>
    <x v="1"/>
    <s v="plays"/>
    <d v="2016-09-08T03:45:00"/>
    <x v="3253"/>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1.4129980628252364E-2"/>
    <x v="1"/>
    <s v="plays"/>
    <d v="2015-03-26T01:03:29"/>
    <x v="3254"/>
  </r>
  <r>
    <n v="3255"/>
    <s v="Henry V"/>
    <s v="5 Actors, 30 Characters, 90 Minutes._x000a_Let us transport you from London to the fields of Agincourt, using the power of your imagination."/>
    <n v="300"/>
    <n v="525"/>
    <x v="0"/>
    <x v="1"/>
    <s v="GBP"/>
    <n v="1412706375"/>
    <n v="1410114375"/>
    <b v="1"/>
    <n v="18"/>
    <b v="1"/>
    <s v="theater/plays"/>
    <n v="1.75"/>
    <n v="3.4285714285714287E-2"/>
    <x v="1"/>
    <s v="plays"/>
    <d v="2014-10-07T18:26:15"/>
    <x v="3255"/>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1.3743557707324692E-2"/>
    <x v="1"/>
    <s v="plays"/>
    <d v="2015-06-11T03:59:00"/>
    <x v="325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1.928513304389955E-2"/>
    <x v="1"/>
    <s v="plays"/>
    <d v="2017-02-22T13:25:52"/>
    <x v="3257"/>
  </r>
  <r>
    <n v="3258"/>
    <s v="Bluebirds by Joe Brondo"/>
    <s v="A guy named Walt steals a book and plans to sell it to get his life on track... until his wife finds out."/>
    <n v="7000"/>
    <n v="7365"/>
    <x v="0"/>
    <x v="0"/>
    <s v="USD"/>
    <n v="1420751861"/>
    <n v="1418159861"/>
    <b v="1"/>
    <n v="75"/>
    <b v="1"/>
    <s v="theater/plays"/>
    <n v="1.052142857142857"/>
    <n v="1.0183299389002037E-2"/>
    <x v="1"/>
    <s v="plays"/>
    <d v="2015-01-08T21:17:41"/>
    <x v="3258"/>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3.9723817090250874E-3"/>
    <x v="1"/>
    <s v="plays"/>
    <d v="2016-10-01T03:59:00"/>
    <x v="3259"/>
  </r>
  <r>
    <n v="3260"/>
    <s v="Keep the Art of Marionettes Alive With PUPPETWORKS!"/>
    <s v="We're looking to raise money to continue bringing Brooklyn the vanishing art form of marionette puppetry."/>
    <n v="5000"/>
    <n v="5462"/>
    <x v="0"/>
    <x v="0"/>
    <s v="USD"/>
    <n v="1448903318"/>
    <n v="1445875718"/>
    <b v="1"/>
    <n v="73"/>
    <b v="1"/>
    <s v="theater/plays"/>
    <n v="1.0924"/>
    <n v="1.3365067740754303E-2"/>
    <x v="1"/>
    <s v="plays"/>
    <d v="2015-11-30T17:08:38"/>
    <x v="3260"/>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1.478129713423831E-2"/>
    <x v="1"/>
    <s v="plays"/>
    <d v="2015-07-16T17:24:36"/>
    <x v="3261"/>
  </r>
  <r>
    <n v="3262"/>
    <s v="Prison Boxing: A New Play by Leah Joki"/>
    <s v="A one-woman theatrical exploration of the prison system and its inhabitants."/>
    <n v="12200"/>
    <n v="12571"/>
    <x v="0"/>
    <x v="0"/>
    <s v="USD"/>
    <n v="1419220800"/>
    <n v="1416555262"/>
    <b v="1"/>
    <n v="134"/>
    <b v="1"/>
    <s v="theater/plays"/>
    <n v="1.0304098360655738"/>
    <n v="1.0659454299578396E-2"/>
    <x v="1"/>
    <s v="plays"/>
    <d v="2014-12-22T04:00:00"/>
    <x v="3262"/>
  </r>
  <r>
    <n v="3263"/>
    <s v="Titus Andronicus (with an all-female cast &amp; crew)"/>
    <s v="Shakespeare's bloodiest tragedy, performed and produced exclusively by women."/>
    <n v="2500"/>
    <n v="2804.16"/>
    <x v="0"/>
    <x v="0"/>
    <s v="USD"/>
    <n v="1446238800"/>
    <n v="1444220588"/>
    <b v="1"/>
    <n v="68"/>
    <b v="1"/>
    <s v="theater/plays"/>
    <n v="1.121664"/>
    <n v="2.4249686180531783E-2"/>
    <x v="1"/>
    <s v="plays"/>
    <d v="2015-10-30T21:00:00"/>
    <x v="3263"/>
  </r>
  <r>
    <n v="3264"/>
    <s v="Kapow-i GoGo at The PIT"/>
    <s v="The three part comedic saga of Kapow-i GoGo, who saves the world.  Again.  And again."/>
    <n v="2500"/>
    <n v="2575"/>
    <x v="0"/>
    <x v="0"/>
    <s v="USD"/>
    <n v="1422482400"/>
    <n v="1421089938"/>
    <b v="1"/>
    <n v="49"/>
    <b v="1"/>
    <s v="theater/plays"/>
    <n v="1.03"/>
    <n v="1.9029126213592235E-2"/>
    <x v="1"/>
    <s v="plays"/>
    <d v="2015-01-28T22:00:00"/>
    <x v="3264"/>
  </r>
  <r>
    <n v="3265"/>
    <s v="&quot;Where was I&quot; - an autobiographical play on Dementia"/>
    <s v="A theatrical play on Alzheimerâ€™s and the challenges of loving a person who keeps disappearing."/>
    <n v="2700"/>
    <n v="4428"/>
    <x v="0"/>
    <x v="17"/>
    <s v="EUR"/>
    <n v="1449162000"/>
    <n v="1446570315"/>
    <b v="1"/>
    <n v="63"/>
    <b v="1"/>
    <s v="theater/plays"/>
    <n v="1.64"/>
    <n v="1.4227642276422764E-2"/>
    <x v="1"/>
    <s v="plays"/>
    <d v="2015-12-03T17:00:00"/>
    <x v="3265"/>
  </r>
  <r>
    <n v="3266"/>
    <s v="Macbeth"/>
    <s v="An original version of Shakespeare's masterpiece that emphasizes family and explores the destruction of blood ties"/>
    <n v="6000"/>
    <n v="7877"/>
    <x v="0"/>
    <x v="0"/>
    <s v="USD"/>
    <n v="1434142800"/>
    <n v="1431435122"/>
    <b v="1"/>
    <n v="163"/>
    <b v="1"/>
    <s v="theater/plays"/>
    <n v="1.3128333333333333"/>
    <n v="2.0693157293385805E-2"/>
    <x v="1"/>
    <s v="plays"/>
    <d v="2015-06-12T21:00:00"/>
    <x v="326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1.8805093046033301E-2"/>
    <x v="1"/>
    <s v="plays"/>
    <d v="2015-07-17T18:11:00"/>
    <x v="3267"/>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1.6406250000000001E-2"/>
    <x v="1"/>
    <s v="plays"/>
    <d v="2016-08-24T21:42:08"/>
    <x v="3268"/>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8.6206896551724137E-3"/>
    <x v="1"/>
    <s v="plays"/>
    <d v="2015-06-16T11:00:00"/>
    <x v="3269"/>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1.6393442622950821E-2"/>
    <x v="1"/>
    <s v="plays"/>
    <d v="2015-07-12T12:47:45"/>
    <x v="3270"/>
  </r>
  <r>
    <n v="3271"/>
    <s v="Saxon Court at Southwark Playhouse"/>
    <s v="A razor sharp satire to darken your Christmas."/>
    <n v="1500"/>
    <n v="1950"/>
    <x v="0"/>
    <x v="1"/>
    <s v="GBP"/>
    <n v="1414927775"/>
    <n v="1412332175"/>
    <b v="1"/>
    <n v="51"/>
    <b v="1"/>
    <s v="theater/plays"/>
    <n v="1.3"/>
    <n v="2.6153846153846153E-2"/>
    <x v="1"/>
    <s v="plays"/>
    <d v="2014-11-02T11:29:35"/>
    <x v="3271"/>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9.3893673509033212E-3"/>
    <x v="1"/>
    <s v="plays"/>
    <d v="2015-11-06T13:00:09"/>
    <x v="327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4.8882681564245811E-3"/>
    <x v="1"/>
    <s v="plays"/>
    <d v="2016-09-14T19:00:00"/>
    <x v="3273"/>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1.8210760904170648E-2"/>
    <x v="1"/>
    <s v="plays"/>
    <d v="2016-03-15T21:00:00"/>
    <x v="3274"/>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6.6481994459833792E-3"/>
    <x v="1"/>
    <s v="plays"/>
    <d v="2015-02-09T04:30:00"/>
    <x v="3275"/>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1.9018638265500189E-2"/>
    <x v="1"/>
    <s v="plays"/>
    <d v="2016-04-01T03:59:00"/>
    <x v="327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1.841620626151013E-2"/>
    <x v="1"/>
    <s v="plays"/>
    <d v="2014-11-18T17:23:26"/>
    <x v="3277"/>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1.3152804642166345E-2"/>
    <x v="1"/>
    <s v="plays"/>
    <d v="2015-05-30T20:21:43"/>
    <x v="3278"/>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9.5051297525648761E-3"/>
    <x v="1"/>
    <s v="plays"/>
    <d v="2016-04-01T01:27:39"/>
    <x v="3279"/>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1.4563106796116505E-2"/>
    <x v="1"/>
    <s v="plays"/>
    <d v="2015-06-01T05:00:00"/>
    <x v="3280"/>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7.7302631578947366E-3"/>
    <x v="1"/>
    <s v="plays"/>
    <d v="2015-09-02T00:28:25"/>
    <x v="3281"/>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7.4480287864741286E-3"/>
    <x v="1"/>
    <s v="plays"/>
    <d v="2016-04-29T04:39:48"/>
    <x v="3282"/>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5.6085918854415273E-2"/>
    <x v="1"/>
    <s v="plays"/>
    <d v="2016-02-10T21:00:00"/>
    <x v="3283"/>
  </r>
  <r>
    <n v="3284"/>
    <s v="Help fund Black Enough!"/>
    <s v="Black Enough is an LSU student-staged performance exploring the effects of white supremacy on the black community."/>
    <n v="3000"/>
    <n v="3048"/>
    <x v="0"/>
    <x v="0"/>
    <s v="USD"/>
    <n v="1454047140"/>
    <n v="1452546853"/>
    <b v="0"/>
    <n v="15"/>
    <b v="1"/>
    <s v="theater/plays"/>
    <n v="1.016"/>
    <n v="4.921259842519685E-3"/>
    <x v="1"/>
    <s v="plays"/>
    <d v="2016-01-29T05:59:00"/>
    <x v="3284"/>
  </r>
  <r>
    <n v="3285"/>
    <s v="By Morning"/>
    <s v="A new play by Matthew Gasda"/>
    <n v="4999"/>
    <n v="5604"/>
    <x v="0"/>
    <x v="0"/>
    <s v="USD"/>
    <n v="1488258000"/>
    <n v="1485556626"/>
    <b v="0"/>
    <n v="81"/>
    <b v="1"/>
    <s v="theater/plays"/>
    <n v="1.1210242048409682"/>
    <n v="1.4453961456102784E-2"/>
    <x v="1"/>
    <s v="plays"/>
    <d v="2017-02-28T05:00:00"/>
    <x v="3285"/>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7.9921388797903701E-3"/>
    <x v="1"/>
    <s v="plays"/>
    <d v="2016-08-15T20:09:42"/>
    <x v="3286"/>
  </r>
  <r>
    <n v="3287"/>
    <s v="Three Things: Stories About Life"/>
    <s v="An inspirational one-man play about crisis, community, and the search for wholeness."/>
    <n v="2500"/>
    <n v="2500"/>
    <x v="0"/>
    <x v="5"/>
    <s v="CAD"/>
    <n v="1448733628"/>
    <n v="1446573628"/>
    <b v="0"/>
    <n v="34"/>
    <b v="1"/>
    <s v="theater/plays"/>
    <n v="1"/>
    <n v="1.3599999999999999E-2"/>
    <x v="1"/>
    <s v="plays"/>
    <d v="2015-11-28T18:00:28"/>
    <x v="3287"/>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2.0645310572293993E-2"/>
    <x v="1"/>
    <s v="plays"/>
    <d v="2016-06-20T23:00:00"/>
    <x v="3288"/>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3.7582116925482176E-2"/>
    <x v="1"/>
    <s v="plays"/>
    <d v="2017-02-20T08:50:02"/>
    <x v="3289"/>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2.9702970297029702E-2"/>
    <x v="1"/>
    <s v="plays"/>
    <d v="2017-03-11T12:21:31"/>
    <x v="3290"/>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2.456140350877193E-2"/>
    <x v="1"/>
    <s v="plays"/>
    <d v="2015-09-17T03:59:00"/>
    <x v="329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5.1903114186851208E-2"/>
    <x v="1"/>
    <s v="plays"/>
    <d v="2015-12-04T19:29:08"/>
    <x v="3292"/>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1.1864406779661017E-2"/>
    <x v="1"/>
    <s v="plays"/>
    <d v="2017-03-04T10:12:32"/>
    <x v="3293"/>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3.3802816901408447E-2"/>
    <x v="1"/>
    <s v="plays"/>
    <d v="2015-06-16T12:59:14"/>
    <x v="3294"/>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3.7499479173900362E-2"/>
    <x v="1"/>
    <s v="plays"/>
    <d v="2016-09-26T10:37:09"/>
    <x v="3295"/>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2.1749190189726979E-2"/>
    <x v="1"/>
    <s v="plays"/>
    <d v="2015-11-22T22:00:00"/>
    <x v="3296"/>
  </r>
  <r>
    <n v="3297"/>
    <s v="MY EYES WENT DARK"/>
    <s v="A father loses his family in a freak plane crash and goes on to murder the air traffic controller he holds responsible."/>
    <n v="5500"/>
    <n v="5504"/>
    <x v="0"/>
    <x v="1"/>
    <s v="GBP"/>
    <n v="1438037940"/>
    <n v="1436380256"/>
    <b v="0"/>
    <n v="44"/>
    <b v="1"/>
    <s v="theater/plays"/>
    <n v="1.0007272727272727"/>
    <n v="7.9941860465116282E-3"/>
    <x v="1"/>
    <s v="plays"/>
    <d v="2015-07-27T22:59:00"/>
    <x v="3297"/>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7.0775582424063696E-3"/>
    <x v="1"/>
    <s v="plays"/>
    <d v="2015-09-13T00:00:00"/>
    <x v="3298"/>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1.8072289156626505E-2"/>
    <x v="1"/>
    <s v="plays"/>
    <d v="2015-10-14T22:01:03"/>
    <x v="3299"/>
  </r>
  <r>
    <n v="3300"/>
    <s v="MAX &amp; ELSA: NO MUSIC. NO CHILDREN."/>
    <s v="A subversive parody about the two people for whom the hills were NOT alive with THE SOUND OF MUSIC."/>
    <n v="3000"/>
    <n v="4085"/>
    <x v="0"/>
    <x v="0"/>
    <s v="USD"/>
    <n v="1430329862"/>
    <n v="1428515462"/>
    <b v="0"/>
    <n v="88"/>
    <b v="1"/>
    <s v="theater/plays"/>
    <n v="1.3616666666666666"/>
    <n v="2.1542227662178701E-2"/>
    <x v="1"/>
    <s v="plays"/>
    <d v="2015-04-29T17:51:02"/>
    <x v="3300"/>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1.7482517482517484E-2"/>
    <x v="1"/>
    <s v="plays"/>
    <d v="2016-08-01T06:59:00"/>
    <x v="3301"/>
  </r>
  <r>
    <n v="3302"/>
    <s v="El muro de BorÃ­s KiÃ©n"/>
    <s v="FilosofÃ­a de los anÃ³nimos"/>
    <n v="8400"/>
    <n v="8685"/>
    <x v="0"/>
    <x v="3"/>
    <s v="EUR"/>
    <n v="1481099176"/>
    <n v="1478507176"/>
    <b v="0"/>
    <n v="50"/>
    <b v="1"/>
    <s v="theater/plays"/>
    <n v="1.0339285714285715"/>
    <n v="5.7570523891767415E-3"/>
    <x v="1"/>
    <s v="plays"/>
    <d v="2016-12-07T08:26:16"/>
    <x v="3302"/>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1.6778523489932886E-2"/>
    <x v="1"/>
    <s v="plays"/>
    <d v="2015-03-28T14:38:04"/>
    <x v="3303"/>
  </r>
  <r>
    <n v="3304"/>
    <s v="I Can Ski Forever 3"/>
    <s v="A musical comedy production celebrating the unique, lovable, insufferable ski culture of the modern day mountain town."/>
    <n v="15000"/>
    <n v="15677.5"/>
    <x v="0"/>
    <x v="0"/>
    <s v="USD"/>
    <n v="1482418752"/>
    <n v="1479826752"/>
    <b v="0"/>
    <n v="175"/>
    <b v="1"/>
    <s v="theater/plays"/>
    <n v="1.0451666666666666"/>
    <n v="1.1162494020092489E-2"/>
    <x v="1"/>
    <s v="plays"/>
    <d v="2016-12-22T14:59:12"/>
    <x v="330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4.9007596177407502E-3"/>
    <x v="1"/>
    <s v="plays"/>
    <d v="2015-07-31T20:32:28"/>
    <x v="3305"/>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2.0532319391634982E-2"/>
    <x v="1"/>
    <s v="plays"/>
    <d v="2016-06-10T03:00:00"/>
    <x v="3306"/>
  </r>
  <r>
    <n v="3307"/>
    <s v="The Respectful Prostitute"/>
    <s v="A group of Stanford students are going to present Jean-Paul Sartre's play, The Respectful Prostitute, at the end of Spring quarter."/>
    <n v="1000"/>
    <n v="1066.8"/>
    <x v="0"/>
    <x v="0"/>
    <s v="USD"/>
    <n v="1463275339"/>
    <n v="1460683339"/>
    <b v="0"/>
    <n v="20"/>
    <b v="1"/>
    <s v="theater/plays"/>
    <n v="1.0668"/>
    <n v="1.8747656542932135E-2"/>
    <x v="1"/>
    <s v="plays"/>
    <d v="2016-05-15T01:22:19"/>
    <x v="3307"/>
  </r>
  <r>
    <n v="3308"/>
    <s v="A Hand of Talons"/>
    <s v="Descend into the dark world of steampunk noir in this thrilling new play, written by Maggie Lee and directed by Amy Poisson!"/>
    <n v="3500"/>
    <n v="4280"/>
    <x v="0"/>
    <x v="0"/>
    <s v="USD"/>
    <n v="1460581365"/>
    <n v="1458766965"/>
    <b v="0"/>
    <n v="57"/>
    <b v="1"/>
    <s v="theater/plays"/>
    <n v="1.2228571428571429"/>
    <n v="1.3317757009345794E-2"/>
    <x v="1"/>
    <s v="plays"/>
    <d v="2016-04-13T21:02:45"/>
    <x v="3308"/>
  </r>
  <r>
    <n v="3309"/>
    <s v="Collision Course"/>
    <s v="Two unlikely friends, a garage, tinned beans &amp; the end of the world."/>
    <n v="350"/>
    <n v="558"/>
    <x v="0"/>
    <x v="1"/>
    <s v="GBP"/>
    <n v="1476632178"/>
    <n v="1473953778"/>
    <b v="0"/>
    <n v="31"/>
    <b v="1"/>
    <s v="theater/plays"/>
    <n v="1.5942857142857143"/>
    <n v="5.5555555555555552E-2"/>
    <x v="1"/>
    <s v="plays"/>
    <d v="2016-10-16T15:36:18"/>
    <x v="3309"/>
  </r>
  <r>
    <n v="3310"/>
    <s v="The Island Boys: A New Play"/>
    <s v="A new play about coming coming home, recovery, and trying to find God in the process."/>
    <n v="6500"/>
    <n v="6505"/>
    <x v="0"/>
    <x v="0"/>
    <s v="USD"/>
    <n v="1444169825"/>
    <n v="1441577825"/>
    <b v="0"/>
    <n v="31"/>
    <b v="1"/>
    <s v="theater/plays"/>
    <n v="1.0007692307692309"/>
    <n v="4.7655649500384324E-3"/>
    <x v="1"/>
    <s v="plays"/>
    <d v="2015-10-06T22:17:05"/>
    <x v="331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1.6387472687545521E-2"/>
    <x v="1"/>
    <s v="plays"/>
    <d v="2015-10-17T07:00:10"/>
    <x v="3311"/>
  </r>
  <r>
    <n v="3312"/>
    <s v="Richard III"/>
    <s v="Bare Theatre presents one of Shakespeare's most notorious characters in the final chapter of the War of the Roses saga."/>
    <n v="2500"/>
    <n v="2501"/>
    <x v="0"/>
    <x v="0"/>
    <s v="USD"/>
    <n v="1478901600"/>
    <n v="1477077946"/>
    <b v="0"/>
    <n v="41"/>
    <b v="1"/>
    <s v="theater/plays"/>
    <n v="1.0004"/>
    <n v="1.6393442622950821E-2"/>
    <x v="1"/>
    <s v="plays"/>
    <d v="2016-11-11T22:00:00"/>
    <x v="3312"/>
  </r>
  <r>
    <n v="3313"/>
    <s v="Melbin the Accidental"/>
    <s v="A modern reworking of Shakespeare's histories and tragedies in iambic pentameter to talk of death, love, and race."/>
    <n v="2000"/>
    <n v="2321"/>
    <x v="0"/>
    <x v="0"/>
    <s v="USD"/>
    <n v="1453856400"/>
    <n v="1452664317"/>
    <b v="0"/>
    <n v="29"/>
    <b v="1"/>
    <s v="theater/plays"/>
    <n v="1.1605000000000001"/>
    <n v="1.2494614390348987E-2"/>
    <x v="1"/>
    <s v="plays"/>
    <d v="2016-01-27T01:00:00"/>
    <x v="3313"/>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3.4400948991696323E-2"/>
    <x v="1"/>
    <s v="plays"/>
    <d v="2015-05-08T20:05:00"/>
    <x v="331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2.0227272727272726E-2"/>
    <x v="1"/>
    <s v="plays"/>
    <d v="2016-05-06T07:17:21"/>
    <x v="3315"/>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1.0640851676742844E-2"/>
    <x v="1"/>
    <s v="plays"/>
    <d v="2014-08-08T13:54:00"/>
    <x v="3316"/>
  </r>
  <r>
    <n v="3317"/>
    <s v="Seven Minutes in Eternity"/>
    <s v="Andy Boyd's epic new satire about heroes and villains, humankind's search for glory, and fascism in America"/>
    <n v="1050"/>
    <n v="1115"/>
    <x v="0"/>
    <x v="0"/>
    <s v="USD"/>
    <n v="1465347424"/>
    <n v="1462755424"/>
    <b v="0"/>
    <n v="18"/>
    <b v="1"/>
    <s v="theater/plays"/>
    <n v="1.0619047619047619"/>
    <n v="1.6143497757847534E-2"/>
    <x v="1"/>
    <s v="plays"/>
    <d v="2016-06-08T00:57:04"/>
    <x v="3317"/>
  </r>
  <r>
    <n v="3318"/>
    <s v="ROOMIES - Atlantic Canada Tour 2016-17"/>
    <s v="Help us strengthen and inspire disability arts in Atlantic Canada"/>
    <n v="2000"/>
    <n v="2512"/>
    <x v="0"/>
    <x v="5"/>
    <s v="CAD"/>
    <n v="1460341800"/>
    <n v="1456902893"/>
    <b v="0"/>
    <n v="32"/>
    <b v="1"/>
    <s v="theater/plays"/>
    <n v="1.256"/>
    <n v="1.2738853503184714E-2"/>
    <x v="1"/>
    <s v="plays"/>
    <d v="2016-04-11T02:30:00"/>
    <x v="3318"/>
  </r>
  <r>
    <n v="3319"/>
    <s v="Down the Rabbit Hole"/>
    <s v="Down the Rabbit Hole is an exciting new play by Not Just Theatre Productions. To be performed at Matthew's Yard Theatre in Feb 2015"/>
    <n v="500"/>
    <n v="540"/>
    <x v="0"/>
    <x v="1"/>
    <s v="GBP"/>
    <n v="1422712986"/>
    <n v="1418824986"/>
    <b v="0"/>
    <n v="16"/>
    <b v="1"/>
    <s v="theater/plays"/>
    <n v="1.08"/>
    <n v="2.9629629629629631E-2"/>
    <x v="1"/>
    <s v="plays"/>
    <d v="2015-01-31T14:03:06"/>
    <x v="3319"/>
  </r>
  <r>
    <n v="3320"/>
    <s v="Mama Threw Me So High &amp; He Who Speaks"/>
    <s v="Imaginary Theater Company presents two modern day tall tales about family, resilience and redemption."/>
    <n v="2500"/>
    <n v="2525"/>
    <x v="0"/>
    <x v="0"/>
    <s v="USD"/>
    <n v="1466557557"/>
    <n v="1463965557"/>
    <b v="0"/>
    <n v="38"/>
    <b v="1"/>
    <s v="theater/plays"/>
    <n v="1.01"/>
    <n v="1.5049504950495049E-2"/>
    <x v="1"/>
    <s v="plays"/>
    <d v="2016-06-22T01:05:57"/>
    <x v="3320"/>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2.7932960893854747E-2"/>
    <x v="1"/>
    <s v="plays"/>
    <d v="2014-10-16T03:59:00"/>
    <x v="3321"/>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6.8656716417910451E-3"/>
    <x v="1"/>
    <s v="plays"/>
    <d v="2016-06-22T03:55:00"/>
    <x v="3322"/>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3.8919777601270848E-2"/>
    <x v="1"/>
    <s v="plays"/>
    <d v="2016-09-25T08:46:48"/>
    <x v="3323"/>
  </r>
  <r>
    <n v="3324"/>
    <s v="At Swim, Two Boys"/>
    <s v="The play tells the story of Jim and Doyler and their friendship on the brink of Irish independence."/>
    <n v="1500"/>
    <n v="1525"/>
    <x v="0"/>
    <x v="17"/>
    <s v="EUR"/>
    <n v="1465135190"/>
    <n v="1463925590"/>
    <b v="0"/>
    <n v="10"/>
    <b v="1"/>
    <s v="theater/plays"/>
    <n v="1.0166666666666666"/>
    <n v="6.5573770491803279E-3"/>
    <x v="1"/>
    <s v="plays"/>
    <d v="2016-06-05T13:59:50"/>
    <x v="3324"/>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3333333333333333E-2"/>
    <x v="1"/>
    <s v="plays"/>
    <d v="2015-04-05T17:51:17"/>
    <x v="3325"/>
  </r>
  <r>
    <n v="3326"/>
    <s v="Me? A Caregiver?"/>
    <s v="An edgy, hilarious, compassionate and honest show to help caregivers find courage, trust their instincts and above all, to laugh."/>
    <n v="8000"/>
    <n v="8110"/>
    <x v="0"/>
    <x v="0"/>
    <s v="USD"/>
    <n v="1425830905"/>
    <n v="1423242505"/>
    <b v="0"/>
    <n v="57"/>
    <b v="1"/>
    <s v="theater/plays"/>
    <n v="1.0137499999999999"/>
    <n v="7.0283600493218253E-3"/>
    <x v="1"/>
    <s v="plays"/>
    <d v="2015-03-08T16:08:25"/>
    <x v="332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4.0740740740740744E-2"/>
    <x v="1"/>
    <s v="plays"/>
    <d v="2016-05-08T08:59:26"/>
    <x v="3327"/>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3.4155597722960152E-3"/>
    <x v="1"/>
    <s v="plays"/>
    <d v="2014-07-05T01:00:00"/>
    <x v="3328"/>
  </r>
  <r>
    <n v="3329"/>
    <s v="Jestia and Raedon"/>
    <s v="Jestia and Raedon is a brand new romantic comedy play going to the Edinburgh Fringe Festival this summer."/>
    <n v="1000"/>
    <n v="1168"/>
    <x v="0"/>
    <x v="1"/>
    <s v="GBP"/>
    <n v="1406502000"/>
    <n v="1405583108"/>
    <b v="0"/>
    <n v="26"/>
    <b v="1"/>
    <s v="theater/plays"/>
    <n v="1.1679999999999999"/>
    <n v="2.2260273972602738E-2"/>
    <x v="1"/>
    <s v="plays"/>
    <d v="2014-07-27T23:00:00"/>
    <x v="3329"/>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4.3287327478042661E-2"/>
    <x v="1"/>
    <s v="plays"/>
    <d v="2015-04-01T20:17:48"/>
    <x v="333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1.2437810945273632E-2"/>
    <x v="1"/>
    <s v="plays"/>
    <d v="2015-10-06T16:44:46"/>
    <x v="3331"/>
  </r>
  <r>
    <n v="3332"/>
    <s v="Cortez"/>
    <s v="Two marine biologists are at odds during an important expedition. When a stranded shark refuses to die, things get weird."/>
    <n v="6000"/>
    <n v="6000"/>
    <x v="0"/>
    <x v="0"/>
    <s v="USD"/>
    <n v="1405802330"/>
    <n v="1403210330"/>
    <b v="0"/>
    <n v="83"/>
    <b v="1"/>
    <s v="theater/plays"/>
    <n v="1"/>
    <n v="1.3833333333333333E-2"/>
    <x v="1"/>
    <s v="plays"/>
    <d v="2014-07-19T20:38:50"/>
    <x v="3332"/>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0327868852459017E-2"/>
    <x v="1"/>
    <s v="plays"/>
    <d v="2015-06-15T16:14:40"/>
    <x v="3333"/>
  </r>
  <r>
    <n v="3334"/>
    <s v="The Saltbox Theatre Collective Seed Money Project"/>
    <s v="The Saltbox Theatre Collective is a brand new not-for-profit theatre company in Illinois."/>
    <n v="3871"/>
    <n v="5366"/>
    <x v="0"/>
    <x v="0"/>
    <s v="USD"/>
    <n v="1438259422"/>
    <n v="1435667422"/>
    <b v="0"/>
    <n v="46"/>
    <b v="1"/>
    <s v="theater/plays"/>
    <n v="1.3862051149573753"/>
    <n v="8.5724934774506142E-3"/>
    <x v="1"/>
    <s v="plays"/>
    <d v="2015-07-30T12:30:22"/>
    <x v="3334"/>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1.2559808612440191E-2"/>
    <x v="1"/>
    <s v="plays"/>
    <d v="2014-08-03T23:00:00"/>
    <x v="3335"/>
  </r>
  <r>
    <n v="3336"/>
    <s v="WILDE TALES"/>
    <s v="A theatrical adaptation of Oscar Wilde's short stories, presented by Suitcase Civilians at The Space, April 5-10 2016."/>
    <n v="250"/>
    <n v="250"/>
    <x v="0"/>
    <x v="1"/>
    <s v="GBP"/>
    <n v="1459845246"/>
    <n v="1457429646"/>
    <b v="0"/>
    <n v="9"/>
    <b v="1"/>
    <s v="theater/plays"/>
    <n v="1"/>
    <n v="3.5999999999999997E-2"/>
    <x v="1"/>
    <s v="plays"/>
    <d v="2016-04-05T08:34:06"/>
    <x v="333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1.2341197822141561E-2"/>
    <x v="1"/>
    <s v="plays"/>
    <d v="2014-10-10T21:00:00"/>
    <x v="3337"/>
  </r>
  <r>
    <n v="3338"/>
    <s v="The Last Days of Judas Iscariot"/>
    <s v="Join Estelle Parsons in support of Theater That Looks and Sounds Like America"/>
    <n v="15000"/>
    <n v="15327"/>
    <x v="0"/>
    <x v="0"/>
    <s v="USD"/>
    <n v="1487944080"/>
    <n v="1486129680"/>
    <b v="0"/>
    <n v="112"/>
    <b v="1"/>
    <s v="theater/plays"/>
    <n v="1.0218"/>
    <n v="7.3073660859920399E-3"/>
    <x v="1"/>
    <s v="plays"/>
    <d v="2017-02-24T13:48:00"/>
    <x v="3338"/>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5.6300910397700044E-3"/>
    <x v="1"/>
    <s v="plays"/>
    <d v="2016-07-28T15:58:38"/>
    <x v="3339"/>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9.16767189384801E-3"/>
    <x v="1"/>
    <s v="plays"/>
    <d v="2016-12-06T23:22:34"/>
    <x v="3340"/>
  </r>
  <r>
    <n v="3341"/>
    <s v="Today I Live"/>
    <s v="A London flat, two stories play simultaneously. Irish mapmaker 1821, Iranian artist present day. Each senses the other. Worlds collide."/>
    <n v="3350"/>
    <n v="3350"/>
    <x v="0"/>
    <x v="1"/>
    <s v="GBP"/>
    <n v="1465750800"/>
    <n v="1463771421"/>
    <b v="0"/>
    <n v="28"/>
    <b v="1"/>
    <s v="theater/plays"/>
    <n v="1"/>
    <n v="8.3582089552238798E-3"/>
    <x v="1"/>
    <s v="plays"/>
    <d v="2016-06-12T17:00:00"/>
    <x v="3341"/>
  </r>
  <r>
    <n v="3342"/>
    <s v="Uprising Theatre Company's First Production"/>
    <s v="We believe in the power of stories to change the world. Theatre that inspires transformation."/>
    <n v="6000"/>
    <n v="6100"/>
    <x v="0"/>
    <x v="0"/>
    <s v="USD"/>
    <n v="1427864340"/>
    <n v="1425020810"/>
    <b v="0"/>
    <n v="78"/>
    <b v="1"/>
    <s v="theater/plays"/>
    <n v="1.0166666666666666"/>
    <n v="1.2786885245901639E-2"/>
    <x v="1"/>
    <s v="plays"/>
    <d v="2015-04-01T04:59:00"/>
    <x v="3342"/>
  </r>
  <r>
    <n v="3343"/>
    <s v="The Girl Who Touched the Stars"/>
    <s v="Two sisters make a set of paper dolls which take them on a journey across lands, creating memories along the way."/>
    <n v="700"/>
    <n v="1200"/>
    <x v="0"/>
    <x v="1"/>
    <s v="GBP"/>
    <n v="1460553480"/>
    <n v="1458770384"/>
    <b v="0"/>
    <n v="23"/>
    <b v="1"/>
    <s v="theater/plays"/>
    <n v="1.7142857142857142"/>
    <n v="1.9166666666666665E-2"/>
    <x v="1"/>
    <s v="plays"/>
    <d v="2016-04-13T13:18:00"/>
    <x v="3343"/>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8.7623220153340634E-3"/>
    <x v="1"/>
    <s v="plays"/>
    <d v="2014-08-30T04:48:13"/>
    <x v="334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0.02"/>
    <x v="1"/>
    <s v="plays"/>
    <d v="2015-04-18T00:37:00"/>
    <x v="3345"/>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1.090909090909091E-2"/>
    <x v="1"/>
    <s v="plays"/>
    <d v="2015-02-26T00:35:10"/>
    <x v="334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9.2088740058601931E-3"/>
    <x v="1"/>
    <s v="plays"/>
    <d v="2016-05-08T21:00:00"/>
    <x v="3347"/>
  </r>
  <r>
    <n v="3348"/>
    <s v="Macbeth"/>
    <s v="Old Hat's new production explores the bleak culture of war and the cosmic powers of guilt and imagination in Shakespeare's tragedy."/>
    <n v="5500"/>
    <n v="5516"/>
    <x v="0"/>
    <x v="0"/>
    <s v="USD"/>
    <n v="1461988740"/>
    <n v="1459949080"/>
    <b v="0"/>
    <n v="79"/>
    <b v="1"/>
    <s v="theater/plays"/>
    <n v="1.002909090909091"/>
    <n v="1.4321972443799855E-2"/>
    <x v="1"/>
    <s v="plays"/>
    <d v="2016-04-30T03:59:00"/>
    <x v="3348"/>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9.126466753585397E-3"/>
    <x v="1"/>
    <s v="plays"/>
    <d v="2016-06-13T17:00:00"/>
    <x v="3349"/>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1.3953488372093023E-2"/>
    <x v="1"/>
    <s v="plays"/>
    <d v="2015-11-29T23:00:00"/>
    <x v="3350"/>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1.0682492581602374E-2"/>
    <x v="1"/>
    <s v="plays"/>
    <d v="2014-07-23T11:00:00"/>
    <x v="3351"/>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1.3020833333333334E-2"/>
    <x v="1"/>
    <s v="plays"/>
    <d v="2016-07-01T23:00:00"/>
    <x v="3352"/>
  </r>
  <r>
    <n v="3353"/>
    <s v="Nude: A play by Paul Hewitt"/>
    <s v="A new spoken word play, written by Paul Hewitt, in 3 parts about love and fate, inspired by the Ruba'iyat of Omar Khayyam."/>
    <n v="500"/>
    <n v="1575"/>
    <x v="0"/>
    <x v="1"/>
    <s v="GBP"/>
    <n v="1462230000"/>
    <n v="1461061350"/>
    <b v="0"/>
    <n v="44"/>
    <b v="1"/>
    <s v="theater/plays"/>
    <n v="3.15"/>
    <n v="2.7936507936507936E-2"/>
    <x v="1"/>
    <s v="plays"/>
    <d v="2016-05-02T23:00:00"/>
    <x v="3353"/>
  </r>
  <r>
    <n v="3354"/>
    <s v="Strangeloop Theatre - A Focus on New Works"/>
    <s v="Help Strangeloop Theatre create and support new work by sponsoring our 2015-2016 season."/>
    <n v="3000"/>
    <n v="3058"/>
    <x v="0"/>
    <x v="0"/>
    <s v="USD"/>
    <n v="1446091260"/>
    <n v="1443029206"/>
    <b v="0"/>
    <n v="55"/>
    <b v="1"/>
    <s v="theater/plays"/>
    <n v="1.0193333333333334"/>
    <n v="1.7985611510791366E-2"/>
    <x v="1"/>
    <s v="plays"/>
    <d v="2015-10-29T04:01:00"/>
    <x v="3354"/>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6.7873303167420816E-3"/>
    <x v="1"/>
    <s v="plays"/>
    <d v="2016-05-10T11:17:00"/>
    <x v="3355"/>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1.7751479289940829E-2"/>
    <x v="1"/>
    <s v="plays"/>
    <d v="2016-07-15T19:34:32"/>
    <x v="335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1.0396039603960397E-2"/>
    <x v="1"/>
    <s v="plays"/>
    <d v="2014-08-01T10:01:50"/>
    <x v="3357"/>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1.5729682493445966E-2"/>
    <x v="1"/>
    <s v="plays"/>
    <d v="2014-11-19T08:27:59"/>
    <x v="3358"/>
  </r>
  <r>
    <n v="3359"/>
    <s v="BEIRUT, LADY OF LEBANON"/>
    <s v="A Theatrical Production Celebrating the Lebanese Culture and the Human Spirit in Time of War."/>
    <n v="4000"/>
    <n v="4250"/>
    <x v="0"/>
    <x v="0"/>
    <s v="USD"/>
    <n v="1487985734"/>
    <n v="1484097734"/>
    <b v="0"/>
    <n v="23"/>
    <b v="1"/>
    <s v="theater/plays"/>
    <n v="1.0625"/>
    <n v="5.4117647058823529E-3"/>
    <x v="1"/>
    <s v="plays"/>
    <d v="2017-02-25T01:22:14"/>
    <x v="3359"/>
  </r>
  <r>
    <n v="3360"/>
    <s v="Pretty Butch"/>
    <s v="World Premiere, an M1 Singapore Fringe Festival 2017 commission."/>
    <n v="9000"/>
    <n v="9124"/>
    <x v="0"/>
    <x v="20"/>
    <s v="SGD"/>
    <n v="1481731140"/>
    <n v="1479866343"/>
    <b v="0"/>
    <n v="72"/>
    <b v="1"/>
    <s v="theater/plays"/>
    <n v="1.0137777777777779"/>
    <n v="7.8912757562472607E-3"/>
    <x v="1"/>
    <s v="plays"/>
    <d v="2016-12-14T15:59:00"/>
    <x v="3360"/>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1.1986603208179094E-2"/>
    <x v="1"/>
    <s v="plays"/>
    <d v="2014-09-01T15:59:00"/>
    <x v="3361"/>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1.834862385321101E-2"/>
    <x v="1"/>
    <s v="plays"/>
    <d v="2015-03-07T04:55:00"/>
    <x v="3362"/>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3078880407124683E-3"/>
    <x v="1"/>
    <s v="plays"/>
    <d v="2014-08-19T16:00:00"/>
    <x v="3363"/>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2.2655758338577723E-2"/>
    <x v="1"/>
    <s v="plays"/>
    <d v="2016-03-15T21:00:00"/>
    <x v="336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1.153846153846154E-3"/>
    <x v="1"/>
    <s v="plays"/>
    <d v="2015-12-13T02:26:32"/>
    <x v="3365"/>
  </r>
  <r>
    <n v="3366"/>
    <s v="Montclair Shakespeare Series"/>
    <s v="The Series will consist of free staged readings of Shakespeare's plays, brought to life by professional actors in Montclair, NJ."/>
    <n v="500"/>
    <n v="1105"/>
    <x v="0"/>
    <x v="0"/>
    <s v="USD"/>
    <n v="1431481037"/>
    <n v="1428889037"/>
    <b v="0"/>
    <n v="18"/>
    <b v="1"/>
    <s v="theater/plays"/>
    <n v="2.21"/>
    <n v="1.6289592760180997E-2"/>
    <x v="1"/>
    <s v="plays"/>
    <d v="2015-05-13T01:37:17"/>
    <x v="336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3.3707865168539325E-2"/>
    <x v="1"/>
    <s v="plays"/>
    <d v="2015-08-01T22:24:54"/>
    <x v="3367"/>
  </r>
  <r>
    <n v="3368"/>
    <s v="Peter Pan by J.M. Barrie @ Open Space Arts"/>
    <s v="Help a non-profit community theatre create an unforgettable production of J.M. Barrie's classic play."/>
    <n v="1000"/>
    <n v="1046"/>
    <x v="0"/>
    <x v="0"/>
    <s v="USD"/>
    <n v="1420088400"/>
    <n v="1416977259"/>
    <b v="0"/>
    <n v="23"/>
    <b v="1"/>
    <s v="theater/plays"/>
    <n v="1.046"/>
    <n v="2.1988527724665391E-2"/>
    <x v="1"/>
    <s v="plays"/>
    <d v="2015-01-01T05:00:00"/>
    <x v="3368"/>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1.039461020211742E-2"/>
    <x v="1"/>
    <s v="plays"/>
    <d v="2017-01-15T00:59:40"/>
    <x v="3369"/>
  </r>
  <r>
    <n v="3370"/>
    <s v="&quot;I'm Alright&quot;...an Enso Theatre Education production."/>
    <s v="I'm Alright. A story of young women, told by young women, for the world."/>
    <n v="1500"/>
    <n v="1766"/>
    <x v="0"/>
    <x v="0"/>
    <s v="USD"/>
    <n v="1481961600"/>
    <n v="1479283285"/>
    <b v="0"/>
    <n v="26"/>
    <b v="1"/>
    <s v="theater/plays"/>
    <n v="1.1773333333333333"/>
    <n v="1.4722536806342015E-2"/>
    <x v="1"/>
    <s v="plays"/>
    <d v="2016-12-17T08:00:00"/>
    <x v="3370"/>
  </r>
  <r>
    <n v="3371"/>
    <s v="Red Planet (or One Way Ticket) Staged Reading"/>
    <s v="Help support Red Planet, a new science fiction play based off the Mars One exploration."/>
    <n v="200"/>
    <n v="277"/>
    <x v="0"/>
    <x v="0"/>
    <s v="USD"/>
    <n v="1449089965"/>
    <n v="1446670765"/>
    <b v="0"/>
    <n v="9"/>
    <b v="1"/>
    <s v="theater/plays"/>
    <n v="1.385"/>
    <n v="3.2490974729241874E-2"/>
    <x v="1"/>
    <s v="plays"/>
    <d v="2015-12-02T20:59:25"/>
    <x v="3371"/>
  </r>
  <r>
    <n v="3372"/>
    <s v="All the Best, Jack"/>
    <s v="This play tells the story of the toxicity of sensationalism shown through one man's struggle with notoriety."/>
    <n v="1000"/>
    <n v="1035"/>
    <x v="0"/>
    <x v="0"/>
    <s v="USD"/>
    <n v="1408942740"/>
    <n v="1407157756"/>
    <b v="0"/>
    <n v="27"/>
    <b v="1"/>
    <s v="theater/plays"/>
    <n v="1.0349999999999999"/>
    <n v="2.6086956521739129E-2"/>
    <x v="1"/>
    <s v="plays"/>
    <d v="2014-08-25T04:59:00"/>
    <x v="3372"/>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1.4962593516209476E-2"/>
    <x v="1"/>
    <s v="plays"/>
    <d v="2015-07-18T16:00:00"/>
    <x v="3373"/>
  </r>
  <r>
    <n v="3374"/>
    <s v="HELP BUILD &quot;THE CASTLE&quot;"/>
    <s v="A rare  production of World acclaimed playwright Howard Barker's groundbreaking &amp; provocative 'The Castle'."/>
    <n v="3500"/>
    <n v="3730"/>
    <x v="0"/>
    <x v="5"/>
    <s v="CAD"/>
    <n v="1446053616"/>
    <n v="1443461616"/>
    <b v="0"/>
    <n v="52"/>
    <b v="1"/>
    <s v="theater/plays"/>
    <n v="1.0657142857142856"/>
    <n v="1.3941018766756031E-2"/>
    <x v="1"/>
    <s v="plays"/>
    <d v="2015-10-28T17:33:36"/>
    <x v="3374"/>
  </r>
  <r>
    <n v="3375"/>
    <s v="The Frida Kahlo of Penge West"/>
    <s v="Production of wickedly funny new play for two women, written by iconic songwriter and ex-London's Burning man, Chris Larner"/>
    <n v="3000"/>
    <n v="3000"/>
    <x v="0"/>
    <x v="1"/>
    <s v="GBP"/>
    <n v="1400423973"/>
    <n v="1399387173"/>
    <b v="0"/>
    <n v="17"/>
    <b v="1"/>
    <s v="theater/plays"/>
    <n v="1"/>
    <n v="5.6666666666666671E-3"/>
    <x v="1"/>
    <s v="plays"/>
    <d v="2014-05-18T14:39:33"/>
    <x v="3375"/>
  </r>
  <r>
    <n v="3376"/>
    <s v="The Tutors"/>
    <s v="3 college grads struggling to fund their social network. 1 bratty blackmailing student. 1 dreamy Asian business man. 1 awesome play."/>
    <n v="8000"/>
    <n v="8001"/>
    <x v="0"/>
    <x v="0"/>
    <s v="USD"/>
    <n v="1429976994"/>
    <n v="1424796594"/>
    <b v="0"/>
    <n v="19"/>
    <b v="1"/>
    <s v="theater/plays"/>
    <n v="1.0001249999999999"/>
    <n v="2.3747031621047369E-3"/>
    <x v="1"/>
    <s v="plays"/>
    <d v="2015-04-25T15:49:54"/>
    <x v="3376"/>
  </r>
  <r>
    <n v="3377"/>
    <s v="To Kill a Machine"/>
    <s v="An empowering play about war time code breaker Alan Turing which tells the real story of a hero vilified for his sexuality and suicide."/>
    <n v="8000"/>
    <n v="8084"/>
    <x v="0"/>
    <x v="1"/>
    <s v="GBP"/>
    <n v="1426870560"/>
    <n v="1424280899"/>
    <b v="0"/>
    <n v="77"/>
    <b v="1"/>
    <s v="theater/plays"/>
    <n v="1.0105"/>
    <n v="9.5249876298861957E-3"/>
    <x v="1"/>
    <s v="plays"/>
    <d v="2015-03-20T16:56:00"/>
    <x v="3377"/>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3.5472972972972971E-2"/>
    <x v="1"/>
    <s v="plays"/>
    <d v="2014-08-31T13:08:00"/>
    <x v="3378"/>
  </r>
  <r>
    <n v="3379"/>
    <s v="The Promise"/>
    <s v="A play by Alexei Arbuzov about the lives of three teenagers during the Nazi siege of Leningrad, 1942, in a new adaptation by Nick Dear."/>
    <n v="2000"/>
    <n v="2073"/>
    <x v="0"/>
    <x v="1"/>
    <s v="GBP"/>
    <n v="1440630000"/>
    <n v="1439122800"/>
    <b v="0"/>
    <n v="38"/>
    <b v="1"/>
    <s v="theater/plays"/>
    <n v="1.0365"/>
    <n v="1.8330921369995177E-2"/>
    <x v="1"/>
    <s v="plays"/>
    <d v="2015-08-26T23:00:00"/>
    <x v="3379"/>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8.9371209703159905E-3"/>
    <x v="1"/>
    <s v="plays"/>
    <d v="2014-11-29T23:52:58"/>
    <x v="3380"/>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1.1735941320293399E-2"/>
    <x v="1"/>
    <s v="plays"/>
    <d v="2015-03-11T03:26:23"/>
    <x v="3381"/>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1.3045944412932501E-2"/>
    <x v="1"/>
    <s v="plays"/>
    <d v="2016-08-01T22:59:00"/>
    <x v="3382"/>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1.5345268542199489E-2"/>
    <x v="1"/>
    <s v="plays"/>
    <d v="2016-06-23T18:47:00"/>
    <x v="3383"/>
  </r>
  <r>
    <n v="3384"/>
    <s v="The Hat"/>
    <s v="Six gay men, emotional baggage, and online dating: what could go wrong? A play about looking for love and finding something better."/>
    <n v="6000"/>
    <n v="6000.66"/>
    <x v="0"/>
    <x v="0"/>
    <s v="USD"/>
    <n v="1448074800"/>
    <n v="1444874768"/>
    <b v="0"/>
    <n v="64"/>
    <b v="1"/>
    <s v="theater/plays"/>
    <n v="1.0001100000000001"/>
    <n v="1.0665493462385805E-2"/>
    <x v="1"/>
    <s v="plays"/>
    <d v="2015-11-21T03:00:00"/>
    <x v="338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7.4999999999999997E-3"/>
    <x v="1"/>
    <s v="plays"/>
    <d v="2014-12-10T20:49:12"/>
    <x v="3385"/>
  </r>
  <r>
    <n v="3386"/>
    <s v="Going To Market"/>
    <s v="Stories from the Bronx make for an uncommon play. Help us finish funding this production, supported by the Kevin Spacey Foundation."/>
    <n v="2000"/>
    <n v="2100"/>
    <x v="0"/>
    <x v="0"/>
    <s v="USD"/>
    <n v="1417620506"/>
    <n v="1415028506"/>
    <b v="0"/>
    <n v="41"/>
    <b v="1"/>
    <s v="theater/plays"/>
    <n v="1.05"/>
    <n v="1.9523809523809523E-2"/>
    <x v="1"/>
    <s v="plays"/>
    <d v="2014-12-03T15:28:26"/>
    <x v="338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9.9828864803194525E-3"/>
    <x v="1"/>
    <s v="plays"/>
    <d v="2014-12-14T18:18:08"/>
    <x v="3387"/>
  </r>
  <r>
    <n v="3388"/>
    <s v="ICONS"/>
    <s v="ICONS is a unique new play about the Amazon warrior women from Greek myth and re-imagines them from a contemporary female perspective."/>
    <n v="1500"/>
    <n v="1557"/>
    <x v="0"/>
    <x v="1"/>
    <s v="GBP"/>
    <n v="1434625441"/>
    <n v="1432033441"/>
    <b v="0"/>
    <n v="45"/>
    <b v="1"/>
    <s v="theater/plays"/>
    <n v="1.038"/>
    <n v="2.8901734104046242E-2"/>
    <x v="1"/>
    <s v="plays"/>
    <d v="2015-06-18T11:04:01"/>
    <x v="3388"/>
  </r>
  <r>
    <n v="3389"/>
    <s v="Chimera Ensemble Productions Fund"/>
    <s v="Chimera Ensemble is launching 2 inaugural theater productions, and we need support to do high quality work!"/>
    <n v="10000"/>
    <n v="11450"/>
    <x v="0"/>
    <x v="0"/>
    <s v="USD"/>
    <n v="1464960682"/>
    <n v="1462368682"/>
    <b v="0"/>
    <n v="62"/>
    <b v="1"/>
    <s v="theater/plays"/>
    <n v="1.145"/>
    <n v="5.4148471615720522E-3"/>
    <x v="1"/>
    <s v="plays"/>
    <d v="2016-06-03T13:31:22"/>
    <x v="3389"/>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1.4322916666666666E-2"/>
    <x v="1"/>
    <s v="plays"/>
    <d v="2014-07-10T18:35:45"/>
    <x v="3390"/>
  </r>
  <r>
    <n v="3391"/>
    <s v="TRAVELING needs a Reading"/>
    <s v="New play about the comfort and the danger of living with memories. Gay themes. Experienced team looking to present first reading"/>
    <n v="500"/>
    <n v="1115"/>
    <x v="0"/>
    <x v="0"/>
    <s v="USD"/>
    <n v="1407536880"/>
    <n v="1404997548"/>
    <b v="0"/>
    <n v="18"/>
    <b v="1"/>
    <s v="theater/plays"/>
    <n v="2.23"/>
    <n v="1.6143497757847534E-2"/>
    <x v="1"/>
    <s v="plays"/>
    <d v="2014-08-08T22:28:00"/>
    <x v="3391"/>
  </r>
  <r>
    <n v="3392"/>
    <s v="1 in 3"/>
    <s v="Life is more than the days you have left. 1 in 3 tells of two normal people &amp; their confrontation with mortality and the dice of fate."/>
    <n v="500"/>
    <n v="500"/>
    <x v="0"/>
    <x v="1"/>
    <s v="GBP"/>
    <n v="1462565855"/>
    <n v="1458245855"/>
    <b v="0"/>
    <n v="12"/>
    <b v="1"/>
    <s v="theater/plays"/>
    <n v="1"/>
    <n v="2.4E-2"/>
    <x v="1"/>
    <s v="plays"/>
    <d v="2016-05-06T20:17:35"/>
    <x v="3392"/>
  </r>
  <r>
    <n v="3393"/>
    <s v="The Maltese Bodkin"/>
    <s v="hiSTORYstage presents a film noir-style comedy mystery with a Shakespearean twist performed as a 1944 radio drama."/>
    <n v="1500"/>
    <n v="1587"/>
    <x v="0"/>
    <x v="0"/>
    <s v="USD"/>
    <n v="1415234760"/>
    <n v="1413065230"/>
    <b v="0"/>
    <n v="44"/>
    <b v="1"/>
    <s v="theater/plays"/>
    <n v="1.0580000000000001"/>
    <n v="2.7725267800882167E-2"/>
    <x v="1"/>
    <s v="plays"/>
    <d v="2014-11-06T00:46:00"/>
    <x v="3393"/>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3.4482758620689655E-2"/>
    <x v="1"/>
    <s v="plays"/>
    <d v="2014-07-27T14:17:25"/>
    <x v="3394"/>
  </r>
  <r>
    <n v="3395"/>
    <s v="MIRAMAR"/>
    <s v="Miramar is a a darkly funny play exploring what it is we call â€˜homeâ€™."/>
    <n v="500"/>
    <n v="920"/>
    <x v="0"/>
    <x v="1"/>
    <s v="GBP"/>
    <n v="1433009400"/>
    <n v="1431795944"/>
    <b v="0"/>
    <n v="38"/>
    <b v="1"/>
    <s v="theater/plays"/>
    <n v="1.84"/>
    <n v="4.1304347826086954E-2"/>
    <x v="1"/>
    <s v="plays"/>
    <d v="2015-05-30T18:10:00"/>
    <x v="3395"/>
  </r>
  <r>
    <n v="3396"/>
    <s v="Rainbowtown"/>
    <s v="&quot;Rainbowtown&quot; is a new play for kids. Help us bring it to the Main Line during the 2014 Philadelphia Fringe Festival!"/>
    <n v="1500"/>
    <n v="1565"/>
    <x v="0"/>
    <x v="0"/>
    <s v="USD"/>
    <n v="1401595140"/>
    <n v="1399286589"/>
    <b v="0"/>
    <n v="28"/>
    <b v="1"/>
    <s v="theater/plays"/>
    <n v="1.0433333333333332"/>
    <n v="1.7891373801916934E-2"/>
    <x v="1"/>
    <s v="plays"/>
    <d v="2014-06-01T03:59:00"/>
    <x v="3396"/>
  </r>
  <r>
    <n v="3397"/>
    <s v="Waiting for Godot - Blue Sky Theatre &amp; Arts"/>
    <s v="Help a group of recovering alcoholics bring Samuel Beckett's classic to a seaside town!"/>
    <n v="250"/>
    <n v="280"/>
    <x v="0"/>
    <x v="1"/>
    <s v="GBP"/>
    <n v="1455832800"/>
    <n v="1452338929"/>
    <b v="0"/>
    <n v="24"/>
    <b v="1"/>
    <s v="theater/plays"/>
    <n v="1.1200000000000001"/>
    <n v="8.5714285714285715E-2"/>
    <x v="1"/>
    <s v="plays"/>
    <d v="2016-02-18T22:00:00"/>
    <x v="3397"/>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1.4629754670267838E-2"/>
    <x v="1"/>
    <s v="plays"/>
    <d v="2014-11-21T17:00:00"/>
    <x v="3398"/>
  </r>
  <r>
    <n v="3399"/>
    <s v="Spinning Wheel Youth Takeover"/>
    <s v="13 young people have taken over Spinning Wheel Theatre to choose, produce and create their own show from scratch."/>
    <n v="1200"/>
    <n v="1245"/>
    <x v="0"/>
    <x v="1"/>
    <s v="GBP"/>
    <n v="1424556325"/>
    <n v="1421964325"/>
    <b v="0"/>
    <n v="46"/>
    <b v="1"/>
    <s v="theater/plays"/>
    <n v="1.0375000000000001"/>
    <n v="3.6947791164658635E-2"/>
    <x v="1"/>
    <s v="plays"/>
    <d v="2015-02-21T22:05:25"/>
    <x v="339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8.4652923015635893E-3"/>
    <x v="1"/>
    <s v="plays"/>
    <d v="2014-08-28T22:53:34"/>
    <x v="3400"/>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2.2342586323628979E-2"/>
    <x v="1"/>
    <s v="plays"/>
    <d v="2015-08-07T17:22:26"/>
    <x v="3401"/>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1.0021257212268448E-2"/>
    <x v="1"/>
    <s v="plays"/>
    <d v="2015-11-12T02:31:00"/>
    <x v="3402"/>
  </r>
  <r>
    <n v="3403"/>
    <s v="'Fats and Tanya' - a play by Lucy Gallagher"/>
    <s v="Two worlds, one bond - no turning back._x000a_A dark comedy about domestic abuse and the power of an unlikely friendship"/>
    <n v="2000"/>
    <n v="2000"/>
    <x v="0"/>
    <x v="1"/>
    <s v="GBP"/>
    <n v="1435230324"/>
    <n v="1432638324"/>
    <b v="0"/>
    <n v="17"/>
    <b v="1"/>
    <s v="theater/plays"/>
    <n v="1"/>
    <n v="8.5000000000000006E-3"/>
    <x v="1"/>
    <s v="plays"/>
    <d v="2015-06-25T11:05:24"/>
    <x v="3403"/>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4.9180327868852463E-3"/>
    <x v="1"/>
    <s v="plays"/>
    <d v="2015-06-17T12:05:02"/>
    <x v="3404"/>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3.5306334371754934E-2"/>
    <x v="1"/>
    <s v="plays"/>
    <d v="2016-03-01T23:59:00"/>
    <x v="3405"/>
  </r>
  <r>
    <n v="3406"/>
    <s v="Voices of Swords"/>
    <s v="A funny and moving new play about two families dealing with aging parents in very different ways!"/>
    <n v="10000"/>
    <n v="10031"/>
    <x v="0"/>
    <x v="0"/>
    <s v="USD"/>
    <n v="1405511376"/>
    <n v="1401623376"/>
    <b v="0"/>
    <n v="91"/>
    <b v="1"/>
    <s v="theater/plays"/>
    <n v="1.0031000000000001"/>
    <n v="9.0718771807397069E-3"/>
    <x v="1"/>
    <s v="plays"/>
    <d v="2014-07-16T11:49:36"/>
    <x v="3406"/>
  </r>
  <r>
    <n v="3407"/>
    <s v="Chlorine Edinburgh 2014"/>
    <s v="Biddy is 24. Biddy is a hopeless romantic. Biddy always wanted to be a vegan. Find out what happens_x000a_when Biddy gets sectioned."/>
    <n v="2000"/>
    <n v="2142"/>
    <x v="0"/>
    <x v="1"/>
    <s v="GBP"/>
    <n v="1404641289"/>
    <n v="1402049289"/>
    <b v="0"/>
    <n v="67"/>
    <b v="1"/>
    <s v="theater/plays"/>
    <n v="1.071"/>
    <n v="3.1279178338001867E-2"/>
    <x v="1"/>
    <s v="plays"/>
    <d v="2014-07-06T10:08:09"/>
    <x v="3407"/>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1.7061611374407582E-2"/>
    <x v="1"/>
    <s v="plays"/>
    <d v="2014-07-18T23:48:24"/>
    <x v="3408"/>
  </r>
  <r>
    <n v="3409"/>
    <s v="Who Said Theatre Presents: The Calm"/>
    <s v="Exciting and visceral new-writing that challenges the way we view the fine line between war and terror..."/>
    <n v="500"/>
    <n v="618"/>
    <x v="0"/>
    <x v="1"/>
    <s v="GBP"/>
    <n v="1469998680"/>
    <n v="1466710358"/>
    <b v="0"/>
    <n v="21"/>
    <b v="1"/>
    <s v="theater/plays"/>
    <n v="1.236"/>
    <n v="3.3980582524271843E-2"/>
    <x v="1"/>
    <s v="plays"/>
    <d v="2016-07-31T20:58:00"/>
    <x v="3409"/>
  </r>
  <r>
    <n v="3410"/>
    <s v="the southland company - LAUNCH LOS ANGELES"/>
    <s v="Join us in a campaign benefitting the southland company and its interdisciplinary artistic efforts in Los Angeles."/>
    <n v="3000"/>
    <n v="3255"/>
    <x v="0"/>
    <x v="0"/>
    <s v="USD"/>
    <n v="1465196400"/>
    <n v="1462841990"/>
    <b v="0"/>
    <n v="40"/>
    <b v="1"/>
    <s v="theater/plays"/>
    <n v="1.085"/>
    <n v="1.2288786482334869E-2"/>
    <x v="1"/>
    <s v="plays"/>
    <d v="2016-06-06T07:00:00"/>
    <x v="3410"/>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5.0209205020920501E-3"/>
    <x v="1"/>
    <s v="plays"/>
    <d v="2015-10-08T00:32:52"/>
    <x v="3411"/>
  </r>
  <r>
    <n v="3412"/>
    <s v="Joe Orton's Fred &amp; Madge"/>
    <s v="Rough Haired Pointer present for the first time ever Joe Orton's 'Fred &amp; Madge' at the Hope Theatre, Islington this Sept and Oct"/>
    <n v="3000"/>
    <n v="3000"/>
    <x v="0"/>
    <x v="1"/>
    <s v="GBP"/>
    <n v="1411858862"/>
    <n v="1409266862"/>
    <b v="0"/>
    <n v="26"/>
    <b v="1"/>
    <s v="theater/plays"/>
    <n v="1"/>
    <n v="8.6666666666666663E-3"/>
    <x v="1"/>
    <s v="plays"/>
    <d v="2014-09-27T23:01:02"/>
    <x v="3412"/>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2.1538461538461538E-2"/>
    <x v="1"/>
    <s v="plays"/>
    <d v="2015-02-28T04:59:00"/>
    <x v="3413"/>
  </r>
  <r>
    <n v="3414"/>
    <s v="PCSF PlayOffs 2016"/>
    <s v="A new twist on our annual festival of fully-produced plays by member playwrights, performed by a talented ensemble cast!"/>
    <n v="3000"/>
    <n v="3105"/>
    <x v="0"/>
    <x v="0"/>
    <s v="USD"/>
    <n v="1480579140"/>
    <n v="1478030325"/>
    <b v="0"/>
    <n v="44"/>
    <b v="1"/>
    <s v="theater/plays"/>
    <n v="1.0349999999999999"/>
    <n v="1.4170692431561997E-2"/>
    <x v="1"/>
    <s v="plays"/>
    <d v="2016-12-01T07:59:00"/>
    <x v="3414"/>
  </r>
  <r>
    <n v="3415"/>
    <s v="Balm in Gilead at Columbia"/>
    <s v="We are raising funds to allow for enhanced scenic, costume, and lighting design. Every dollar helps!"/>
    <n v="200"/>
    <n v="200"/>
    <x v="0"/>
    <x v="0"/>
    <s v="USD"/>
    <n v="1460935800"/>
    <n v="1459999656"/>
    <b v="0"/>
    <n v="9"/>
    <b v="1"/>
    <s v="theater/plays"/>
    <n v="1"/>
    <n v="4.4999999999999998E-2"/>
    <x v="1"/>
    <s v="plays"/>
    <d v="2016-04-17T23:30:00"/>
    <x v="3415"/>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6.270903010033445E-3"/>
    <x v="1"/>
    <s v="plays"/>
    <d v="2015-04-23T18:30:00"/>
    <x v="341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2.6470432526867489E-2"/>
    <x v="1"/>
    <s v="plays"/>
    <d v="2014-10-26T00:43:00"/>
    <x v="3417"/>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1.3878562577447335E-2"/>
    <x v="1"/>
    <s v="plays"/>
    <d v="2014-05-23T20:01:47"/>
    <x v="3418"/>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1.5699658703071672E-2"/>
    <x v="1"/>
    <s v="plays"/>
    <d v="2016-04-06T21:30:00"/>
    <x v="3419"/>
  </r>
  <r>
    <n v="3420"/>
    <s v="Rounds. Set design campaign."/>
    <s v="A powerful and urgent tale of the first line of defence for the NHS. Based on true stories from junior doctors."/>
    <n v="700"/>
    <n v="966"/>
    <x v="0"/>
    <x v="1"/>
    <s v="GBP"/>
    <n v="1455408000"/>
    <n v="1454638202"/>
    <b v="0"/>
    <n v="34"/>
    <b v="1"/>
    <s v="theater/plays"/>
    <n v="1.38"/>
    <n v="3.5196687370600416E-2"/>
    <x v="1"/>
    <s v="plays"/>
    <d v="2016-02-14T00:00:00"/>
    <x v="3420"/>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9.688581314878892E-3"/>
    <x v="1"/>
    <s v="plays"/>
    <d v="2015-03-04T18:59:23"/>
    <x v="3421"/>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1.4054384356859151E-2"/>
    <x v="1"/>
    <s v="plays"/>
    <d v="2015-12-14T00:00:00"/>
    <x v="3422"/>
  </r>
  <r>
    <n v="3423"/>
    <s v="And That's How The Story Goes"/>
    <s v="Forest Hills Eastern's Student Run Show 2015. Our goal is to present a professional quality show on a budget."/>
    <n v="250"/>
    <n v="350"/>
    <x v="0"/>
    <x v="0"/>
    <s v="USD"/>
    <n v="1429912341"/>
    <n v="1427320341"/>
    <b v="0"/>
    <n v="10"/>
    <b v="1"/>
    <s v="theater/plays"/>
    <n v="1.4"/>
    <n v="2.8571428571428571E-2"/>
    <x v="1"/>
    <s v="plays"/>
    <d v="2015-04-24T21:52:21"/>
    <x v="3423"/>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1.2228479485116654E-2"/>
    <x v="1"/>
    <s v="plays"/>
    <d v="2015-02-05T06:59:00"/>
    <x v="3424"/>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3.3666654797012735E-3"/>
    <x v="1"/>
    <s v="plays"/>
    <d v="2014-10-04T14:48:56"/>
    <x v="3425"/>
  </r>
  <r>
    <n v="3426"/>
    <s v="Holocene"/>
    <s v="Part ghost story, part cautionary tale, Holocene is a play about the end of our world, and the beginning of another."/>
    <n v="3750"/>
    <n v="4055"/>
    <x v="0"/>
    <x v="0"/>
    <s v="USD"/>
    <n v="1411264800"/>
    <n v="1409620903"/>
    <b v="0"/>
    <n v="87"/>
    <b v="1"/>
    <s v="theater/plays"/>
    <n v="1.0813333333333333"/>
    <n v="2.1454993834771886E-2"/>
    <x v="1"/>
    <s v="plays"/>
    <d v="2014-09-21T02:00:00"/>
    <x v="3426"/>
  </r>
  <r>
    <n v="3427"/>
    <s v="We Were Kings"/>
    <s v="A new play developed in collaboration with graduating theatre makers, premiering at the Edinburgh Fringe Festival 2014."/>
    <n v="1500"/>
    <n v="1500"/>
    <x v="0"/>
    <x v="1"/>
    <s v="GBP"/>
    <n v="1404314952"/>
    <n v="1401722952"/>
    <b v="0"/>
    <n v="29"/>
    <b v="1"/>
    <s v="theater/plays"/>
    <n v="1"/>
    <n v="1.9333333333333334E-2"/>
    <x v="1"/>
    <s v="plays"/>
    <d v="2014-07-02T15:29:12"/>
    <x v="3427"/>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2.4817518248175182E-2"/>
    <x v="1"/>
    <s v="plays"/>
    <d v="2015-02-28T17:00:00"/>
    <x v="3428"/>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6.1538461538461542E-2"/>
    <x v="1"/>
    <s v="plays"/>
    <d v="2016-11-02T00:31:01"/>
    <x v="3429"/>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3164593111898261E-2"/>
    <x v="1"/>
    <s v="plays"/>
    <d v="2014-07-30T22:41:41"/>
    <x v="3430"/>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1.0500000000000001E-2"/>
    <x v="1"/>
    <s v="plays"/>
    <d v="2014-08-18T17:32:33"/>
    <x v="3431"/>
  </r>
  <r>
    <n v="3432"/>
    <s v="Love Letters"/>
    <s v="Bare Theatre stages A.R. Gurney's Pulitzer Finalist script about a relationship spanning a lifetime and long distance."/>
    <n v="2000"/>
    <n v="2193"/>
    <x v="0"/>
    <x v="0"/>
    <s v="USD"/>
    <n v="1454709600"/>
    <n v="1452520614"/>
    <b v="0"/>
    <n v="42"/>
    <b v="1"/>
    <s v="theater/plays"/>
    <n v="1.0965"/>
    <n v="1.9151846785225718E-2"/>
    <x v="1"/>
    <s v="plays"/>
    <d v="2016-02-05T22:00:00"/>
    <x v="3432"/>
  </r>
  <r>
    <n v="3433"/>
    <s v="The Dybbuk"/>
    <s v="death&amp;pretzels presents their first Chicago based project:_x000a_The Dybbuk by S. Ansky"/>
    <n v="9500"/>
    <n v="9525"/>
    <x v="0"/>
    <x v="0"/>
    <s v="USD"/>
    <n v="1402974000"/>
    <n v="1400290255"/>
    <b v="0"/>
    <n v="71"/>
    <b v="1"/>
    <s v="theater/plays"/>
    <n v="1.0026315789473683"/>
    <n v="7.4540682414698167E-3"/>
    <x v="1"/>
    <s v="plays"/>
    <d v="2014-06-17T03:00:00"/>
    <x v="343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1.5916627190904784E-2"/>
    <x v="1"/>
    <s v="plays"/>
    <d v="2014-07-10T09:07:49"/>
    <x v="343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1.6964285714285713E-2"/>
    <x v="1"/>
    <s v="plays"/>
    <d v="2016-08-07T03:00:00"/>
    <x v="3435"/>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6.987724268177526E-3"/>
    <x v="1"/>
    <s v="plays"/>
    <d v="2014-08-21T16:28:00"/>
    <x v="343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1.1881188118811881E-2"/>
    <x v="1"/>
    <s v="plays"/>
    <d v="2015-08-19T17:03:40"/>
    <x v="3437"/>
  </r>
  <r>
    <n v="3438"/>
    <s v="KLIPPIES"/>
    <s v="Klippies is the debut play from Johannesburg-born writer Jessica SiÃ¢n, premiering at the Southwark Playhouse, London in May 2015."/>
    <n v="2500"/>
    <n v="2605"/>
    <x v="0"/>
    <x v="1"/>
    <s v="GBP"/>
    <n v="1430600400"/>
    <n v="1428358567"/>
    <b v="0"/>
    <n v="14"/>
    <b v="1"/>
    <s v="theater/plays"/>
    <n v="1.042"/>
    <n v="5.3742802303262957E-3"/>
    <x v="1"/>
    <s v="plays"/>
    <d v="2015-05-02T21:00:00"/>
    <x v="3438"/>
  </r>
  <r>
    <n v="3439"/>
    <s v="Cirque Inspired Alice's Adventures in Wonderland"/>
    <s v="Help a small theater produce an original adaptation of Lewis Carroll's classic story."/>
    <n v="1200"/>
    <n v="1616.14"/>
    <x v="0"/>
    <x v="0"/>
    <s v="USD"/>
    <n v="1453179540"/>
    <n v="1452030730"/>
    <b v="0"/>
    <n v="18"/>
    <b v="1"/>
    <s v="theater/plays"/>
    <n v="1.3467833333333334"/>
    <n v="1.113764896605492E-2"/>
    <x v="1"/>
    <s v="plays"/>
    <d v="2016-01-19T04:59:00"/>
    <x v="3439"/>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1.558662743398493E-2"/>
    <x v="1"/>
    <s v="plays"/>
    <d v="2014-07-11T16:15:00"/>
    <x v="3440"/>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1.6764132553606238E-2"/>
    <x v="1"/>
    <s v="plays"/>
    <d v="2015-11-13T20:17:00"/>
    <x v="3441"/>
  </r>
  <r>
    <n v="3442"/>
    <s v="An Evening of Radio"/>
    <s v="An Evening of Radio aims to showcase original work written by undergraduate playwriting students in the style of live staged readings."/>
    <n v="250"/>
    <n v="250"/>
    <x v="0"/>
    <x v="0"/>
    <s v="USD"/>
    <n v="1433016672"/>
    <n v="1430424672"/>
    <b v="0"/>
    <n v="8"/>
    <b v="1"/>
    <s v="theater/plays"/>
    <n v="1"/>
    <n v="3.2000000000000001E-2"/>
    <x v="1"/>
    <s v="plays"/>
    <d v="2015-05-30T20:11:12"/>
    <x v="3442"/>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2.4258760107816711E-2"/>
    <x v="1"/>
    <s v="plays"/>
    <d v="2014-09-09T12:35:46"/>
    <x v="3443"/>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2.306805074971165E-2"/>
    <x v="1"/>
    <s v="plays"/>
    <d v="2016-06-08T13:59:00"/>
    <x v="3444"/>
  </r>
  <r>
    <n v="3445"/>
    <s v="Axon Theatre - First Project (Phase 1)"/>
    <s v="Rehearsal &amp; development of our first project as Axon Theatre: &quot;The Star-Spangled Girl&quot; in South Wales."/>
    <n v="2000"/>
    <n v="2000"/>
    <x v="0"/>
    <x v="1"/>
    <s v="GBP"/>
    <n v="1445604236"/>
    <n v="1443185036"/>
    <b v="0"/>
    <n v="31"/>
    <b v="1"/>
    <s v="theater/plays"/>
    <n v="1"/>
    <n v="1.55E-2"/>
    <x v="1"/>
    <s v="plays"/>
    <d v="2015-10-23T12:43:56"/>
    <x v="3445"/>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2.3105360443622922E-2"/>
    <x v="1"/>
    <s v="plays"/>
    <d v="2015-02-05T12:20:00"/>
    <x v="3446"/>
  </r>
  <r>
    <n v="3447"/>
    <s v="The Vagabond Halfback"/>
    <s v="&quot;He was a poet, a vagrant, a philosopher, a lady's man and a hard drinker&quot;"/>
    <n v="1000"/>
    <n v="1078"/>
    <x v="0"/>
    <x v="0"/>
    <s v="USD"/>
    <n v="1458332412"/>
    <n v="1454448012"/>
    <b v="0"/>
    <n v="14"/>
    <b v="1"/>
    <s v="theater/plays"/>
    <n v="1.0780000000000001"/>
    <n v="1.2987012987012988E-2"/>
    <x v="1"/>
    <s v="plays"/>
    <d v="2016-03-18T20:20:12"/>
    <x v="3447"/>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1.9522776572668113E-2"/>
    <x v="1"/>
    <s v="plays"/>
    <d v="2014-12-17T02:51:29"/>
    <x v="3448"/>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1.4652014652014652E-2"/>
    <x v="1"/>
    <s v="plays"/>
    <d v="2016-07-09T04:00:00"/>
    <x v="3449"/>
  </r>
  <r>
    <n v="3450"/>
    <s v="The Beautiful House"/>
    <s v="The Beautiful House' is a story of modern mummification and the present day post-humanist crisis in our relationship with death."/>
    <n v="500"/>
    <n v="760"/>
    <x v="0"/>
    <x v="1"/>
    <s v="GBP"/>
    <n v="1427990071"/>
    <n v="1422809671"/>
    <b v="0"/>
    <n v="39"/>
    <b v="1"/>
    <s v="theater/plays"/>
    <n v="1.52"/>
    <n v="5.131578947368421E-2"/>
    <x v="1"/>
    <s v="plays"/>
    <d v="2015-04-02T15:54:31"/>
    <x v="3450"/>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2.4316109422492401E-2"/>
    <x v="1"/>
    <s v="plays"/>
    <d v="2015-04-21T17:22:07"/>
    <x v="345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2.4151436031331592E-2"/>
    <x v="1"/>
    <s v="plays"/>
    <d v="2014-07-23T03:59:00"/>
    <x v="3452"/>
  </r>
  <r>
    <n v="3453"/>
    <s v="'Patagonia' - by Robert George"/>
    <s v="A full length comedy, Patagonia follows Grason and Jerry on their journey through a magical, South-American rainforest."/>
    <n v="300"/>
    <n v="385"/>
    <x v="0"/>
    <x v="1"/>
    <s v="GBP"/>
    <n v="1471130956"/>
    <n v="1465946956"/>
    <b v="0"/>
    <n v="14"/>
    <b v="1"/>
    <s v="theater/plays"/>
    <n v="1.2833333333333334"/>
    <n v="3.6363636363636362E-2"/>
    <x v="1"/>
    <s v="plays"/>
    <d v="2016-08-13T23:29:16"/>
    <x v="3453"/>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2.9787234042553193E-2"/>
    <x v="1"/>
    <s v="plays"/>
    <d v="2014-07-31T16:45:59"/>
    <x v="3454"/>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6.8554396423248882E-3"/>
    <x v="1"/>
    <s v="plays"/>
    <d v="2016-10-13T18:00:27"/>
    <x v="3455"/>
  </r>
  <r>
    <n v="3456"/>
    <s v="THIEF"/>
    <s v="&quot;Thief,&quot; a one man touring show, a theatrical experience portraying a supernatural story about the 3 days Jesus spent in the grave."/>
    <n v="3000"/>
    <n v="5739"/>
    <x v="0"/>
    <x v="0"/>
    <s v="USD"/>
    <n v="1406876340"/>
    <n v="1404190567"/>
    <b v="0"/>
    <n v="16"/>
    <b v="1"/>
    <s v="theater/plays"/>
    <n v="1.913"/>
    <n v="2.7879421502003832E-3"/>
    <x v="1"/>
    <s v="plays"/>
    <d v="2014-08-01T06:59:00"/>
    <x v="3456"/>
  </r>
  <r>
    <n v="3457"/>
    <s v="The Impossible Adventures Of Supernova Jones"/>
    <s v="Robots, Space Battles, Mystery, and Intrigue. Nothing is Impossible..."/>
    <n v="2000"/>
    <n v="2804"/>
    <x v="0"/>
    <x v="0"/>
    <s v="USD"/>
    <n v="1423720740"/>
    <n v="1421081857"/>
    <b v="0"/>
    <n v="55"/>
    <b v="1"/>
    <s v="theater/plays"/>
    <n v="1.4019999999999999"/>
    <n v="1.9614835948644792E-2"/>
    <x v="1"/>
    <s v="plays"/>
    <d v="2015-02-12T05:59:00"/>
    <x v="3457"/>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2.2203947368421052E-2"/>
    <x v="1"/>
    <s v="plays"/>
    <d v="2015-02-03T04:27:00"/>
    <x v="3458"/>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5.7052297939778132E-2"/>
    <x v="1"/>
    <s v="plays"/>
    <d v="2016-05-20T11:31:00"/>
    <x v="3459"/>
  </r>
  <r>
    <n v="3460"/>
    <s v="Pushers"/>
    <s v="'Pushers' is an exciting new play and the first project for brand new theatre company, Ain't Got No Home Productions."/>
    <n v="500"/>
    <n v="950"/>
    <x v="0"/>
    <x v="1"/>
    <s v="GBP"/>
    <n v="1408106352"/>
    <n v="1406896752"/>
    <b v="0"/>
    <n v="19"/>
    <b v="1"/>
    <s v="theater/plays"/>
    <n v="1.9"/>
    <n v="0.02"/>
    <x v="1"/>
    <s v="plays"/>
    <d v="2014-08-15T12:39:12"/>
    <x v="3460"/>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1.7266187050359712E-2"/>
    <x v="1"/>
    <s v="plays"/>
    <d v="2016-10-29T03:00:00"/>
    <x v="3461"/>
  </r>
  <r>
    <n v="3462"/>
    <s v="Upstart Crows of Santa Fe Stage Weapons"/>
    <s v="Help the Upstart Crows of Santa Fe bring Shakespeare's Julius Caesar to life with quality wooden stage swords!"/>
    <n v="250"/>
    <n v="505"/>
    <x v="0"/>
    <x v="0"/>
    <s v="USD"/>
    <n v="1436551200"/>
    <n v="1435181628"/>
    <b v="0"/>
    <n v="17"/>
    <b v="1"/>
    <s v="theater/plays"/>
    <n v="2.02"/>
    <n v="3.3663366336633666E-2"/>
    <x v="1"/>
    <s v="plays"/>
    <d v="2015-07-10T18:00:00"/>
    <x v="3462"/>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1.1027278003482298E-2"/>
    <x v="1"/>
    <s v="plays"/>
    <d v="2016-10-11T03:59:00"/>
    <x v="3463"/>
  </r>
  <r>
    <n v="3464"/>
    <s v="SHE! Is History!"/>
    <s v="Why Do We Know More About Kim Kardashian Than Abigail Adams?  Let's produce and publish a play about women who MAKE and MADE history!"/>
    <n v="5000"/>
    <n v="5116.18"/>
    <x v="0"/>
    <x v="0"/>
    <s v="USD"/>
    <n v="1471921637"/>
    <n v="1469329637"/>
    <b v="0"/>
    <n v="93"/>
    <b v="1"/>
    <s v="theater/plays"/>
    <n v="1.023236"/>
    <n v="1.8177624712187607E-2"/>
    <x v="1"/>
    <s v="plays"/>
    <d v="2016-08-23T03:07:17"/>
    <x v="346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1.7475728155339806E-2"/>
    <x v="1"/>
    <s v="plays"/>
    <d v="2015-08-09T16:00:00"/>
    <x v="3465"/>
  </r>
  <r>
    <n v="3466"/>
    <s v="Spotlight Youth Theater Production of Wizard"/>
    <s v="The Spotlight Youth Theater is a program where every participant has a moment in the spotlight."/>
    <n v="3500"/>
    <n v="4450"/>
    <x v="0"/>
    <x v="0"/>
    <s v="USD"/>
    <n v="1461108450"/>
    <n v="1455928050"/>
    <b v="0"/>
    <n v="61"/>
    <b v="1"/>
    <s v="theater/plays"/>
    <n v="1.2714285714285714"/>
    <n v="1.3707865168539326E-2"/>
    <x v="1"/>
    <s v="plays"/>
    <d v="2016-04-19T23:27:30"/>
    <x v="3466"/>
  </r>
  <r>
    <n v="3467"/>
    <s v="Venus in Fur, Los Angeles."/>
    <s v="Venus in Fur, By David Ives."/>
    <n v="3000"/>
    <n v="3030"/>
    <x v="0"/>
    <x v="0"/>
    <s v="USD"/>
    <n v="1426864032"/>
    <n v="1424275632"/>
    <b v="0"/>
    <n v="47"/>
    <b v="1"/>
    <s v="theater/plays"/>
    <n v="1.01"/>
    <n v="1.5511551155115511E-2"/>
    <x v="1"/>
    <s v="plays"/>
    <d v="2015-03-20T15:07:12"/>
    <x v="3467"/>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1.3959599277385448E-3"/>
    <x v="1"/>
    <s v="plays"/>
    <d v="2016-09-21T03:00:00"/>
    <x v="3468"/>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1.9842519685039368E-2"/>
    <x v="1"/>
    <s v="plays"/>
    <d v="2016-04-28T15:24:05"/>
    <x v="3469"/>
  </r>
  <r>
    <n v="3470"/>
    <s v="She Kills Monsters"/>
    <s v="The New Artist's Circle is a theatre company dedicated to bringing the arts to young people."/>
    <n v="250"/>
    <n v="375"/>
    <x v="0"/>
    <x v="0"/>
    <s v="USD"/>
    <n v="1468618680"/>
    <n v="1465345902"/>
    <b v="0"/>
    <n v="9"/>
    <b v="1"/>
    <s v="theater/plays"/>
    <n v="1.5"/>
    <n v="2.4E-2"/>
    <x v="1"/>
    <s v="plays"/>
    <d v="2016-07-15T21:38:00"/>
    <x v="3470"/>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2.7958993476234855E-2"/>
    <x v="1"/>
    <s v="plays"/>
    <d v="2014-08-31T20:00:00"/>
    <x v="3471"/>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1.1268985791278784E-2"/>
    <x v="1"/>
    <s v="plays"/>
    <d v="2014-11-06T05:59:00"/>
    <x v="3472"/>
  </r>
  <r>
    <n v="3473"/>
    <s v="King Sisyphus"/>
    <s v="A modern telling of the Greek myth. Sisyphus defies the Gods and attempts to change the world order... but can he overcome his fate?"/>
    <n v="4900"/>
    <n v="4900"/>
    <x v="0"/>
    <x v="0"/>
    <s v="USD"/>
    <n v="1426883220"/>
    <n v="1425067296"/>
    <b v="0"/>
    <n v="33"/>
    <b v="1"/>
    <s v="theater/plays"/>
    <n v="1"/>
    <n v="6.7346938775510205E-3"/>
    <x v="1"/>
    <s v="plays"/>
    <d v="2015-03-20T20:27:00"/>
    <x v="3473"/>
  </r>
  <r>
    <n v="3474"/>
    <s v="Be Prepared"/>
    <s v="Help us get actor-writer Ian Bonar's debut play - a hilarious, heartbreaking story of grief and loss - to the 2016 Edinburgh Fringe."/>
    <n v="2000"/>
    <n v="2020"/>
    <x v="0"/>
    <x v="1"/>
    <s v="GBP"/>
    <n v="1469016131"/>
    <n v="1466424131"/>
    <b v="0"/>
    <n v="39"/>
    <b v="1"/>
    <s v="theater/plays"/>
    <n v="1.01"/>
    <n v="1.9306930693069307E-2"/>
    <x v="1"/>
    <s v="plays"/>
    <d v="2016-07-20T12:02:11"/>
    <x v="3474"/>
  </r>
  <r>
    <n v="3475"/>
    <s v="Score"/>
    <s v="Score is a musical play inspired by true stories of parents who have recovered from addiction and regained their children."/>
    <n v="300"/>
    <n v="340"/>
    <x v="0"/>
    <x v="1"/>
    <s v="GBP"/>
    <n v="1414972800"/>
    <n v="1412629704"/>
    <b v="0"/>
    <n v="17"/>
    <b v="1"/>
    <s v="theater/plays"/>
    <n v="1.1333333333333333"/>
    <n v="0.05"/>
    <x v="1"/>
    <s v="plays"/>
    <d v="2014-11-03T00:00:00"/>
    <x v="3475"/>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1.9230769230769232E-2"/>
    <x v="1"/>
    <s v="plays"/>
    <d v="2014-10-27T03:00:00"/>
    <x v="347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1.8786127167630059E-2"/>
    <x v="1"/>
    <s v="plays"/>
    <d v="2015-05-17T03:00:00"/>
    <x v="3477"/>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2.5254762959680991E-2"/>
    <x v="1"/>
    <s v="plays"/>
    <d v="2015-03-16T21:00:00"/>
    <x v="3478"/>
  </r>
  <r>
    <n v="3479"/>
    <s v="Civil Rogues"/>
    <s v="A new comedy about what happened to a band of foolhardy actors when the Puritans closed the theatres in the 1640s."/>
    <n v="1500"/>
    <n v="1918"/>
    <x v="0"/>
    <x v="1"/>
    <s v="GBP"/>
    <n v="1403382680"/>
    <n v="1400790680"/>
    <b v="0"/>
    <n v="56"/>
    <b v="1"/>
    <s v="theater/plays"/>
    <n v="1.2786666666666666"/>
    <n v="2.9197080291970802E-2"/>
    <x v="1"/>
    <s v="plays"/>
    <d v="2014-06-21T20:31:20"/>
    <x v="3479"/>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6.0747663551401869E-3"/>
    <x v="1"/>
    <s v="plays"/>
    <d v="2015-07-10T21:00:00"/>
    <x v="3480"/>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7.9966329966329967E-3"/>
    <x v="1"/>
    <s v="plays"/>
    <d v="2015-01-02T05:56:28"/>
    <x v="3481"/>
  </r>
  <r>
    <n v="3482"/>
    <s v="Old Trunk - Edinburgh 2014"/>
    <s v="Critically-acclaimed new-writing company Old Trunk make their Edinburgh debut alternating their two darkly comic plays."/>
    <n v="3000"/>
    <n v="4150"/>
    <x v="0"/>
    <x v="1"/>
    <s v="GBP"/>
    <n v="1404671466"/>
    <n v="1402079466"/>
    <b v="0"/>
    <n v="80"/>
    <b v="1"/>
    <s v="theater/plays"/>
    <n v="1.3833333333333333"/>
    <n v="1.9277108433734941E-2"/>
    <x v="1"/>
    <s v="plays"/>
    <d v="2014-07-06T18:31:06"/>
    <x v="3482"/>
  </r>
  <r>
    <n v="3483"/>
    <s v="The Faculty Lounge"/>
    <s v="Join 5 high school teachers in the lounge of every high school in America.  Hear what they never say in the classroom."/>
    <n v="3350"/>
    <n v="5358"/>
    <x v="0"/>
    <x v="0"/>
    <s v="USD"/>
    <n v="1404403381"/>
    <n v="1401811381"/>
    <b v="0"/>
    <n v="133"/>
    <b v="1"/>
    <s v="theater/plays"/>
    <n v="1.599402985074627"/>
    <n v="2.4822695035460994E-2"/>
    <x v="1"/>
    <s v="plays"/>
    <d v="2014-07-03T16:03:01"/>
    <x v="3483"/>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1.5406162464985995E-2"/>
    <x v="1"/>
    <s v="plays"/>
    <d v="2016-06-15T18:14:59"/>
    <x v="3484"/>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1.8072289156626505E-2"/>
    <x v="1"/>
    <s v="plays"/>
    <d v="2016-02-02T16:38:00"/>
    <x v="3485"/>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1.2027491408934709E-2"/>
    <x v="1"/>
    <s v="plays"/>
    <d v="2015-06-03T06:59:00"/>
    <x v="348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2.5831702544031311E-2"/>
    <x v="1"/>
    <s v="plays"/>
    <d v="2015-06-24T22:34:12"/>
    <x v="3487"/>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7.9757975797579757E-3"/>
    <x v="1"/>
    <s v="plays"/>
    <d v="2015-04-17T16:00:00"/>
    <x v="3488"/>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1.2777284826974268E-2"/>
    <x v="1"/>
    <s v="plays"/>
    <d v="2014-05-24T21:00:00"/>
    <x v="3489"/>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2.1176470588235293E-2"/>
    <x v="1"/>
    <s v="plays"/>
    <d v="2016-04-13T19:15:24"/>
    <x v="3490"/>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1.2642225031605562E-2"/>
    <x v="1"/>
    <s v="plays"/>
    <d v="2015-05-18T05:59:44"/>
    <x v="3491"/>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8.7495187764672945E-3"/>
    <x v="1"/>
    <s v="plays"/>
    <d v="2015-10-26T00:13:17"/>
    <x v="3492"/>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1.9333333333333334E-2"/>
    <x v="1"/>
    <s v="plays"/>
    <d v="2014-08-17T05:11:00"/>
    <x v="3493"/>
  </r>
  <r>
    <n v="3494"/>
    <s v="Special in a Bad Way"/>
    <s v="&quot;Special in a Bad Way&quot; is a comedy that questions American Public Schools in their treatment of the so called, 'learning disabled.'"/>
    <n v="400"/>
    <n v="400"/>
    <x v="0"/>
    <x v="0"/>
    <s v="USD"/>
    <n v="1480140000"/>
    <n v="1479186575"/>
    <b v="0"/>
    <n v="13"/>
    <b v="1"/>
    <s v="theater/plays"/>
    <n v="1"/>
    <n v="3.2500000000000001E-2"/>
    <x v="1"/>
    <s v="plays"/>
    <d v="2016-11-26T06:00:00"/>
    <x v="3494"/>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1.347557551937114E-2"/>
    <x v="1"/>
    <s v="plays"/>
    <d v="2014-11-01T17:18:00"/>
    <x v="3495"/>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2.0900321543408359E-2"/>
    <x v="1"/>
    <s v="plays"/>
    <d v="2016-09-11T20:19:26"/>
    <x v="349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2.9062870699881376E-2"/>
    <x v="1"/>
    <s v="plays"/>
    <d v="2016-06-02T22:00:00"/>
    <x v="3497"/>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2.4852071005917159E-2"/>
    <x v="1"/>
    <s v="plays"/>
    <d v="2016-05-28T21:44:00"/>
    <x v="3498"/>
  </r>
  <r>
    <n v="3499"/>
    <s v="Fefu and Her Friends"/>
    <s v="Figure 8 Troupe's debut performance! A stunning piece of theatre written by premier female playwright Maria Irene Fornes."/>
    <n v="2000"/>
    <n v="2110"/>
    <x v="0"/>
    <x v="0"/>
    <s v="USD"/>
    <n v="1435733940"/>
    <n v="1431046325"/>
    <b v="0"/>
    <n v="35"/>
    <b v="1"/>
    <s v="theater/plays"/>
    <n v="1.0549999999999999"/>
    <n v="1.6587677725118485E-2"/>
    <x v="1"/>
    <s v="plays"/>
    <d v="2015-07-01T06:59:00"/>
    <x v="3499"/>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3.9510818438381938E-2"/>
    <x v="1"/>
    <s v="plays"/>
    <d v="2016-03-07T04:59:00"/>
    <x v="3500"/>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2.781456953642384E-2"/>
    <x v="1"/>
    <s v="plays"/>
    <d v="2015-09-11T18:19:55"/>
    <x v="3501"/>
  </r>
  <r>
    <n v="3502"/>
    <s v="Dickhead"/>
    <s v="Dickhead is a play about one man's struggle with the dicks in his head. If you want to know more stop being a twat and put out...please"/>
    <n v="4000"/>
    <n v="4216"/>
    <x v="0"/>
    <x v="0"/>
    <s v="USD"/>
    <n v="1458100740"/>
    <n v="1456862924"/>
    <b v="0"/>
    <n v="31"/>
    <b v="1"/>
    <s v="theater/plays"/>
    <n v="1.054"/>
    <n v="7.3529411764705881E-3"/>
    <x v="1"/>
    <s v="plays"/>
    <d v="2016-03-16T03:59:00"/>
    <x v="3502"/>
  </r>
  <r>
    <n v="3503"/>
    <s v="Tarantella"/>
    <s v="A group of Sicilian immigrants in New York struggle to deal with conflict from both within the family and from without."/>
    <n v="2500"/>
    <n v="2689"/>
    <x v="0"/>
    <x v="1"/>
    <s v="GBP"/>
    <n v="1469359728"/>
    <n v="1466767728"/>
    <b v="0"/>
    <n v="38"/>
    <b v="1"/>
    <s v="theater/plays"/>
    <n v="1.0755999999999999"/>
    <n v="1.4131647452584604E-2"/>
    <x v="1"/>
    <s v="plays"/>
    <d v="2016-07-24T11:28:48"/>
    <x v="3503"/>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8.0000000000000002E-3"/>
    <x v="1"/>
    <s v="plays"/>
    <d v="2015-11-19T18:58:11"/>
    <x v="3504"/>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1.5034695451040863E-2"/>
    <x v="1"/>
    <s v="plays"/>
    <d v="2014-05-13T04:00:00"/>
    <x v="3505"/>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9.5238095238095247E-3"/>
    <x v="1"/>
    <s v="plays"/>
    <d v="2014-08-23T17:37:20"/>
    <x v="3506"/>
  </r>
  <r>
    <n v="3507"/>
    <s v="The Chameleon Fools Theatre Troupe Project"/>
    <s v="Please help our troupe bring our first project from planning to reality! Join us on one exciting ride!"/>
    <n v="10000"/>
    <n v="10440"/>
    <x v="0"/>
    <x v="0"/>
    <s v="USD"/>
    <n v="1464732537"/>
    <n v="1462140537"/>
    <b v="0"/>
    <n v="72"/>
    <b v="1"/>
    <s v="theater/plays"/>
    <n v="1.044"/>
    <n v="6.8965517241379309E-3"/>
    <x v="1"/>
    <s v="plays"/>
    <d v="2016-05-31T22:08:57"/>
    <x v="3507"/>
  </r>
  <r>
    <n v="3508"/>
    <s v="Roll The Dice Theatre Company"/>
    <s v="Roll The Dice Theatre Company revolves around taking risks in the game of life vicariously through beloved childhood games."/>
    <n v="100"/>
    <n v="180"/>
    <x v="0"/>
    <x v="1"/>
    <s v="GBP"/>
    <n v="1462914000"/>
    <n v="1460914253"/>
    <b v="0"/>
    <n v="15"/>
    <b v="1"/>
    <s v="theater/plays"/>
    <n v="1.8"/>
    <n v="8.3333333333333329E-2"/>
    <x v="1"/>
    <s v="plays"/>
    <d v="2016-05-10T21:00:00"/>
    <x v="3508"/>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1.0344827586206896E-2"/>
    <x v="1"/>
    <s v="plays"/>
    <d v="2014-11-21T04:55:00"/>
    <x v="3509"/>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1.6574585635359115E-2"/>
    <x v="1"/>
    <s v="plays"/>
    <d v="2014-07-02T14:54:06"/>
    <x v="3510"/>
  </r>
  <r>
    <n v="3511"/>
    <s v="Silent Planet"/>
    <s v="The world premiere of the first full-length play by Eve Leigh, at the intimate Finborough Theatre in London."/>
    <n v="1500"/>
    <n v="1518"/>
    <x v="0"/>
    <x v="1"/>
    <s v="GBP"/>
    <n v="1415385000"/>
    <n v="1413406695"/>
    <b v="0"/>
    <n v="19"/>
    <b v="1"/>
    <s v="theater/plays"/>
    <n v="1.012"/>
    <n v="1.2516469038208168E-2"/>
    <x v="1"/>
    <s v="plays"/>
    <d v="2014-11-07T18:30:00"/>
    <x v="3511"/>
  </r>
  <r>
    <n v="3512"/>
    <s v="With My Eyes Wide Open"/>
    <s v="We're making a hard hitting, innovative play which will open your eyes to what mental illness is like in the mind of the sufferer."/>
    <n v="1000"/>
    <n v="1000"/>
    <x v="0"/>
    <x v="1"/>
    <s v="GBP"/>
    <n v="1429789992"/>
    <n v="1424609592"/>
    <b v="0"/>
    <n v="17"/>
    <b v="1"/>
    <s v="theater/plays"/>
    <n v="1"/>
    <n v="1.7000000000000001E-2"/>
    <x v="1"/>
    <s v="plays"/>
    <d v="2015-04-23T11:53:12"/>
    <x v="3512"/>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1.3273001508295626E-2"/>
    <x v="1"/>
    <s v="plays"/>
    <d v="2014-06-04T04:59:00"/>
    <x v="3513"/>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1.8181818181818181E-2"/>
    <x v="1"/>
    <s v="plays"/>
    <d v="2015-02-02T04:59:00"/>
    <x v="35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1.4935064935064935E-2"/>
    <x v="1"/>
    <s v="plays"/>
    <d v="2015-05-31T18:32:51"/>
    <x v="3515"/>
  </r>
  <r>
    <n v="3516"/>
    <s v="The March of the Bonus Army"/>
    <s v="A new play about a lesser known yet pivotal event in American history, about a group of WWI Veterans fighting for their rights."/>
    <n v="2500"/>
    <n v="2500"/>
    <x v="0"/>
    <x v="0"/>
    <s v="USD"/>
    <n v="1410145200"/>
    <n v="1407197670"/>
    <b v="0"/>
    <n v="11"/>
    <b v="1"/>
    <s v="theater/plays"/>
    <n v="1"/>
    <n v="4.4000000000000003E-3"/>
    <x v="1"/>
    <s v="plays"/>
    <d v="2014-09-08T03:00:00"/>
    <x v="3516"/>
  </r>
  <r>
    <n v="3517"/>
    <s v="A Bright Room Called Day by Tony Kushner"/>
    <s v="Support an outstanding cast of actors to take on a professional production of a masterpiece of modern theatre"/>
    <n v="4000"/>
    <n v="4000"/>
    <x v="0"/>
    <x v="1"/>
    <s v="GBP"/>
    <n v="1404471600"/>
    <n v="1401910634"/>
    <b v="0"/>
    <n v="13"/>
    <b v="1"/>
    <s v="theater/plays"/>
    <n v="1"/>
    <n v="3.2499999999999999E-3"/>
    <x v="1"/>
    <s v="plays"/>
    <d v="2014-07-04T11:00:00"/>
    <x v="3517"/>
  </r>
  <r>
    <n v="3518"/>
    <s v="BEASTS OF BAVERLY GROVE"/>
    <s v="One play.  Two theaters.  See the story from both sides and then decide for yourself - who are the BEASTS OF BAVERLY GROVE?"/>
    <n v="1500"/>
    <n v="1650.69"/>
    <x v="0"/>
    <x v="0"/>
    <s v="USD"/>
    <n v="1412259660"/>
    <n v="1410461299"/>
    <b v="0"/>
    <n v="33"/>
    <b v="1"/>
    <s v="theater/plays"/>
    <n v="1.10046"/>
    <n v="1.9991639859695036E-2"/>
    <x v="1"/>
    <s v="plays"/>
    <d v="2014-10-02T14:21:00"/>
    <x v="3518"/>
  </r>
  <r>
    <n v="3519"/>
    <s v="Bookstory"/>
    <s v="Bookstory is a tiny puppet musical with some very big ideas that tells the story of the story in the digital age"/>
    <n v="2000"/>
    <n v="2027"/>
    <x v="0"/>
    <x v="1"/>
    <s v="GBP"/>
    <n v="1425478950"/>
    <n v="1422886950"/>
    <b v="0"/>
    <n v="28"/>
    <b v="1"/>
    <s v="theater/plays"/>
    <n v="1.0135000000000001"/>
    <n v="1.3813517513566848E-2"/>
    <x v="1"/>
    <s v="plays"/>
    <d v="2015-03-04T14:22:30"/>
    <x v="3519"/>
  </r>
  <r>
    <n v="3520"/>
    <s v="Protocols"/>
    <s v="Help us to bring &quot;Protocols&quot; at the 2015 Camden Fringe. The most controversial play of the year."/>
    <n v="2000"/>
    <n v="2015"/>
    <x v="0"/>
    <x v="1"/>
    <s v="GBP"/>
    <n v="1441547220"/>
    <n v="1439322412"/>
    <b v="0"/>
    <n v="21"/>
    <b v="1"/>
    <s v="theater/plays"/>
    <n v="1.0075000000000001"/>
    <n v="1.0421836228287842E-2"/>
    <x v="1"/>
    <s v="plays"/>
    <d v="2015-09-06T13:47:00"/>
    <x v="3520"/>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2.1922428330522766E-2"/>
    <x v="1"/>
    <s v="plays"/>
    <d v="2014-09-29T08:40:20"/>
    <x v="3521"/>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2.4372759856630826E-2"/>
    <x v="1"/>
    <s v="plays"/>
    <d v="2015-09-15T10:06:00"/>
    <x v="3522"/>
  </r>
  <r>
    <n v="3523"/>
    <s v="Magnificence"/>
    <s v="An old play about our world. Set in 1970s England, Magnificence is a gut-wrenching story of radicalisation, idealism and pity."/>
    <n v="4000"/>
    <n v="4546"/>
    <x v="0"/>
    <x v="1"/>
    <s v="GBP"/>
    <n v="1474844400"/>
    <n v="1469871148"/>
    <b v="0"/>
    <n v="80"/>
    <b v="1"/>
    <s v="theater/plays"/>
    <n v="1.1365000000000001"/>
    <n v="1.7597888253409591E-2"/>
    <x v="1"/>
    <s v="plays"/>
    <d v="2016-09-25T23:00:00"/>
    <x v="3523"/>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7.28633320204805E-3"/>
    <x v="1"/>
    <s v="plays"/>
    <d v="2014-09-13T04:00:00"/>
    <x v="3524"/>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1.3207547169811321E-2"/>
    <x v="1"/>
    <s v="plays"/>
    <d v="2015-08-09T16:00:00"/>
    <x v="3525"/>
  </r>
  <r>
    <n v="3526"/>
    <s v="Human, Kind Theater Project"/>
    <s v="By day we perform Acts of Kindness, by night we perform free theater, all sustained by the love of our neighbors, not ticket prices."/>
    <n v="3300"/>
    <n v="3366"/>
    <x v="0"/>
    <x v="0"/>
    <s v="USD"/>
    <n v="1461823140"/>
    <n v="1459411371"/>
    <b v="0"/>
    <n v="34"/>
    <b v="1"/>
    <s v="theater/plays"/>
    <n v="1.02"/>
    <n v="1.0101010101010102E-2"/>
    <x v="1"/>
    <s v="plays"/>
    <d v="2016-04-28T05:59:00"/>
    <x v="352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1.225944404846757E-2"/>
    <x v="1"/>
    <s v="plays"/>
    <d v="2015-07-11T03:59:00"/>
    <x v="3527"/>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2.2168963451168363E-2"/>
    <x v="1"/>
    <s v="plays"/>
    <d v="2017-01-18T12:01:58"/>
    <x v="3528"/>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2.7272727272727271E-2"/>
    <x v="1"/>
    <s v="plays"/>
    <d v="2015-07-13T01:00:00"/>
    <x v="3529"/>
  </r>
  <r>
    <n v="3530"/>
    <s v="Far From Fiction"/>
    <s v="â€œFar From Fictionâ€ is a powerful play, written by Sally Willis, offering insights into a new understanding of  female psychology."/>
    <n v="2750"/>
    <n v="2750"/>
    <x v="0"/>
    <x v="1"/>
    <s v="GBP"/>
    <n v="1460318400"/>
    <n v="1457881057"/>
    <b v="0"/>
    <n v="22"/>
    <b v="1"/>
    <s v="theater/plays"/>
    <n v="1"/>
    <n v="8.0000000000000002E-3"/>
    <x v="1"/>
    <s v="plays"/>
    <d v="2016-04-10T20:00:00"/>
    <x v="3530"/>
  </r>
  <r>
    <n v="3531"/>
    <s v="The Reinvention of Lily Johnson"/>
    <s v="A political comedy for a crazy election year"/>
    <n v="1000"/>
    <n v="1280"/>
    <x v="0"/>
    <x v="0"/>
    <s v="USD"/>
    <n v="1467301334"/>
    <n v="1464709334"/>
    <b v="0"/>
    <n v="26"/>
    <b v="1"/>
    <s v="theater/plays"/>
    <n v="1.28"/>
    <n v="2.0312500000000001E-2"/>
    <x v="1"/>
    <s v="plays"/>
    <d v="2016-06-30T15:42:14"/>
    <x v="3531"/>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2.3642732049036778E-2"/>
    <x v="1"/>
    <s v="plays"/>
    <d v="2014-09-18T03:59:00"/>
    <x v="3532"/>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1.2678288431061807E-2"/>
    <x v="1"/>
    <s v="plays"/>
    <d v="2015-11-11T19:16:07"/>
    <x v="3533"/>
  </r>
  <r>
    <n v="3534"/>
    <s v="Night of Ashes"/>
    <s v="A Theatrical Prequel to Hell's Rebels, the current Pathfinder Adventure Path from Paizo Publishing"/>
    <n v="5000"/>
    <n v="7810"/>
    <x v="0"/>
    <x v="0"/>
    <s v="USD"/>
    <n v="1443711623"/>
    <n v="1440687623"/>
    <b v="0"/>
    <n v="204"/>
    <b v="1"/>
    <s v="theater/plays"/>
    <n v="1.5620000000000001"/>
    <n v="2.6120358514724711E-2"/>
    <x v="1"/>
    <s v="plays"/>
    <d v="2015-10-01T15:00:23"/>
    <x v="3534"/>
  </r>
  <r>
    <n v="3535"/>
    <s v="Twelve Angry Women"/>
    <s v="On the 60th anniversary of Twelve Angry Men, 12 female writers create 12 short pieces about what makes them angry."/>
    <n v="2000"/>
    <n v="2063"/>
    <x v="0"/>
    <x v="1"/>
    <s v="GBP"/>
    <n v="1443808800"/>
    <n v="1441120910"/>
    <b v="0"/>
    <n v="46"/>
    <b v="1"/>
    <s v="theater/plays"/>
    <n v="1.0315000000000001"/>
    <n v="2.2297624818225885E-2"/>
    <x v="1"/>
    <s v="plays"/>
    <d v="2015-10-02T18:00:00"/>
    <x v="3535"/>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7.3913043478260873E-2"/>
    <x v="1"/>
    <s v="plays"/>
    <d v="2015-12-20T11:59:00"/>
    <x v="353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2.2988505747126436E-2"/>
    <x v="1"/>
    <s v="plays"/>
    <d v="2014-11-17T07:59:00"/>
    <x v="3537"/>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2308291163876998E-2"/>
    <x v="1"/>
    <s v="plays"/>
    <d v="2016-08-17T10:05:40"/>
    <x v="3538"/>
  </r>
  <r>
    <n v="3539"/>
    <s v="Chokehold"/>
    <s v="A searing new play that takes  an unflinching look at the terrible costs of police shootings in the African American community."/>
    <n v="600"/>
    <n v="718"/>
    <x v="0"/>
    <x v="0"/>
    <s v="USD"/>
    <n v="1473358122"/>
    <n v="1471543722"/>
    <b v="0"/>
    <n v="13"/>
    <b v="1"/>
    <s v="theater/plays"/>
    <n v="1.1966666666666668"/>
    <n v="1.8105849582172703E-2"/>
    <x v="1"/>
    <s v="plays"/>
    <d v="2016-09-08T18:08:42"/>
    <x v="3539"/>
  </r>
  <r>
    <n v="3540"/>
    <s v="The Silence at the Song's End"/>
    <s v="A brand new stage adaptation of the Libby Purves/Nicholas Heiney book. A new work involving music, poetry and fajitas. #timetochange"/>
    <n v="300"/>
    <n v="369"/>
    <x v="0"/>
    <x v="1"/>
    <s v="GBP"/>
    <n v="1466899491"/>
    <n v="1464307491"/>
    <b v="0"/>
    <n v="8"/>
    <b v="1"/>
    <s v="theater/plays"/>
    <n v="1.23"/>
    <n v="2.1680216802168022E-2"/>
    <x v="1"/>
    <s v="plays"/>
    <d v="2016-06-26T00:04:51"/>
    <x v="3540"/>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2.5396825396825397E-2"/>
    <x v="1"/>
    <s v="plays"/>
    <d v="2015-08-31T17:31:15"/>
    <x v="3541"/>
  </r>
  <r>
    <n v="3542"/>
    <s v="Gifts of War"/>
    <s v="Ancient Greece. Giddy, champagne soaked debauchery celebrating the Trojan War's end leads to a shocking and deadly surprise."/>
    <n v="5500"/>
    <n v="5623"/>
    <x v="0"/>
    <x v="0"/>
    <s v="USD"/>
    <n v="1410099822"/>
    <n v="1404915822"/>
    <b v="0"/>
    <n v="85"/>
    <b v="1"/>
    <s v="theater/plays"/>
    <n v="1.0223636363636364"/>
    <n v="1.5116485861639694E-2"/>
    <x v="1"/>
    <s v="plays"/>
    <d v="2014-09-07T14:23:42"/>
    <x v="3542"/>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1.8471337579617834E-2"/>
    <x v="1"/>
    <s v="plays"/>
    <d v="2015-06-25T18:07:39"/>
    <x v="3543"/>
  </r>
  <r>
    <n v="3544"/>
    <s v="Gruoch, or Lady Macbeth"/>
    <s v="Death &amp; Pretzels presents the world premiere of Paul Pasulka's Gruoch, or Lady Macbeth"/>
    <n v="2500"/>
    <n v="2500"/>
    <x v="0"/>
    <x v="0"/>
    <s v="USD"/>
    <n v="1425758257"/>
    <n v="1423166257"/>
    <b v="0"/>
    <n v="24"/>
    <b v="1"/>
    <s v="theater/plays"/>
    <n v="1"/>
    <n v="9.5999999999999992E-3"/>
    <x v="1"/>
    <s v="plays"/>
    <d v="2015-03-07T19:57:37"/>
    <x v="354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872509960159362E-2"/>
    <x v="1"/>
    <s v="plays"/>
    <d v="2015-04-11T19:22:39"/>
    <x v="3545"/>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1.6888888888888887E-2"/>
    <x v="1"/>
    <s v="plays"/>
    <d v="2015-04-01T03:59:00"/>
    <x v="354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8.3909273098462279E-3"/>
    <x v="1"/>
    <s v="plays"/>
    <d v="2016-05-14T03:59:00"/>
    <x v="3547"/>
  </r>
  <r>
    <n v="3548"/>
    <s v="THE UNDERSTUDY @ WORKING STAGE"/>
    <s v="We're putting together a production of THE UNDERSTUDY by Theresa Rebeck and hope you'll help us share this story."/>
    <n v="2100"/>
    <n v="2140"/>
    <x v="0"/>
    <x v="0"/>
    <s v="USD"/>
    <n v="1457139600"/>
    <n v="1455230214"/>
    <b v="0"/>
    <n v="13"/>
    <b v="1"/>
    <s v="theater/plays"/>
    <n v="1.019047619047619"/>
    <n v="6.0747663551401869E-3"/>
    <x v="1"/>
    <s v="plays"/>
    <d v="2016-03-05T01:00:00"/>
    <x v="3548"/>
  </r>
  <r>
    <n v="3549"/>
    <s v="The Munitionettes"/>
    <s v="Help us bring to life tales of hardship, danger and community of extraordinary women working in WW1 munitions factories."/>
    <n v="1000"/>
    <n v="1020"/>
    <x v="0"/>
    <x v="1"/>
    <s v="GBP"/>
    <n v="1441358873"/>
    <n v="1438939673"/>
    <b v="0"/>
    <n v="42"/>
    <b v="1"/>
    <s v="theater/plays"/>
    <n v="1.02"/>
    <n v="4.1176470588235294E-2"/>
    <x v="1"/>
    <s v="plays"/>
    <d v="2015-09-04T09:27:53"/>
    <x v="3549"/>
  </r>
  <r>
    <n v="3550"/>
    <s v="MOONFACE"/>
    <s v="MOONFACE explores the formative f***k-ups of adolescence. Fresh, incisive new writing. Monologue, movement and striking naturalism."/>
    <n v="2500"/>
    <n v="2620"/>
    <x v="0"/>
    <x v="1"/>
    <s v="GBP"/>
    <n v="1462224398"/>
    <n v="1459632398"/>
    <b v="0"/>
    <n v="64"/>
    <b v="1"/>
    <s v="theater/plays"/>
    <n v="1.048"/>
    <n v="2.4427480916030534E-2"/>
    <x v="1"/>
    <s v="plays"/>
    <d v="2016-05-02T21:26:38"/>
    <x v="3550"/>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1.6366612111292964E-2"/>
    <x v="1"/>
    <s v="plays"/>
    <d v="2014-05-22T22:07:00"/>
    <x v="3551"/>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2.5873221216041398E-2"/>
    <x v="1"/>
    <s v="plays"/>
    <d v="2014-06-28T14:05:24"/>
    <x v="3552"/>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1.7792985457656115E-2"/>
    <x v="1"/>
    <s v="plays"/>
    <d v="2015-08-12T00:00:00"/>
    <x v="3553"/>
  </r>
  <r>
    <n v="3554"/>
    <s v="MASKS: Off-Broadway Debut"/>
    <s v="MASKS is a dramedy dealing with what it means to be alive, the reliability of identity, and what it means to suffer."/>
    <n v="5000"/>
    <n v="5671.11"/>
    <x v="0"/>
    <x v="0"/>
    <s v="USD"/>
    <n v="1423674000"/>
    <n v="1421025159"/>
    <b v="0"/>
    <n v="53"/>
    <b v="1"/>
    <s v="theater/plays"/>
    <n v="1.1342219999999998"/>
    <n v="9.3456131163035111E-3"/>
    <x v="1"/>
    <s v="plays"/>
    <d v="2015-02-11T17:00:00"/>
    <x v="3554"/>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5.8333333333333336E-3"/>
    <x v="1"/>
    <s v="plays"/>
    <d v="2016-11-17T11:36:34"/>
    <x v="3555"/>
  </r>
  <r>
    <n v="3556"/>
    <s v="Immortal"/>
    <s v="'Immortal', a play about five English Air Bombers in WW2, is an exciting first project for the brand new Production Company, GreanTea."/>
    <n v="2200"/>
    <n v="2210"/>
    <x v="0"/>
    <x v="1"/>
    <s v="GBP"/>
    <n v="1408289724"/>
    <n v="1403105724"/>
    <b v="0"/>
    <n v="20"/>
    <b v="1"/>
    <s v="theater/plays"/>
    <n v="1.0045454545454546"/>
    <n v="9.0497737556561094E-3"/>
    <x v="1"/>
    <s v="plays"/>
    <d v="2014-08-17T15:35:24"/>
    <x v="355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5.5779919229077529E-3"/>
    <x v="1"/>
    <s v="plays"/>
    <d v="2014-05-05T06:38:31"/>
    <x v="3557"/>
  </r>
  <r>
    <n v="3558"/>
    <s v="SPILL - A verbatim show about sex"/>
    <s v="We're making a show about sex. Because it's important, everyone wants to talk about it and it's at the start of everything."/>
    <n v="350"/>
    <n v="504"/>
    <x v="0"/>
    <x v="1"/>
    <s v="GBP"/>
    <n v="1435352400"/>
    <n v="1431718575"/>
    <b v="0"/>
    <n v="22"/>
    <b v="1"/>
    <s v="theater/plays"/>
    <n v="1.44"/>
    <n v="4.3650793650793648E-2"/>
    <x v="1"/>
    <s v="plays"/>
    <d v="2015-06-26T21:00:00"/>
    <x v="3558"/>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2.318840579710145E-2"/>
    <x v="1"/>
    <s v="plays"/>
    <d v="2015-07-31T08:58:00"/>
    <x v="3559"/>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2.132564841498559E-2"/>
    <x v="1"/>
    <s v="plays"/>
    <d v="2015-05-27T02:45:00"/>
    <x v="3560"/>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2.1093750000000001E-2"/>
    <x v="1"/>
    <s v="plays"/>
    <d v="2015-08-05T18:36:00"/>
    <x v="3561"/>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6.6098081023454158E-2"/>
    <x v="1"/>
    <s v="plays"/>
    <d v="2016-03-13T22:00:00"/>
    <x v="356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4.7397857616835716E-2"/>
    <x v="1"/>
    <s v="plays"/>
    <d v="2016-08-01T19:00:00"/>
    <x v="3563"/>
  </r>
  <r>
    <n v="3564"/>
    <s v="The Pillowman Aberdeen"/>
    <s v="Multi Award-Winng play THE PILLOWMAN coming to the Arts Centre Theatre, Aberdeen"/>
    <n v="1000"/>
    <n v="1005"/>
    <x v="0"/>
    <x v="1"/>
    <s v="GBP"/>
    <n v="1444060800"/>
    <n v="1440082649"/>
    <b v="0"/>
    <n v="17"/>
    <b v="1"/>
    <s v="theater/plays"/>
    <n v="1.0049999999999999"/>
    <n v="1.6915422885572139E-2"/>
    <x v="1"/>
    <s v="plays"/>
    <d v="2015-10-05T16:00:00"/>
    <x v="3564"/>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1.0212765957446808E-2"/>
    <x v="1"/>
    <s v="plays"/>
    <d v="2014-12-31T17:50:08"/>
    <x v="3565"/>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1.8138424821002388E-2"/>
    <x v="1"/>
    <s v="plays"/>
    <d v="2015-01-23T12:11:23"/>
    <x v="356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3.7683823529411763E-2"/>
    <x v="1"/>
    <s v="plays"/>
    <d v="2015-06-10T19:27:24"/>
    <x v="3567"/>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1.7117117117117116E-2"/>
    <x v="1"/>
    <s v="plays"/>
    <d v="2014-09-17T17:46:34"/>
    <x v="3568"/>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8.1608280254777069E-3"/>
    <x v="1"/>
    <s v="plays"/>
    <d v="2015-01-08T16:31:36"/>
    <x v="3569"/>
  </r>
  <r>
    <n v="3570"/>
    <s v="The Lower Depths"/>
    <s v="Theatre Machine presents an all-new adaptation of Maxim Gorky's classic of Russian theatre, The Lower Depths."/>
    <n v="2000"/>
    <n v="2287"/>
    <x v="0"/>
    <x v="0"/>
    <s v="USD"/>
    <n v="1420009200"/>
    <n v="1417593483"/>
    <b v="0"/>
    <n v="26"/>
    <b v="1"/>
    <s v="theater/plays"/>
    <n v="1.1435"/>
    <n v="1.1368605159597726E-2"/>
    <x v="1"/>
    <s v="plays"/>
    <d v="2014-12-31T07:00:00"/>
    <x v="3570"/>
  </r>
  <r>
    <n v="3571"/>
    <s v="Cans at Theatre503"/>
    <s v="Support Kuleshovâ€™s first full length production; help to build the set and bring a fierce and important new play to life"/>
    <n v="1500"/>
    <n v="1831"/>
    <x v="0"/>
    <x v="1"/>
    <s v="GBP"/>
    <n v="1414701413"/>
    <n v="1412109413"/>
    <b v="0"/>
    <n v="25"/>
    <b v="1"/>
    <s v="theater/plays"/>
    <n v="1.2206666666666666"/>
    <n v="1.3653741125068269E-2"/>
    <x v="1"/>
    <s v="plays"/>
    <d v="2014-10-30T20:36:53"/>
    <x v="3571"/>
  </r>
  <r>
    <n v="3572"/>
    <s v="Monster"/>
    <s v="A darkly comic one woman show by Abram Rooney as part of The Camden Fringe 2015."/>
    <n v="500"/>
    <n v="500"/>
    <x v="0"/>
    <x v="1"/>
    <s v="GBP"/>
    <n v="1434894082"/>
    <n v="1432302082"/>
    <b v="0"/>
    <n v="9"/>
    <b v="1"/>
    <s v="theater/plays"/>
    <n v="1"/>
    <n v="1.7999999999999999E-2"/>
    <x v="1"/>
    <s v="plays"/>
    <d v="2015-06-21T13:41:22"/>
    <x v="3572"/>
  </r>
  <r>
    <n v="3573"/>
    <s v="Licensed To Ill"/>
    <s v="London based theatre makers collaborating to create a new show about the history of HipHop."/>
    <n v="3000"/>
    <n v="3084"/>
    <x v="0"/>
    <x v="1"/>
    <s v="GBP"/>
    <n v="1415440846"/>
    <n v="1412845246"/>
    <b v="0"/>
    <n v="78"/>
    <b v="1"/>
    <s v="theater/plays"/>
    <n v="1.028"/>
    <n v="2.5291828793774319E-2"/>
    <x v="1"/>
    <s v="plays"/>
    <d v="2014-11-08T10:00:46"/>
    <x v="3573"/>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7.311129163281885E-3"/>
    <x v="1"/>
    <s v="plays"/>
    <d v="2014-11-13T23:37:28"/>
    <x v="357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1.006612059607224E-2"/>
    <x v="1"/>
    <s v="plays"/>
    <d v="2016-08-11T03:59:00"/>
    <x v="3575"/>
  </r>
  <r>
    <n v="3576"/>
    <s v="Vote for Next Season's Shows!"/>
    <s v="Vote here for whatever show you want to see next year! No gimmick, no stretch goals, just a simple vote and a free ticket."/>
    <n v="100"/>
    <n v="100"/>
    <x v="0"/>
    <x v="0"/>
    <s v="USD"/>
    <n v="1480947054"/>
    <n v="1475759454"/>
    <b v="0"/>
    <n v="5"/>
    <b v="1"/>
    <s v="theater/plays"/>
    <n v="1"/>
    <n v="0.05"/>
    <x v="1"/>
    <s v="plays"/>
    <d v="2016-12-05T14:10:54"/>
    <x v="3576"/>
  </r>
  <r>
    <n v="3577"/>
    <s v="The Laramie Project in Utah County"/>
    <s v="Our goal is to bring this story of one town's processing of tragedy and their own community identity to Utah County."/>
    <n v="600"/>
    <n v="780"/>
    <x v="0"/>
    <x v="0"/>
    <s v="USD"/>
    <n v="1430029680"/>
    <n v="1427741583"/>
    <b v="0"/>
    <n v="27"/>
    <b v="1"/>
    <s v="theater/plays"/>
    <n v="1.3"/>
    <n v="3.4615384615384617E-2"/>
    <x v="1"/>
    <s v="plays"/>
    <d v="2015-04-26T06:28:00"/>
    <x v="3577"/>
  </r>
  <r>
    <n v="3578"/>
    <s v="Home"/>
    <s v="An unsparing, slightly surreal look at the effects of the private rented sector on two young women. Based on real events."/>
    <n v="1500"/>
    <n v="1500.2"/>
    <x v="0"/>
    <x v="1"/>
    <s v="GBP"/>
    <n v="1462037777"/>
    <n v="1459445777"/>
    <b v="0"/>
    <n v="37"/>
    <b v="1"/>
    <s v="theater/plays"/>
    <n v="1.0001333333333333"/>
    <n v="2.4663378216237833E-2"/>
    <x v="1"/>
    <s v="plays"/>
    <d v="2016-04-30T17:36:17"/>
    <x v="3578"/>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2.8000000000000001E-2"/>
    <x v="1"/>
    <s v="plays"/>
    <d v="2016-03-31T17:17:36"/>
    <x v="3579"/>
  </r>
  <r>
    <n v="3580"/>
    <s v="Annabel Lost"/>
    <s v="Annabel Lost combines visual art and performance poetry to tell the story of two orphaned refugees, Quetzal and Rhime."/>
    <n v="900"/>
    <n v="1025"/>
    <x v="0"/>
    <x v="0"/>
    <s v="USD"/>
    <n v="1425185940"/>
    <n v="1421900022"/>
    <b v="0"/>
    <n v="27"/>
    <b v="1"/>
    <s v="theater/plays"/>
    <n v="1.1388888888888888"/>
    <n v="2.6341463414634145E-2"/>
    <x v="1"/>
    <s v="plays"/>
    <d v="2015-03-01T04:59:00"/>
    <x v="3580"/>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0.03"/>
    <x v="1"/>
    <s v="plays"/>
    <d v="2014-07-30T11:18:30"/>
    <x v="3581"/>
  </r>
  <r>
    <n v="3582"/>
    <s v="REALLY REALLY"/>
    <s v="A contemporary American play touching on the scorching realities of growing up in the Millennial generation."/>
    <n v="1000"/>
    <n v="2870"/>
    <x v="0"/>
    <x v="0"/>
    <s v="USD"/>
    <n v="1459822682"/>
    <n v="1458613082"/>
    <b v="0"/>
    <n v="49"/>
    <b v="1"/>
    <s v="theater/plays"/>
    <n v="2.87"/>
    <n v="1.7073170731707318E-2"/>
    <x v="1"/>
    <s v="plays"/>
    <d v="2016-04-05T02:18:02"/>
    <x v="3582"/>
  </r>
  <r>
    <n v="3583"/>
    <s v="The Tragedy of Mario and Juliet"/>
    <s v="Bumbling architect Romeo and handsome contractor Mario meet their match while building a balcony for Verona, NJ siren, Juliet."/>
    <n v="3000"/>
    <n v="3255"/>
    <x v="0"/>
    <x v="0"/>
    <s v="USD"/>
    <n v="1460970805"/>
    <n v="1455790405"/>
    <b v="0"/>
    <n v="24"/>
    <b v="1"/>
    <s v="theater/plays"/>
    <n v="1.085"/>
    <n v="7.3732718894009217E-3"/>
    <x v="1"/>
    <s v="plays"/>
    <d v="2016-04-18T09:13:25"/>
    <x v="3583"/>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2323232323232323E-2"/>
    <x v="1"/>
    <s v="plays"/>
    <d v="2015-07-13T07:35:44"/>
    <x v="3584"/>
  </r>
  <r>
    <n v="3585"/>
    <s v="The Lost Boy (a play)"/>
    <s v="The world premiere of a play, a true story about love, loss, and a man reaching back in time as the only way to move forward."/>
    <n v="3400"/>
    <n v="4050"/>
    <x v="0"/>
    <x v="0"/>
    <s v="USD"/>
    <n v="1419181890"/>
    <n v="1416589890"/>
    <b v="0"/>
    <n v="23"/>
    <b v="1"/>
    <s v="theater/plays"/>
    <n v="1.1911764705882353"/>
    <n v="5.6790123456790121E-3"/>
    <x v="1"/>
    <s v="plays"/>
    <d v="2014-12-21T17:11:30"/>
    <x v="3585"/>
  </r>
  <r>
    <n v="3586"/>
    <s v="Actors &amp; Musicians who are Blind or Autistic"/>
    <s v="See Theatre In A New Light"/>
    <n v="7500"/>
    <n v="8207"/>
    <x v="0"/>
    <x v="0"/>
    <s v="USD"/>
    <n v="1474649070"/>
    <n v="1469465070"/>
    <b v="0"/>
    <n v="54"/>
    <b v="1"/>
    <s v="theater/plays"/>
    <n v="1.0942666666666667"/>
    <n v="6.5797489947605706E-3"/>
    <x v="1"/>
    <s v="plays"/>
    <d v="2016-09-23T16:44:30"/>
    <x v="3586"/>
  </r>
  <r>
    <n v="3587"/>
    <s v="Blue Stockings @ The Cockpit Theatre"/>
    <s v="The GSA BA (Hons) Acting class of 2016 are taking a transfer of their GSA Production to The Cockpit Theatre in London"/>
    <n v="500"/>
    <n v="633"/>
    <x v="0"/>
    <x v="1"/>
    <s v="GBP"/>
    <n v="1467054000"/>
    <n v="1463144254"/>
    <b v="0"/>
    <n v="28"/>
    <b v="1"/>
    <s v="theater/plays"/>
    <n v="1.266"/>
    <n v="4.4233807266982623E-2"/>
    <x v="1"/>
    <s v="plays"/>
    <d v="2016-06-27T19:00:00"/>
    <x v="3587"/>
  </r>
  <r>
    <n v="3588"/>
    <s v="MENTAL Play short-tour 2015!"/>
    <s v="Touring the fast-paced, playful and poignant story of three twenty-somethings in a mental-health support group."/>
    <n v="200"/>
    <n v="201"/>
    <x v="0"/>
    <x v="1"/>
    <s v="GBP"/>
    <n v="1430348400"/>
    <n v="1428436410"/>
    <b v="0"/>
    <n v="11"/>
    <b v="1"/>
    <s v="theater/plays"/>
    <n v="1.0049999999999999"/>
    <n v="5.4726368159203981E-2"/>
    <x v="1"/>
    <s v="plays"/>
    <d v="2015-04-29T23:00:00"/>
    <x v="3588"/>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1.215686274509804E-2"/>
    <x v="1"/>
    <s v="plays"/>
    <d v="2015-05-26T15:32:27"/>
    <x v="3589"/>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1.4591245252848292E-2"/>
    <x v="1"/>
    <s v="plays"/>
    <d v="2014-10-20T08:00:34"/>
    <x v="3590"/>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1.4693877551020407E-2"/>
    <x v="1"/>
    <s v="plays"/>
    <d v="2015-01-24T04:59:00"/>
    <x v="3591"/>
  </r>
  <r>
    <n v="3592"/>
    <s v="boom- a play by Peter Sinn Nachtrieb"/>
    <s v="Sex. Fish. A COMET THAT DESTROYS THE WORLD. boom a play by Peter Sinn Nachtrieb- Feb 19-21 at The Bridge in NYC."/>
    <n v="2000"/>
    <n v="2545"/>
    <x v="0"/>
    <x v="0"/>
    <s v="USD"/>
    <n v="1423630740"/>
    <n v="1418673307"/>
    <b v="0"/>
    <n v="35"/>
    <b v="1"/>
    <s v="theater/plays"/>
    <n v="1.2725"/>
    <n v="1.37524557956778E-2"/>
    <x v="1"/>
    <s v="plays"/>
    <d v="2015-02-11T04:59:00"/>
    <x v="3592"/>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1.2955709551069599E-2"/>
    <x v="1"/>
    <s v="plays"/>
    <d v="2015-01-05T20:26:00"/>
    <x v="3593"/>
  </r>
  <r>
    <n v="3594"/>
    <s v="HEDDA"/>
    <s v="An adaptation that realizes the internal struggle of Ibsenâ€™s most renowned protagonist as she traverses a claustrophobic social world"/>
    <n v="1600"/>
    <n v="2015"/>
    <x v="0"/>
    <x v="0"/>
    <s v="USD"/>
    <n v="1472952982"/>
    <n v="1470792982"/>
    <b v="0"/>
    <n v="36"/>
    <b v="1"/>
    <s v="theater/plays"/>
    <n v="1.2593749999999999"/>
    <n v="1.7866004962779156E-2"/>
    <x v="1"/>
    <s v="plays"/>
    <d v="2016-09-04T01:36:22"/>
    <x v="3594"/>
  </r>
  <r>
    <n v="3595"/>
    <s v="The Flu Season"/>
    <s v="A new theatre company staging Will Eno's The Flu Season in Seattle"/>
    <n v="2600"/>
    <n v="3081"/>
    <x v="0"/>
    <x v="0"/>
    <s v="USD"/>
    <n v="1426229940"/>
    <n v="1423959123"/>
    <b v="0"/>
    <n v="62"/>
    <b v="1"/>
    <s v="theater/plays"/>
    <n v="1.1850000000000001"/>
    <n v="2.0123336579032782E-2"/>
    <x v="1"/>
    <s v="plays"/>
    <d v="2015-03-13T06:59:00"/>
    <x v="3595"/>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1.2658227848101266E-2"/>
    <x v="1"/>
    <s v="plays"/>
    <d v="2014-08-26T17:09:42"/>
    <x v="3596"/>
  </r>
  <r>
    <n v="3597"/>
    <s v="Akvavit Theatre presents NOTHING OF ME by Arne Lygre"/>
    <s v="&quot;I think that I have my own will. I can stop this, I tell myself. But it's not true.&quot;"/>
    <n v="2500"/>
    <n v="2565"/>
    <x v="0"/>
    <x v="0"/>
    <s v="USD"/>
    <n v="1456984740"/>
    <n v="1455717790"/>
    <b v="0"/>
    <n v="33"/>
    <b v="1"/>
    <s v="theater/plays"/>
    <n v="1.026"/>
    <n v="1.2865497076023392E-2"/>
    <x v="1"/>
    <s v="plays"/>
    <d v="2016-03-03T05:59:00"/>
    <x v="3597"/>
  </r>
  <r>
    <n v="3598"/>
    <s v="Cinderella"/>
    <s v="River City Theatre Company needs your support as we embark on our thirteenth production, CINDERELLA!"/>
    <n v="1000"/>
    <n v="1101"/>
    <x v="0"/>
    <x v="0"/>
    <s v="USD"/>
    <n v="1409720340"/>
    <n v="1408129822"/>
    <b v="0"/>
    <n v="27"/>
    <b v="1"/>
    <s v="theater/plays"/>
    <n v="1.101"/>
    <n v="2.4523160762942781E-2"/>
    <x v="1"/>
    <s v="plays"/>
    <d v="2014-09-03T04:59:00"/>
    <x v="3598"/>
  </r>
  <r>
    <n v="3599"/>
    <s v="Promised Land"/>
    <s v="Help Chrysalis get this production off the ground!  An original play, we only need $500 to get this production on its feet!"/>
    <n v="500"/>
    <n v="1010"/>
    <x v="0"/>
    <x v="0"/>
    <s v="USD"/>
    <n v="1440892800"/>
    <n v="1438715077"/>
    <b v="0"/>
    <n v="17"/>
    <b v="1"/>
    <s v="theater/plays"/>
    <n v="2.02"/>
    <n v="1.6831683168316833E-2"/>
    <x v="1"/>
    <s v="plays"/>
    <d v="2015-08-30T00:00:00"/>
    <x v="3599"/>
  </r>
  <r>
    <n v="3600"/>
    <s v="Pariah"/>
    <s v="The First Play From The Man Who Brought You The Black James Bond!"/>
    <n v="10"/>
    <n v="13"/>
    <x v="0"/>
    <x v="0"/>
    <s v="USD"/>
    <n v="1476390164"/>
    <n v="1473970964"/>
    <b v="0"/>
    <n v="4"/>
    <b v="1"/>
    <s v="theater/plays"/>
    <n v="1.3"/>
    <n v="0.30769230769230771"/>
    <x v="1"/>
    <s v="plays"/>
    <d v="2016-10-13T20:22:44"/>
    <x v="3600"/>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2.5395304264494489E-2"/>
    <x v="1"/>
    <s v="plays"/>
    <d v="2015-01-16T23:58:02"/>
    <x v="3601"/>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1.2243878060969516E-2"/>
    <x v="1"/>
    <s v="plays"/>
    <d v="2016-05-17T21:27:59"/>
    <x v="3602"/>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2.2265625000000001E-2"/>
    <x v="1"/>
    <s v="plays"/>
    <d v="2015-11-05T21:44:40"/>
    <x v="3603"/>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2.0384047267355983E-2"/>
    <x v="1"/>
    <s v="plays"/>
    <d v="2016-04-29T06:59:00"/>
    <x v="360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2608695652173912E-2"/>
    <x v="1"/>
    <s v="plays"/>
    <d v="2016-02-13T19:02:06"/>
    <x v="3605"/>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1.6376663254861822E-2"/>
    <x v="1"/>
    <s v="plays"/>
    <d v="2016-08-14T14:30:57"/>
    <x v="3606"/>
  </r>
  <r>
    <n v="3607"/>
    <s v="E15 at The Pleasance and CPT"/>
    <s v="'E15' is a verbatim project that looks at the story of the Focus E15 Campaign"/>
    <n v="550"/>
    <n v="580"/>
    <x v="0"/>
    <x v="1"/>
    <s v="GBP"/>
    <n v="1450137600"/>
    <n v="1448924882"/>
    <b v="0"/>
    <n v="20"/>
    <b v="1"/>
    <s v="theater/plays"/>
    <n v="1.0545454545454545"/>
    <n v="3.4482758620689655E-2"/>
    <x v="1"/>
    <s v="plays"/>
    <d v="2015-12-15T00:00:00"/>
    <x v="3607"/>
  </r>
  <r>
    <n v="3608"/>
    <s v="Petrification"/>
    <s v="Help us get the show on the road! Petrification is a new play about home, memory and identity and we need your help to tour."/>
    <n v="800"/>
    <n v="800"/>
    <x v="0"/>
    <x v="1"/>
    <s v="GBP"/>
    <n v="1466172000"/>
    <n v="1463418090"/>
    <b v="0"/>
    <n v="27"/>
    <b v="1"/>
    <s v="theater/plays"/>
    <n v="1"/>
    <n v="3.3750000000000002E-2"/>
    <x v="1"/>
    <s v="plays"/>
    <d v="2016-06-17T14:00:00"/>
    <x v="3608"/>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6.9883527454242932E-3"/>
    <x v="1"/>
    <s v="plays"/>
    <d v="2016-03-30T22:48:05"/>
    <x v="3609"/>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1.9100431300061615E-2"/>
    <x v="1"/>
    <s v="plays"/>
    <d v="2015-08-17T10:22:16"/>
    <x v="3610"/>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1.4999999999999999E-2"/>
    <x v="1"/>
    <s v="plays"/>
    <d v="2015-04-08T08:53:21"/>
    <x v="3611"/>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7.8947368421052634E-3"/>
    <x v="1"/>
    <s v="plays"/>
    <d v="2014-06-09T17:26:51"/>
    <x v="3612"/>
  </r>
  <r>
    <n v="3613"/>
    <s v="HIS NAME IS ARTHUR HOLMBERG"/>
    <s v="a woman walks into a bar except she looks like a man and no one's serving drinks. one night only"/>
    <n v="1250"/>
    <n v="1250"/>
    <x v="0"/>
    <x v="0"/>
    <s v="USD"/>
    <n v="1403964574"/>
    <n v="1401372574"/>
    <b v="0"/>
    <n v="20"/>
    <b v="1"/>
    <s v="theater/plays"/>
    <n v="1"/>
    <n v="1.6E-2"/>
    <x v="1"/>
    <s v="plays"/>
    <d v="2014-06-28T14:09:34"/>
    <x v="3613"/>
  </r>
  <r>
    <n v="3614"/>
    <s v="Gruesome Playground Injuries"/>
    <s v="A production of &quot;Gruesome Playground Injuries&quot; by Rajiv Joseph July 24th-August 9th at The Bakery in Denver, CO."/>
    <n v="2500"/>
    <n v="2520"/>
    <x v="0"/>
    <x v="0"/>
    <s v="USD"/>
    <n v="1434675616"/>
    <n v="1432083616"/>
    <b v="0"/>
    <n v="71"/>
    <b v="1"/>
    <s v="theater/plays"/>
    <n v="1.008"/>
    <n v="2.8174603174603175E-2"/>
    <x v="1"/>
    <s v="plays"/>
    <d v="2015-06-19T01:00:16"/>
    <x v="3614"/>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2.6966292134831461E-2"/>
    <x v="1"/>
    <s v="plays"/>
    <d v="2015-12-10T14:14:56"/>
    <x v="3615"/>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1.4423076923076924E-2"/>
    <x v="1"/>
    <s v="plays"/>
    <d v="2015-03-19T21:47:44"/>
    <x v="361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5.7954545454545453E-2"/>
    <x v="1"/>
    <s v="plays"/>
    <d v="2017-02-28T00:00:00"/>
    <x v="3617"/>
  </r>
  <r>
    <n v="3618"/>
    <s v="Checkpoint 22"/>
    <s v="The play yet to be described as &quot;A surefire Edinburgh Fringe Festival Cult Hit&quot;. Coming to the Underbelly, Edinburgh, 5th-30th August."/>
    <n v="2000"/>
    <n v="2020"/>
    <x v="0"/>
    <x v="1"/>
    <s v="GBP"/>
    <n v="1433343850"/>
    <n v="1430751850"/>
    <b v="0"/>
    <n v="56"/>
    <b v="1"/>
    <s v="theater/plays"/>
    <n v="1.01"/>
    <n v="2.7722772277227723E-2"/>
    <x v="1"/>
    <s v="plays"/>
    <d v="2015-06-03T15:04:10"/>
    <x v="3618"/>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1.5044247787610619E-2"/>
    <x v="1"/>
    <s v="plays"/>
    <d v="2016-11-19T22:00:00"/>
    <x v="3619"/>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1.7836124943413308E-2"/>
    <x v="1"/>
    <s v="plays"/>
    <d v="2015-03-05T04:00:00"/>
    <x v="3620"/>
  </r>
  <r>
    <n v="3621"/>
    <s v="EverScape"/>
    <s v="Bare Theatre and Sonorous Road collaborate on the NC debut of  Allan Maule's gamer fantasy play that was extended in New York."/>
    <n v="3000"/>
    <n v="3292"/>
    <x v="0"/>
    <x v="0"/>
    <s v="USD"/>
    <n v="1475269200"/>
    <n v="1473200844"/>
    <b v="0"/>
    <n v="70"/>
    <b v="1"/>
    <s v="theater/plays"/>
    <n v="1.0973333333333333"/>
    <n v="2.12636695018226E-2"/>
    <x v="1"/>
    <s v="plays"/>
    <d v="2016-09-30T21:00:00"/>
    <x v="3621"/>
  </r>
  <r>
    <n v="3622"/>
    <s v="Shakespeare's Pericles, Prince of Tyre"/>
    <s v="5 actors. 39 characters. 1 epic adventure. Presented by the Cradle Theatre Company."/>
    <n v="1000"/>
    <n v="1000.99"/>
    <x v="0"/>
    <x v="0"/>
    <s v="USD"/>
    <n v="1411874580"/>
    <n v="1409030371"/>
    <b v="0"/>
    <n v="21"/>
    <b v="1"/>
    <s v="theater/plays"/>
    <n v="1.00099"/>
    <n v="2.0979230561743872E-2"/>
    <x v="1"/>
    <s v="plays"/>
    <d v="2014-09-28T03:23:00"/>
    <x v="3622"/>
  </r>
  <r>
    <n v="3623"/>
    <s v="Since I've Been Here"/>
    <s v="An original play exploring the complications of romantic relationships in all forms."/>
    <n v="2500"/>
    <n v="3000"/>
    <x v="0"/>
    <x v="0"/>
    <s v="USD"/>
    <n v="1406358000"/>
    <n v="1404841270"/>
    <b v="0"/>
    <n v="34"/>
    <b v="1"/>
    <s v="theater/plays"/>
    <n v="1.2"/>
    <n v="1.1333333333333334E-2"/>
    <x v="1"/>
    <s v="plays"/>
    <d v="2014-07-26T07:00:00"/>
    <x v="3623"/>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1.238881829733164E-2"/>
    <x v="1"/>
    <s v="plays"/>
    <d v="2016-08-23T18:34:50"/>
    <x v="362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2.5324675324675326E-2"/>
    <x v="1"/>
    <s v="plays"/>
    <d v="2015-07-02T15:39:37"/>
    <x v="3625"/>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1.1784925116621655E-2"/>
    <x v="1"/>
    <s v="plays"/>
    <d v="2014-08-16T16:00:57"/>
    <x v="362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1.4500000000000001E-2"/>
    <x v="1"/>
    <s v="plays"/>
    <d v="2016-05-21T03:59:00"/>
    <x v="3627"/>
  </r>
  <r>
    <n v="3628"/>
    <s v="Blast From the Past"/>
    <s v="I am asking for public funding to help put together a musical tribute titled &quot;Blast From The Past&quot; reenacting famous HipHop, RnB acts."/>
    <n v="100000"/>
    <n v="0"/>
    <x v="2"/>
    <x v="0"/>
    <s v="USD"/>
    <n v="1450040396"/>
    <n v="1444852796"/>
    <b v="0"/>
    <n v="0"/>
    <b v="0"/>
    <s v="theater/musical"/>
    <n v="0"/>
    <e v="#DIV/0!"/>
    <x v="1"/>
    <s v="musical"/>
    <d v="2015-12-13T20:59:56"/>
    <x v="3628"/>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
    <x v="1"/>
    <s v="musical"/>
    <d v="2016-05-05T17:00:00"/>
    <x v="3629"/>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1"/>
    <x v="1"/>
    <s v="musical"/>
    <d v="2014-11-29T21:19:50"/>
    <x v="363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6.7621776504297997E-3"/>
    <x v="1"/>
    <s v="musical"/>
    <d v="2014-09-23T03:59:00"/>
    <x v="3631"/>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0.01"/>
    <x v="1"/>
    <s v="musical"/>
    <d v="2014-11-23T22:29:09"/>
    <x v="3632"/>
  </r>
  <r>
    <n v="3633"/>
    <s v="SMOKEY AND THE BANDIT: THE MUSICAL"/>
    <s v="SMOKEY AND THE BANDIT: THE MUSICAL_x000a_The classic film, characters and music you love, on stage, LIVE!"/>
    <n v="5000"/>
    <n v="1762"/>
    <x v="2"/>
    <x v="0"/>
    <s v="USD"/>
    <n v="1479517200"/>
    <n v="1475765867"/>
    <b v="0"/>
    <n v="31"/>
    <b v="0"/>
    <s v="theater/musical"/>
    <n v="0.35239999999999999"/>
    <n v="1.7593643586833144E-2"/>
    <x v="1"/>
    <s v="musical"/>
    <d v="2016-11-19T01:00:00"/>
    <x v="3633"/>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5.6514913657770803E-3"/>
    <x v="1"/>
    <s v="musical"/>
    <d v="2017-01-14T03:59:00"/>
    <x v="3634"/>
  </r>
  <r>
    <n v="3635"/>
    <s v="Mary's Son"/>
    <s v="Mary's Son is a pop opera about Jesus and the hope he brings to all people."/>
    <n v="3500"/>
    <n v="1276"/>
    <x v="2"/>
    <x v="0"/>
    <s v="USD"/>
    <n v="1461186676"/>
    <n v="1458594676"/>
    <b v="0"/>
    <n v="10"/>
    <b v="0"/>
    <s v="theater/musical"/>
    <n v="0.36457142857142855"/>
    <n v="7.8369905956112845E-3"/>
    <x v="1"/>
    <s v="musical"/>
    <d v="2016-04-20T21:11:16"/>
    <x v="3635"/>
  </r>
  <r>
    <n v="3636"/>
    <s v="The Brother's of B-Block"/>
    <s v="The Brotherâ€™s of B-block is a musical play. A new take on &quot;OZ&quot; _x000a_The Wizard of OZ meets HBO's OZ."/>
    <n v="150000"/>
    <n v="0"/>
    <x v="2"/>
    <x v="0"/>
    <s v="USD"/>
    <n v="1442248829"/>
    <n v="1439224829"/>
    <b v="0"/>
    <n v="0"/>
    <b v="0"/>
    <s v="theater/musical"/>
    <n v="0"/>
    <e v="#DIV/0!"/>
    <x v="1"/>
    <s v="musical"/>
    <d v="2015-09-14T16:40:29"/>
    <x v="3636"/>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1.511879049676026E-2"/>
    <x v="1"/>
    <s v="musical"/>
    <d v="2015-01-01T16:48:55"/>
    <x v="3637"/>
  </r>
  <r>
    <n v="3638"/>
    <s v="Project Hedwig and the Angry Inch"/>
    <s v="A rock and roll journey that explores love, loss, redemption, duality and ascension."/>
    <n v="3300"/>
    <n v="216"/>
    <x v="2"/>
    <x v="5"/>
    <s v="CAD"/>
    <n v="1429456132"/>
    <n v="1424275732"/>
    <b v="0"/>
    <n v="2"/>
    <b v="0"/>
    <s v="theater/musical"/>
    <n v="6.545454545454546E-2"/>
    <n v="9.2592592592592587E-3"/>
    <x v="1"/>
    <s v="musical"/>
    <d v="2015-04-19T15:08:52"/>
    <x v="3638"/>
  </r>
  <r>
    <n v="3639"/>
    <s v="POE!"/>
    <s v="POE is a tragicomic musical about the life and works of Edgar Poe, with Death as his therapist helping him find peace in the beyond."/>
    <n v="25000"/>
    <n v="1"/>
    <x v="2"/>
    <x v="0"/>
    <s v="USD"/>
    <n v="1475853060"/>
    <n v="1470672906"/>
    <b v="0"/>
    <n v="1"/>
    <b v="0"/>
    <s v="theater/musical"/>
    <n v="4.0000000000000003E-5"/>
    <n v="1"/>
    <x v="1"/>
    <s v="musical"/>
    <d v="2016-10-07T15:11:00"/>
    <x v="3639"/>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5.4545454545454543E-2"/>
    <x v="1"/>
    <s v="musical"/>
    <d v="2015-05-10T18:45:30"/>
    <x v="36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e v="#DIV/0!"/>
    <x v="1"/>
    <s v="musical"/>
    <d v="2014-10-05T05:00:00"/>
    <x v="3641"/>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0.13333333333333333"/>
    <x v="1"/>
    <s v="musical"/>
    <d v="2015-11-30T17:00:00"/>
    <x v="3642"/>
  </r>
  <r>
    <n v="3643"/>
    <s v="Puberty: The Musical"/>
    <s v="It feels like the first time. Like the very first time everyone's coming-of-age comes to the stage. Think 'Wicked', with bad acne."/>
    <n v="25000"/>
    <n v="0"/>
    <x v="2"/>
    <x v="0"/>
    <s v="USD"/>
    <n v="1447734439"/>
    <n v="1444274839"/>
    <b v="0"/>
    <n v="0"/>
    <b v="0"/>
    <s v="theater/musical"/>
    <n v="0"/>
    <e v="#DIV/0!"/>
    <x v="1"/>
    <s v="musical"/>
    <d v="2015-11-17T04:27:19"/>
    <x v="3643"/>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1.4616321559074299E-2"/>
    <x v="1"/>
    <s v="musical"/>
    <d v="2016-03-08T04:59:00"/>
    <x v="3644"/>
  </r>
  <r>
    <n v="3645"/>
    <s v="If the Shoe Fits"/>
    <s v="This new musical comedy empowers women and girls of all ages to be themselves in their shoes, whatever shoes they choose."/>
    <n v="1000"/>
    <n v="1"/>
    <x v="2"/>
    <x v="5"/>
    <s v="CAD"/>
    <n v="1479773838"/>
    <n v="1477178238"/>
    <b v="0"/>
    <n v="1"/>
    <b v="0"/>
    <s v="theater/musical"/>
    <n v="1E-3"/>
    <n v="1"/>
    <x v="1"/>
    <s v="musical"/>
    <d v="2016-11-22T00:17:18"/>
    <x v="3645"/>
  </r>
  <r>
    <n v="3646"/>
    <s v="Our Sacred Honor"/>
    <s v="Develop demo materials for new, true story of teen Revolutionary War heroes - for hybrid film/live stage musical"/>
    <n v="10000"/>
    <n v="481"/>
    <x v="2"/>
    <x v="0"/>
    <s v="USD"/>
    <n v="1434497400"/>
    <n v="1431770802"/>
    <b v="0"/>
    <n v="8"/>
    <b v="0"/>
    <s v="theater/musical"/>
    <n v="4.8099999999999997E-2"/>
    <n v="1.6632016632016633E-2"/>
    <x v="1"/>
    <s v="musical"/>
    <d v="2015-06-16T23:30:00"/>
    <x v="3646"/>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6.6666666666666666E-2"/>
    <x v="1"/>
    <s v="musical"/>
    <d v="2016-09-30T17:58:47"/>
    <x v="3647"/>
  </r>
  <r>
    <n v="3648"/>
    <s v="Moth Theater Lives"/>
    <s v="Help Moth Live! Support Moth and its artist collective to achieve its 2014/15 season."/>
    <n v="40000"/>
    <n v="40153"/>
    <x v="0"/>
    <x v="0"/>
    <s v="USD"/>
    <n v="1412492445"/>
    <n v="1409900445"/>
    <b v="0"/>
    <n v="73"/>
    <b v="1"/>
    <s v="theater/plays"/>
    <n v="1.003825"/>
    <n v="1.8180459741488806E-3"/>
    <x v="1"/>
    <s v="plays"/>
    <d v="2014-10-05T07:00:45"/>
    <x v="3648"/>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1.0256410256410256E-2"/>
    <x v="1"/>
    <s v="plays"/>
    <d v="2014-06-16T17:06:34"/>
    <x v="3649"/>
  </r>
  <r>
    <n v="3650"/>
    <s v="Weald at The Finborough Theatre"/>
    <s v="A terse and delicate dissection of male emotions from a rural perspective: fathers and sons, legacy and heritage, molasses and mud."/>
    <n v="500"/>
    <n v="500"/>
    <x v="0"/>
    <x v="1"/>
    <s v="GBP"/>
    <n v="1454412584"/>
    <n v="1452598184"/>
    <b v="0"/>
    <n v="17"/>
    <b v="1"/>
    <s v="theater/plays"/>
    <n v="1"/>
    <n v="3.4000000000000002E-2"/>
    <x v="1"/>
    <s v="plays"/>
    <d v="2016-02-02T11:29:44"/>
    <x v="3650"/>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1.7307692307692309E-2"/>
    <x v="1"/>
    <s v="plays"/>
    <d v="2014-08-10T15:59:00"/>
    <x v="3651"/>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2.2606382978723406E-2"/>
    <x v="1"/>
    <s v="plays"/>
    <d v="2016-08-25T03:59:00"/>
    <x v="3652"/>
  </r>
  <r>
    <n v="3653"/>
    <s v="ALLIE"/>
    <s v="ALLIE is a new dark comedy play which will premiere at the Edinburgh Festival Fringe 2015. Written and produced by Ruaraidh Murray."/>
    <n v="2000"/>
    <n v="2010"/>
    <x v="0"/>
    <x v="1"/>
    <s v="GBP"/>
    <n v="1438764207"/>
    <n v="1436172207"/>
    <b v="0"/>
    <n v="33"/>
    <b v="1"/>
    <s v="theater/plays"/>
    <n v="1.0049999999999999"/>
    <n v="1.6417910447761194E-2"/>
    <x v="1"/>
    <s v="plays"/>
    <d v="2015-08-05T08:43:27"/>
    <x v="3653"/>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1.4525993883792049E-2"/>
    <x v="1"/>
    <s v="plays"/>
    <d v="2016-04-03T17:00:00"/>
    <x v="365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1.3590228797522794E-2"/>
    <x v="1"/>
    <s v="plays"/>
    <d v="2015-07-18T06:59:00"/>
    <x v="3655"/>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8.6940086940086939E-3"/>
    <x v="1"/>
    <s v="plays"/>
    <d v="2017-02-01T22:59:00"/>
    <x v="365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9.0293453724604959E-3"/>
    <x v="1"/>
    <s v="plays"/>
    <d v="2016-06-01T21:42:00"/>
    <x v="3657"/>
  </r>
  <r>
    <n v="3658"/>
    <s v="Mr. Marmalade"/>
    <s v="Life is hard when your own imaginary friend can't make time for you."/>
    <n v="1500"/>
    <n v="1510"/>
    <x v="0"/>
    <x v="0"/>
    <s v="USD"/>
    <n v="1404273540"/>
    <n v="1400272580"/>
    <b v="0"/>
    <n v="20"/>
    <b v="1"/>
    <s v="theater/plays"/>
    <n v="1.0066666666666666"/>
    <n v="1.3245033112582781E-2"/>
    <x v="1"/>
    <s v="plays"/>
    <d v="2014-07-02T03:59:00"/>
    <x v="3658"/>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4.2469781117281937E-3"/>
    <x v="1"/>
    <s v="plays"/>
    <d v="2015-03-19T14:39:00"/>
    <x v="3659"/>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8.7999999999999995E-2"/>
    <x v="1"/>
    <s v="plays"/>
    <d v="2014-12-23T21:08:45"/>
    <x v="3660"/>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1.0810810810810811E-2"/>
    <x v="1"/>
    <s v="plays"/>
    <d v="2016-04-10T04:00:00"/>
    <x v="3661"/>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4.9297510475720977E-3"/>
    <x v="1"/>
    <s v="plays"/>
    <d v="2015-03-31T04:16:54"/>
    <x v="3662"/>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3.8461538461538464E-2"/>
    <x v="1"/>
    <s v="plays"/>
    <d v="2016-12-21T11:50:30"/>
    <x v="3663"/>
  </r>
  <r>
    <n v="3664"/>
    <s v="Cubs: an Original Work"/>
    <s v="An Original Short Play: two young women search for answers about sexuality, the history they are taught, and their animal instincts."/>
    <n v="800"/>
    <n v="875"/>
    <x v="0"/>
    <x v="0"/>
    <s v="USD"/>
    <n v="1466056689"/>
    <n v="1464847089"/>
    <b v="0"/>
    <n v="19"/>
    <b v="1"/>
    <s v="theater/plays"/>
    <n v="1.09375"/>
    <n v="2.1714285714285714E-2"/>
    <x v="1"/>
    <s v="plays"/>
    <d v="2016-06-16T05:58:09"/>
    <x v="3664"/>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1.9607843137254902E-2"/>
    <x v="1"/>
    <s v="plays"/>
    <d v="2015-10-28T19:54:00"/>
    <x v="3665"/>
  </r>
  <r>
    <n v="3666"/>
    <s v="Israel LÃ³pez @ Ojai Playwrights Conference"/>
    <s v="Artistic Internship @ Ojai Playwrights Conference"/>
    <n v="1200"/>
    <n v="1200"/>
    <x v="0"/>
    <x v="0"/>
    <s v="USD"/>
    <n v="1406185200"/>
    <n v="1404337382"/>
    <b v="0"/>
    <n v="38"/>
    <b v="1"/>
    <s v="theater/plays"/>
    <n v="1"/>
    <n v="3.1666666666666669E-2"/>
    <x v="1"/>
    <s v="plays"/>
    <d v="2014-07-24T07:00:00"/>
    <x v="366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1.8739237054579642E-2"/>
    <x v="1"/>
    <s v="plays"/>
    <d v="2015-07-18T23:16:59"/>
    <x v="3667"/>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2.7053140096618359E-2"/>
    <x v="1"/>
    <s v="plays"/>
    <d v="2015-07-23T18:33:00"/>
    <x v="3668"/>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1.2301013024602027E-2"/>
    <x v="1"/>
    <s v="plays"/>
    <d v="2015-06-11T16:12:17"/>
    <x v="3669"/>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4.9792531120331947E-2"/>
    <x v="1"/>
    <s v="plays"/>
    <d v="2015-05-31T23:00:00"/>
    <x v="3670"/>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1.1331444759206799E-2"/>
    <x v="1"/>
    <s v="plays"/>
    <d v="2014-07-21T03:59:00"/>
    <x v="3671"/>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1.871306631648063E-2"/>
    <x v="1"/>
    <s v="plays"/>
    <d v="2014-09-26T22:43:04"/>
    <x v="3672"/>
  </r>
  <r>
    <n v="3673"/>
    <s v="CHILD Z"/>
    <s v="Zoe is a teenage girl growing up in a deeply disturbing society. If those paid to protect her aren't listening, then who is?"/>
    <n v="4000"/>
    <n v="4545"/>
    <x v="0"/>
    <x v="1"/>
    <s v="GBP"/>
    <n v="1415191920"/>
    <n v="1412233497"/>
    <b v="0"/>
    <n v="114"/>
    <b v="1"/>
    <s v="theater/plays"/>
    <n v="1.13625"/>
    <n v="2.5082508250825083E-2"/>
    <x v="1"/>
    <s v="plays"/>
    <d v="2014-11-05T12:52:00"/>
    <x v="3673"/>
  </r>
  <r>
    <n v="3674"/>
    <s v="FAUST.hier und jetzt"/>
    <s v="Theaterprojekt 12. Kl. Waldorfschule Essen. 2 junge Regisseure bringen volles Engagement &amp; Zeit ein. FÃ¼r ihre Finanzierung sammeln wir."/>
    <n v="4500"/>
    <n v="4500"/>
    <x v="0"/>
    <x v="12"/>
    <s v="EUR"/>
    <n v="1472936229"/>
    <n v="1467752229"/>
    <b v="0"/>
    <n v="31"/>
    <b v="1"/>
    <s v="theater/plays"/>
    <n v="1"/>
    <n v="6.8888888888888888E-3"/>
    <x v="1"/>
    <s v="plays"/>
    <d v="2016-09-03T20:57:09"/>
    <x v="3674"/>
  </r>
  <r>
    <n v="3675"/>
    <s v="Memoir of a Forgotten Past"/>
    <s v="3 decades, 3 generations, 3 friends, one house. Real Eyes Theatre explore how our lives are influenced by the decades we grow up in."/>
    <n v="50"/>
    <n v="70"/>
    <x v="0"/>
    <x v="1"/>
    <s v="GBP"/>
    <n v="1463353200"/>
    <n v="1462285182"/>
    <b v="0"/>
    <n v="3"/>
    <b v="1"/>
    <s v="theater/plays"/>
    <n v="1.4"/>
    <n v="4.2857142857142858E-2"/>
    <x v="1"/>
    <s v="plays"/>
    <d v="2016-05-15T23:00:00"/>
    <x v="3675"/>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1.5533980582524271E-2"/>
    <x v="1"/>
    <s v="plays"/>
    <d v="2014-09-12T19:34:44"/>
    <x v="3676"/>
  </r>
  <r>
    <n v="3677"/>
    <s v="Goldfish Memory Productions"/>
    <s v="Goldfish Memory Productions seeks at least $12,000 to begin their first 3 professional projects."/>
    <n v="12000"/>
    <n v="12348.5"/>
    <x v="0"/>
    <x v="0"/>
    <s v="USD"/>
    <n v="1404359940"/>
    <n v="1402580818"/>
    <b v="0"/>
    <n v="199"/>
    <b v="1"/>
    <s v="theater/plays"/>
    <n v="1.0290416666666666"/>
    <n v="1.6115317649916992E-2"/>
    <x v="1"/>
    <s v="plays"/>
    <d v="2014-07-03T03:59:00"/>
    <x v="3677"/>
  </r>
  <r>
    <n v="3678"/>
    <s v="Some big Some bang"/>
    <s v="The Ugly Collective takes Some big Some bang to the Underbelly Venues at the Edinburgh Fringe!"/>
    <n v="2000"/>
    <n v="2050"/>
    <x v="0"/>
    <x v="1"/>
    <s v="GBP"/>
    <n v="1433076298"/>
    <n v="1430052298"/>
    <b v="0"/>
    <n v="31"/>
    <b v="1"/>
    <s v="theater/plays"/>
    <n v="1.0249999999999999"/>
    <n v="1.5121951219512195E-2"/>
    <x v="1"/>
    <s v="plays"/>
    <d v="2015-05-31T12:44:58"/>
    <x v="3678"/>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1.3623978201634877E-2"/>
    <x v="1"/>
    <s v="plays"/>
    <d v="2014-07-01T04:59:00"/>
    <x v="3679"/>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1.0050251256281407E-2"/>
    <x v="1"/>
    <s v="plays"/>
    <d v="2016-10-05T10:53:54"/>
    <x v="3680"/>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1.6085790884718499E-2"/>
    <x v="1"/>
    <s v="plays"/>
    <d v="2016-01-15T15:38:10"/>
    <x v="3681"/>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1.6044061302681992E-2"/>
    <x v="1"/>
    <s v="plays"/>
    <d v="2014-06-16T06:59:00"/>
    <x v="3682"/>
  </r>
  <r>
    <n v="3683"/>
    <s v="A Krumpus Story - World Premiere"/>
    <s v="A Krumpus Story is a dark holiday comedy for anyone who wants a little more spice in their holiday fare."/>
    <n v="3500"/>
    <n v="3880"/>
    <x v="0"/>
    <x v="0"/>
    <s v="USD"/>
    <n v="1476931696"/>
    <n v="1474339696"/>
    <b v="0"/>
    <n v="66"/>
    <b v="1"/>
    <s v="theater/plays"/>
    <n v="1.1085714285714285"/>
    <n v="1.7010309278350514E-2"/>
    <x v="1"/>
    <s v="plays"/>
    <d v="2016-10-20T02:48:16"/>
    <x v="3683"/>
  </r>
  <r>
    <n v="3684"/>
    <s v="Cassiopeia"/>
    <s v="Thespis Theater Festival presents Cassiopeia: A romantic tale of a bride finding her way to her unknown groom before it is too late."/>
    <n v="750"/>
    <n v="1043"/>
    <x v="0"/>
    <x v="0"/>
    <s v="USD"/>
    <n v="1441167586"/>
    <n v="1438575586"/>
    <b v="0"/>
    <n v="23"/>
    <b v="1"/>
    <s v="theater/plays"/>
    <n v="1.3906666666666667"/>
    <n v="2.2051773729626079E-2"/>
    <x v="1"/>
    <s v="plays"/>
    <d v="2015-09-02T04:19:46"/>
    <x v="3684"/>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2.3841059602649008E-2"/>
    <x v="1"/>
    <s v="plays"/>
    <d v="2014-05-19T21:00:00"/>
    <x v="3685"/>
  </r>
  <r>
    <n v="3686"/>
    <s v="Dog sees God by Bert V. Royal @ FSU"/>
    <s v="This October, in association with Rogue Productions at FSU, I will be directing a production of Dog sees God."/>
    <n v="350"/>
    <n v="355"/>
    <x v="0"/>
    <x v="0"/>
    <s v="USD"/>
    <n v="1440820740"/>
    <n v="1439567660"/>
    <b v="0"/>
    <n v="6"/>
    <b v="1"/>
    <s v="theater/plays"/>
    <n v="1.0142857142857142"/>
    <n v="1.6901408450704224E-2"/>
    <x v="1"/>
    <s v="plays"/>
    <d v="2015-08-29T03:59:00"/>
    <x v="368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4.9877799391490844E-3"/>
    <x v="1"/>
    <s v="plays"/>
    <d v="2014-06-27T05:14:15"/>
    <x v="3687"/>
  </r>
  <r>
    <n v="3688"/>
    <s v="The Tulip Tree 2014"/>
    <s v="The Tulip Tree is a project I have been passionate about for 5 years. It is an unforgettable story that has never been told."/>
    <n v="3000"/>
    <n v="3275"/>
    <x v="0"/>
    <x v="1"/>
    <s v="GBP"/>
    <n v="1407524004"/>
    <n v="1404932004"/>
    <b v="0"/>
    <n v="39"/>
    <b v="1"/>
    <s v="theater/plays"/>
    <n v="1.0916666666666666"/>
    <n v="1.1908396946564885E-2"/>
    <x v="1"/>
    <s v="plays"/>
    <d v="2014-08-08T18:53:24"/>
    <x v="3688"/>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1.7464788732394366E-2"/>
    <x v="1"/>
    <s v="plays"/>
    <d v="2015-06-21T22:25:00"/>
    <x v="3689"/>
  </r>
  <r>
    <n v="3690"/>
    <s v="We Rise"/>
    <s v="A play honoring the lives and legacies of the activists and those remembered at the 1992 ACT UP Ashes Action at The White House"/>
    <n v="1500"/>
    <n v="1800"/>
    <x v="0"/>
    <x v="0"/>
    <s v="USD"/>
    <n v="1417101683"/>
    <n v="1414506083"/>
    <b v="0"/>
    <n v="31"/>
    <b v="1"/>
    <s v="theater/plays"/>
    <n v="1.2"/>
    <n v="1.7222222222222222E-2"/>
    <x v="1"/>
    <s v="plays"/>
    <d v="2014-11-27T15:21:23"/>
    <x v="3690"/>
  </r>
  <r>
    <n v="3691"/>
    <s v="Most Dangerous Man in America (WEB DuBois) by Amiri  Baraka"/>
    <s v="World Premiere of last play written by Amiri Baraka"/>
    <n v="40000"/>
    <n v="51184"/>
    <x v="0"/>
    <x v="0"/>
    <s v="USD"/>
    <n v="1425272340"/>
    <n v="1421426929"/>
    <b v="0"/>
    <n v="274"/>
    <b v="1"/>
    <s v="theater/plays"/>
    <n v="1.2796000000000001"/>
    <n v="5.3532353860581434E-3"/>
    <x v="1"/>
    <s v="plays"/>
    <d v="2015-03-02T04:59:00"/>
    <x v="3691"/>
  </r>
  <r>
    <n v="3692"/>
    <s v="An Evening With Durang"/>
    <s v="Help us independently produce two great comedies by Christopher Durang."/>
    <n v="1000"/>
    <n v="1260"/>
    <x v="0"/>
    <x v="0"/>
    <s v="USD"/>
    <n v="1411084800"/>
    <n v="1410304179"/>
    <b v="0"/>
    <n v="17"/>
    <b v="1"/>
    <s v="theater/plays"/>
    <n v="1.26"/>
    <n v="1.3492063492063493E-2"/>
    <x v="1"/>
    <s v="plays"/>
    <d v="2014-09-19T00:00:00"/>
    <x v="3692"/>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255813953488372E-2"/>
    <x v="1"/>
    <s v="plays"/>
    <d v="2015-11-30T22:30:00"/>
    <x v="3693"/>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1.5957446808510637E-2"/>
    <x v="1"/>
    <s v="plays"/>
    <d v="2016-06-06T02:00:00"/>
    <x v="369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8.2397003745318352E-3"/>
    <x v="1"/>
    <s v="plays"/>
    <d v="2015-01-11T20:53:30"/>
    <x v="3695"/>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2.5161290322580646E-2"/>
    <x v="1"/>
    <s v="plays"/>
    <d v="2015-02-13T14:48:36"/>
    <x v="3696"/>
  </r>
  <r>
    <n v="3697"/>
    <s v="Sid the tour 2016"/>
    <s v="With your support this one-man show will tour various theatres in the UK - it's a story of hero worship and love beyond the grave."/>
    <n v="2000"/>
    <n v="2160"/>
    <x v="0"/>
    <x v="1"/>
    <s v="GBP"/>
    <n v="1462878648"/>
    <n v="1461064248"/>
    <b v="0"/>
    <n v="30"/>
    <b v="1"/>
    <s v="theater/plays"/>
    <n v="1.08"/>
    <n v="1.3888888888888888E-2"/>
    <x v="1"/>
    <s v="plays"/>
    <d v="2016-05-10T11:10:48"/>
    <x v="3697"/>
  </r>
  <r>
    <n v="3698"/>
    <s v="CORIOLANUS | THE NORMAL HEART @ The Lab Theater"/>
    <s v="Two great political plays, separated in authorship by four hundred years but united in their urgency."/>
    <n v="5000"/>
    <n v="5526"/>
    <x v="0"/>
    <x v="0"/>
    <s v="USD"/>
    <n v="1456946487"/>
    <n v="1454354487"/>
    <b v="0"/>
    <n v="136"/>
    <b v="1"/>
    <s v="theater/plays"/>
    <n v="1.1052"/>
    <n v="2.4610930148389432E-2"/>
    <x v="1"/>
    <s v="plays"/>
    <d v="2016-03-02T19:21:27"/>
    <x v="3698"/>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1.5873015873015872E-2"/>
    <x v="1"/>
    <s v="plays"/>
    <d v="2014-10-15T14:26:56"/>
    <x v="3699"/>
  </r>
  <r>
    <n v="3700"/>
    <s v="Generations (Senior Project)"/>
    <s v="Help me produce the play I have written for my senior project!"/>
    <n v="500"/>
    <n v="606"/>
    <x v="0"/>
    <x v="0"/>
    <s v="USD"/>
    <n v="1412092800"/>
    <n v="1409493800"/>
    <b v="0"/>
    <n v="18"/>
    <b v="1"/>
    <s v="theater/plays"/>
    <n v="1.212"/>
    <n v="2.9702970297029702E-2"/>
    <x v="1"/>
    <s v="plays"/>
    <d v="2014-09-30T16:00:00"/>
    <x v="3700"/>
  </r>
  <r>
    <n v="3701"/>
    <s v="Dog Show"/>
    <s v="Part-silent film, part-thriller, Dog Show sees four actors play a community of dogs and their owners. One autumn, a killer strikes."/>
    <n v="1500"/>
    <n v="1505"/>
    <x v="0"/>
    <x v="1"/>
    <s v="GBP"/>
    <n v="1433422793"/>
    <n v="1430830793"/>
    <b v="0"/>
    <n v="39"/>
    <b v="1"/>
    <s v="theater/plays"/>
    <n v="1.0033333333333334"/>
    <n v="2.5913621262458473E-2"/>
    <x v="1"/>
    <s v="plays"/>
    <d v="2015-06-04T12:59:53"/>
    <x v="3701"/>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6.4122137404580152E-3"/>
    <x v="1"/>
    <s v="plays"/>
    <d v="2016-07-10T22:59:00"/>
    <x v="370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2.3148148148148147E-2"/>
    <x v="1"/>
    <s v="plays"/>
    <d v="2016-08-13T06:59:00"/>
    <x v="3703"/>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6.6013055915503285E-2"/>
    <x v="1"/>
    <s v="plays"/>
    <d v="2016-05-31T16:33:14"/>
    <x v="3704"/>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1.1965811965811967E-2"/>
    <x v="1"/>
    <s v="plays"/>
    <d v="2014-06-23T18:00:00"/>
    <x v="3705"/>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7.1428571428571426E-3"/>
    <x v="1"/>
    <s v="plays"/>
    <d v="2014-09-12T21:55:49"/>
    <x v="3706"/>
  </r>
  <r>
    <n v="3707"/>
    <s v="A KC Fringe World Premiere: DESPERATE ACTS"/>
    <s v="Support this collection of new plays by Kansas City writers and the artists who are bringing it to life!"/>
    <n v="1000"/>
    <n v="1860"/>
    <x v="0"/>
    <x v="0"/>
    <s v="USD"/>
    <n v="1469165160"/>
    <n v="1467335378"/>
    <b v="0"/>
    <n v="23"/>
    <b v="1"/>
    <s v="theater/plays"/>
    <n v="1.86"/>
    <n v="1.2365591397849462E-2"/>
    <x v="1"/>
    <s v="plays"/>
    <d v="2016-07-22T05:26:00"/>
    <x v="3707"/>
  </r>
  <r>
    <n v="3708"/>
    <s v="Much Ado About Nothing"/>
    <s v="Dear Stone Theater Company brings its inaugural production of Much Ado About Nothing to Logan Square, Chicago. Thanks for watching!"/>
    <n v="700"/>
    <n v="2100"/>
    <x v="0"/>
    <x v="0"/>
    <s v="USD"/>
    <n v="1404444286"/>
    <n v="1403234686"/>
    <b v="0"/>
    <n v="39"/>
    <b v="1"/>
    <s v="theater/plays"/>
    <n v="3"/>
    <n v="1.8571428571428572E-2"/>
    <x v="1"/>
    <s v="plays"/>
    <d v="2014-07-04T03:24:46"/>
    <x v="3708"/>
  </r>
  <r>
    <n v="3709"/>
    <s v="The Ruby Darlings Show"/>
    <s v="The filthily talented Ruby and Darling, take you on a raunch-tastic musical discovery of life with a vagina. #sayno"/>
    <n v="1000"/>
    <n v="1082.5"/>
    <x v="0"/>
    <x v="1"/>
    <s v="GBP"/>
    <n v="1403715546"/>
    <n v="1401123546"/>
    <b v="0"/>
    <n v="35"/>
    <b v="1"/>
    <s v="theater/plays"/>
    <n v="1.0825"/>
    <n v="3.2332563510392612E-2"/>
    <x v="1"/>
    <s v="plays"/>
    <d v="2014-06-25T16:59:06"/>
    <x v="3709"/>
  </r>
  <r>
    <n v="3710"/>
    <s v="&quot;Loving Alanis&quot; Rocky Mountain Regional Premier"/>
    <s v="A comedy about, life, death, men, women, and the power of a good Kegel."/>
    <n v="1300"/>
    <n v="1835"/>
    <x v="0"/>
    <x v="0"/>
    <s v="USD"/>
    <n v="1428068988"/>
    <n v="1425908988"/>
    <b v="0"/>
    <n v="27"/>
    <b v="1"/>
    <s v="theater/plays"/>
    <n v="1.4115384615384616"/>
    <n v="1.4713896457765668E-2"/>
    <x v="1"/>
    <s v="plays"/>
    <d v="2015-04-03T13:49:48"/>
    <x v="3710"/>
  </r>
  <r>
    <n v="3711"/>
    <s v="The Youth Shakespeare Project 2014"/>
    <s v="Two teachers and twenty kids bring one of Shakespeare's plays to life!"/>
    <n v="500"/>
    <n v="570"/>
    <x v="0"/>
    <x v="0"/>
    <s v="USD"/>
    <n v="1402848000"/>
    <n v="1400606573"/>
    <b v="0"/>
    <n v="21"/>
    <b v="1"/>
    <s v="theater/plays"/>
    <n v="1.1399999999999999"/>
    <n v="3.6842105263157891E-2"/>
    <x v="1"/>
    <s v="plays"/>
    <d v="2014-06-15T16:00:00"/>
    <x v="3711"/>
  </r>
  <r>
    <n v="3712"/>
    <s v="IT'S JUST MY LIFE"/>
    <s v="Married, Single, Divorced, Straight, Gay, Transgendered, Birth Mother, Adoptive Mother.... Everyone has a story.  These are ours."/>
    <n v="7500"/>
    <n v="11530"/>
    <x v="0"/>
    <x v="0"/>
    <s v="USD"/>
    <n v="1433055540"/>
    <n v="1431230867"/>
    <b v="0"/>
    <n v="104"/>
    <b v="1"/>
    <s v="theater/plays"/>
    <n v="1.5373333333333334"/>
    <n v="9.019947961838682E-3"/>
    <x v="1"/>
    <s v="plays"/>
    <d v="2015-05-31T06:59:00"/>
    <x v="3712"/>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9.3596059113300496E-3"/>
    <x v="1"/>
    <s v="plays"/>
    <d v="2016-06-04T17:42:46"/>
    <x v="3713"/>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9.4772838299951156E-3"/>
    <x v="1"/>
    <s v="plays"/>
    <d v="2015-05-26T03:59:00"/>
    <x v="3714"/>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7.5208913649025067E-3"/>
    <x v="1"/>
    <s v="plays"/>
    <d v="2015-03-31T12:52:00"/>
    <x v="3715"/>
  </r>
  <r>
    <n v="3716"/>
    <s v="Sylvia (a benefit show)"/>
    <s v="I am raising money to pay for the rights to produce Sylvia by A.R. Gurney. The show will be a fundraiser for Wayside Waifs."/>
    <n v="800"/>
    <n v="1246"/>
    <x v="0"/>
    <x v="0"/>
    <s v="USD"/>
    <n v="1453411109"/>
    <n v="1450819109"/>
    <b v="0"/>
    <n v="24"/>
    <b v="1"/>
    <s v="theater/plays"/>
    <n v="1.5575000000000001"/>
    <n v="1.9261637239165328E-2"/>
    <x v="1"/>
    <s v="plays"/>
    <d v="2016-01-21T21:18:29"/>
    <x v="371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2258064516129032E-3"/>
    <x v="1"/>
    <s v="plays"/>
    <d v="2015-05-09T20:47:29"/>
    <x v="3717"/>
  </r>
  <r>
    <n v="3718"/>
    <s v="PUNK ROCK"/>
    <s v="William Carlisle has the world at his feet but its weight on his shoulders. He is intelligent, articulate and fucked."/>
    <n v="500"/>
    <n v="1197"/>
    <x v="0"/>
    <x v="1"/>
    <s v="GBP"/>
    <n v="1425057075"/>
    <n v="1422465075"/>
    <b v="0"/>
    <n v="46"/>
    <b v="1"/>
    <s v="theater/plays"/>
    <n v="2.3940000000000001"/>
    <n v="3.842940685045948E-2"/>
    <x v="1"/>
    <s v="plays"/>
    <d v="2015-02-27T17:11:15"/>
    <x v="3718"/>
  </r>
  <r>
    <n v="3719"/>
    <s v="Corium"/>
    <s v="A new piece of physical theatre about love, regret and longing."/>
    <n v="200"/>
    <n v="420"/>
    <x v="0"/>
    <x v="1"/>
    <s v="GBP"/>
    <n v="1434994266"/>
    <n v="1432402266"/>
    <b v="0"/>
    <n v="4"/>
    <b v="1"/>
    <s v="theater/plays"/>
    <n v="2.1"/>
    <n v="9.5238095238095247E-3"/>
    <x v="1"/>
    <s v="plays"/>
    <d v="2015-06-22T17:31:06"/>
    <x v="3719"/>
  </r>
  <r>
    <n v="3720"/>
    <s v="Lakotas and the American Theatre"/>
    <s v="Breaking the American Indian stereotype in the American Theatre."/>
    <n v="3300"/>
    <n v="3449"/>
    <x v="0"/>
    <x v="0"/>
    <s v="USD"/>
    <n v="1435881006"/>
    <n v="1433980206"/>
    <b v="0"/>
    <n v="40"/>
    <b v="1"/>
    <s v="theater/plays"/>
    <n v="1.0451515151515152"/>
    <n v="1.1597564511452595E-2"/>
    <x v="1"/>
    <s v="plays"/>
    <d v="2015-07-02T23:50:06"/>
    <x v="3720"/>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8.7301587301587304E-3"/>
    <x v="1"/>
    <s v="plays"/>
    <d v="2014-11-05T23:28:04"/>
    <x v="3721"/>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2.0983213429256596E-2"/>
    <x v="1"/>
    <s v="plays"/>
    <d v="2016-02-11T22:59:00"/>
    <x v="3722"/>
  </r>
  <r>
    <n v="3723"/>
    <s v="Beauty and the Beast"/>
    <s v="Saltmine Theatre Company present Beauty and the Beast:"/>
    <n v="4500"/>
    <n v="4592"/>
    <x v="0"/>
    <x v="1"/>
    <s v="GBP"/>
    <n v="1417374262"/>
    <n v="1414778662"/>
    <b v="0"/>
    <n v="63"/>
    <b v="1"/>
    <s v="theater/plays"/>
    <n v="1.0204444444444445"/>
    <n v="1.3719512195121951E-2"/>
    <x v="1"/>
    <s v="plays"/>
    <d v="2014-11-30T19:04:22"/>
    <x v="3723"/>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2.0183465432980687E-2"/>
    <x v="1"/>
    <s v="plays"/>
    <d v="2016-05-04T23:00:00"/>
    <x v="3724"/>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3.937007874015748E-2"/>
    <x v="1"/>
    <s v="plays"/>
    <d v="2016-02-18T21:30:00"/>
    <x v="3725"/>
  </r>
  <r>
    <n v="3726"/>
    <s v="Howard's End 3.0"/>
    <s v="A week of rehearsal culminating in a staged reading of our three-actor adaptation of &quot;Howards End,&quot; for potential producers."/>
    <n v="850"/>
    <n v="2879"/>
    <x v="0"/>
    <x v="0"/>
    <s v="USD"/>
    <n v="1461963600"/>
    <n v="1459567371"/>
    <b v="0"/>
    <n v="46"/>
    <b v="1"/>
    <s v="theater/plays"/>
    <n v="3.3870588235294119"/>
    <n v="1.5977770059048279E-2"/>
    <x v="1"/>
    <s v="plays"/>
    <d v="2016-04-29T21:00:00"/>
    <x v="372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1.6377171215880892E-2"/>
    <x v="1"/>
    <s v="plays"/>
    <d v="2016-10-20T04:55:00"/>
    <x v="3727"/>
  </r>
  <r>
    <n v="3728"/>
    <s v="Bare Bones Shakespeare 2015-16 Season"/>
    <s v="Bare Bones Shakespeare's first season will start with a DFW school touring show: Romeo and Juliet."/>
    <n v="20000"/>
    <n v="1862"/>
    <x v="2"/>
    <x v="0"/>
    <s v="USD"/>
    <n v="1439957176"/>
    <n v="1437365176"/>
    <b v="0"/>
    <n v="31"/>
    <b v="0"/>
    <s v="theater/plays"/>
    <n v="9.3100000000000002E-2"/>
    <n v="1.664876476906552E-2"/>
    <x v="1"/>
    <s v="plays"/>
    <d v="2015-08-19T04:06:16"/>
    <x v="3728"/>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1.3812154696132596E-2"/>
    <x v="1"/>
    <s v="plays"/>
    <d v="2015-03-23T03:55:12"/>
    <x v="3729"/>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0.01"/>
    <x v="1"/>
    <s v="plays"/>
    <d v="2015-08-17T16:15:59"/>
    <x v="3730"/>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1.935483870967742E-2"/>
    <x v="1"/>
    <s v="plays"/>
    <d v="2015-01-10T03:23:00"/>
    <x v="3731"/>
  </r>
  <r>
    <n v="3732"/>
    <s v="Elektra Bekent - Afstudeervoorstelling"/>
    <s v="Mijn solo voorstelling gaat over Elektra (Sophokles) en hoe zij als jongere alles beleeft en meemaakt!"/>
    <n v="850"/>
    <n v="131"/>
    <x v="2"/>
    <x v="9"/>
    <s v="EUR"/>
    <n v="1422100800"/>
    <n v="1416932133"/>
    <b v="0"/>
    <n v="4"/>
    <b v="0"/>
    <s v="theater/plays"/>
    <n v="0.15411764705882353"/>
    <n v="3.0534351145038167E-2"/>
    <x v="1"/>
    <s v="plays"/>
    <d v="2015-01-24T12:00:00"/>
    <x v="3732"/>
  </r>
  <r>
    <n v="3733"/>
    <s v="laughter in the hood"/>
    <s v="want to donate tickets to residents who live in the community that cant afford the 35.00 price of ticket"/>
    <n v="1500"/>
    <n v="0"/>
    <x v="2"/>
    <x v="0"/>
    <s v="USD"/>
    <n v="1429396200"/>
    <n v="1428539708"/>
    <b v="0"/>
    <n v="0"/>
    <b v="0"/>
    <s v="theater/plays"/>
    <n v="0"/>
    <e v="#DIV/0!"/>
    <x v="1"/>
    <s v="plays"/>
    <d v="2015-04-18T22:30:00"/>
    <x v="3733"/>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1.6393442622950821E-2"/>
    <x v="1"/>
    <s v="plays"/>
    <d v="2015-05-25T21:38:16"/>
    <x v="3734"/>
  </r>
  <r>
    <n v="3735"/>
    <s v="Women Beware Women"/>
    <s v="Young Actor's taking on a Jacobean tragedy. Family, betrayal, love, lust, sex and death."/>
    <n v="150"/>
    <n v="20"/>
    <x v="2"/>
    <x v="1"/>
    <s v="GBP"/>
    <n v="1432831089"/>
    <n v="1430239089"/>
    <b v="0"/>
    <n v="2"/>
    <b v="0"/>
    <s v="theater/plays"/>
    <n v="0.13333333333333333"/>
    <n v="0.1"/>
    <x v="1"/>
    <s v="plays"/>
    <d v="2015-05-28T16:38:09"/>
    <x v="3735"/>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0.1"/>
    <x v="1"/>
    <s v="plays"/>
    <d v="2015-03-23T18:00:00"/>
    <x v="3736"/>
  </r>
  <r>
    <n v="3737"/>
    <s v="Measure For Measure"/>
    <s v="The ASU Theatre and Shakespeare Club presents Measure For Measure directed by Jordyn Ochser."/>
    <n v="700"/>
    <n v="150"/>
    <x v="2"/>
    <x v="0"/>
    <s v="USD"/>
    <n v="1447311540"/>
    <n v="1445358903"/>
    <b v="0"/>
    <n v="4"/>
    <b v="0"/>
    <s v="theater/plays"/>
    <n v="0.21428571428571427"/>
    <n v="2.6666666666666668E-2"/>
    <x v="1"/>
    <s v="plays"/>
    <d v="2015-11-12T06:59:00"/>
    <x v="3737"/>
  </r>
  <r>
    <n v="3738"/>
    <s v="'GULF' - a new play by PIVOT THEATRE"/>
    <s v="A filmic, fast-paced exploration of trust, making its debut at Camden People's Theatre this July."/>
    <n v="1500"/>
    <n v="270"/>
    <x v="2"/>
    <x v="1"/>
    <s v="GBP"/>
    <n v="1405461600"/>
    <n v="1403562705"/>
    <b v="0"/>
    <n v="6"/>
    <b v="0"/>
    <s v="theater/plays"/>
    <n v="0.18"/>
    <n v="2.2222222222222223E-2"/>
    <x v="1"/>
    <s v="plays"/>
    <d v="2014-07-15T22:00:00"/>
    <x v="3738"/>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9.9378881987577643E-3"/>
    <x v="1"/>
    <s v="plays"/>
    <d v="2016-07-17T10:47:48"/>
    <x v="3739"/>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3.9106145251396648E-2"/>
    <x v="1"/>
    <s v="plays"/>
    <d v="2014-08-12T01:53:58"/>
    <x v="3740"/>
  </r>
  <r>
    <n v="3741"/>
    <s v="Open House Theater"/>
    <s v="A small community with a love for theater would like to continue. Help the children of this community continue."/>
    <n v="20000"/>
    <n v="0"/>
    <x v="2"/>
    <x v="0"/>
    <s v="USD"/>
    <n v="1450389950"/>
    <n v="1447797950"/>
    <b v="0"/>
    <n v="0"/>
    <b v="0"/>
    <s v="theater/plays"/>
    <n v="0"/>
    <e v="#DIV/0!"/>
    <x v="1"/>
    <s v="plays"/>
    <d v="2015-12-17T22:05:50"/>
    <x v="3741"/>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0.04"/>
    <x v="1"/>
    <s v="plays"/>
    <d v="2014-09-06T05:09:04"/>
    <x v="3742"/>
  </r>
  <r>
    <n v="3743"/>
    <s v="Down the Mississippi"/>
    <s v="I'm taking the Adventures of Huckleberry Finn puppet show down the Mississippi River!"/>
    <n v="2200"/>
    <n v="0"/>
    <x v="2"/>
    <x v="0"/>
    <s v="USD"/>
    <n v="1404406964"/>
    <n v="1401814964"/>
    <b v="0"/>
    <n v="0"/>
    <b v="0"/>
    <s v="theater/plays"/>
    <n v="0"/>
    <e v="#DIV/0!"/>
    <x v="1"/>
    <s v="plays"/>
    <d v="2014-07-03T17:02:44"/>
    <x v="3743"/>
  </r>
  <r>
    <n v="3744"/>
    <s v="The Game's Afoot - Spotlight"/>
    <s v="This summer, The Spotlight Players are celebrating Christmas in July with a presentation of Ken Ludwig's side splitting comedy."/>
    <n v="1200"/>
    <n v="0"/>
    <x v="2"/>
    <x v="0"/>
    <s v="USD"/>
    <n v="1404532740"/>
    <n v="1401823952"/>
    <b v="0"/>
    <n v="0"/>
    <b v="0"/>
    <s v="theater/plays"/>
    <n v="0"/>
    <e v="#DIV/0!"/>
    <x v="1"/>
    <s v="plays"/>
    <d v="2014-07-05T03:59:00"/>
    <x v="3744"/>
  </r>
  <r>
    <n v="3745"/>
    <s v="Tyke Theatre Web Show"/>
    <s v="Tyke wants to expand her puppet theater show to weekly online web shows and is looking for backers."/>
    <n v="100"/>
    <n v="10"/>
    <x v="2"/>
    <x v="0"/>
    <s v="USD"/>
    <n v="1407689102"/>
    <n v="1405097102"/>
    <b v="0"/>
    <n v="1"/>
    <b v="0"/>
    <s v="theater/plays"/>
    <n v="0.1"/>
    <n v="0.1"/>
    <x v="1"/>
    <s v="plays"/>
    <d v="2014-08-10T16:45:02"/>
    <x v="3745"/>
  </r>
  <r>
    <n v="3746"/>
    <s v="Stage Play Production - &quot;I Love You to Death&quot;"/>
    <s v="Generational curses CAN be broken...right?"/>
    <n v="8500"/>
    <n v="202"/>
    <x v="2"/>
    <x v="0"/>
    <s v="USD"/>
    <n v="1475918439"/>
    <n v="1473326439"/>
    <b v="0"/>
    <n v="1"/>
    <b v="0"/>
    <s v="theater/plays"/>
    <n v="2.3764705882352941E-2"/>
    <n v="4.9504950495049506E-3"/>
    <x v="1"/>
    <s v="plays"/>
    <d v="2016-10-08T09:20:39"/>
    <x v="3746"/>
  </r>
  <r>
    <n v="3747"/>
    <s v="Counting Stars"/>
    <s v="The world premiere of an astonishing new play by acclaimed writer Atiha Sen Gupta."/>
    <n v="2500"/>
    <n v="25"/>
    <x v="2"/>
    <x v="1"/>
    <s v="GBP"/>
    <n v="1436137140"/>
    <n v="1433833896"/>
    <b v="0"/>
    <n v="1"/>
    <b v="0"/>
    <s v="theater/plays"/>
    <n v="0.01"/>
    <n v="0.04"/>
    <x v="1"/>
    <s v="plays"/>
    <d v="2015-07-05T22:59:00"/>
    <x v="3747"/>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1.0046367851622875E-2"/>
    <x v="1"/>
    <s v="musical"/>
    <d v="2016-02-16T05:59:00"/>
    <x v="3748"/>
  </r>
  <r>
    <n v="3749"/>
    <s v="Dante's Capstone Project: Who am I?"/>
    <s v="A night of music, fellowship, and a reflection of my experiences over the past 4 years at Ball State University."/>
    <n v="500"/>
    <n v="525"/>
    <x v="0"/>
    <x v="0"/>
    <s v="USD"/>
    <n v="1461902340"/>
    <n v="1459220588"/>
    <b v="0"/>
    <n v="7"/>
    <b v="1"/>
    <s v="theater/musical"/>
    <n v="1.05"/>
    <n v="1.3333333333333334E-2"/>
    <x v="1"/>
    <s v="musical"/>
    <d v="2016-04-29T03:59:00"/>
    <x v="3749"/>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4.6457607433217189E-3"/>
    <x v="1"/>
    <s v="musical"/>
    <d v="2015-02-10T07:59:00"/>
    <x v="3750"/>
  </r>
  <r>
    <n v="3751"/>
    <s v="GGC Productions 2016"/>
    <s v="I will be performing in TWO productions to kick off the 2016 season. NEED HELP TO FUND THESE GREAT SHOWS!"/>
    <n v="1000"/>
    <n v="1326"/>
    <x v="0"/>
    <x v="0"/>
    <s v="USD"/>
    <n v="1459641073"/>
    <n v="1454460673"/>
    <b v="0"/>
    <n v="11"/>
    <b v="1"/>
    <s v="theater/musical"/>
    <n v="1.3260000000000001"/>
    <n v="8.2956259426847662E-3"/>
    <x v="1"/>
    <s v="musical"/>
    <d v="2016-04-02T23:51:13"/>
    <x v="3751"/>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2.6548672566371681E-2"/>
    <x v="1"/>
    <s v="musical"/>
    <d v="2016-10-16T21:00:00"/>
    <x v="3752"/>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5.8060770272885618E-3"/>
    <x v="1"/>
    <s v="musical"/>
    <d v="2015-06-03T00:00:00"/>
    <x v="3753"/>
  </r>
  <r>
    <n v="3754"/>
    <s v="Little Shop of Horrors"/>
    <s v="CitÃ© des Arts needs your help in funding their fall production of the hit musical comedy &quot;Little Shop of Horrors.&quot;"/>
    <n v="2500"/>
    <n v="3000"/>
    <x v="0"/>
    <x v="0"/>
    <s v="USD"/>
    <n v="1406350740"/>
    <n v="1403125737"/>
    <b v="0"/>
    <n v="27"/>
    <b v="1"/>
    <s v="theater/musical"/>
    <n v="1.2"/>
    <n v="8.9999999999999993E-3"/>
    <x v="1"/>
    <s v="musical"/>
    <d v="2014-07-26T04:59:00"/>
    <x v="3754"/>
  </r>
  <r>
    <n v="3755"/>
    <s v="Retro Rhapsody"/>
    <s v="We have formed an innovative company that aims to create musical comedic performances suitable for a range of venues."/>
    <n v="550"/>
    <n v="713"/>
    <x v="0"/>
    <x v="1"/>
    <s v="GBP"/>
    <n v="1460753307"/>
    <n v="1458161307"/>
    <b v="0"/>
    <n v="28"/>
    <b v="1"/>
    <s v="theater/musical"/>
    <n v="1.2963636363636364"/>
    <n v="3.9270687237026647E-2"/>
    <x v="1"/>
    <s v="musical"/>
    <d v="2016-04-15T20:48:27"/>
    <x v="3755"/>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3.7362637362637363E-3"/>
    <x v="1"/>
    <s v="musical"/>
    <d v="2014-06-11T19:33:18"/>
    <x v="3756"/>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1.3164823591363875E-2"/>
    <x v="1"/>
    <s v="musical"/>
    <d v="2014-12-01T20:25:15"/>
    <x v="3757"/>
  </r>
  <r>
    <n v="3758"/>
    <s v="Luigi's Ladies"/>
    <s v="LUIGI'S LADIES: an original one-woman musical comedy"/>
    <n v="1500"/>
    <n v="1535"/>
    <x v="0"/>
    <x v="0"/>
    <s v="USD"/>
    <n v="1400475600"/>
    <n v="1397819938"/>
    <b v="0"/>
    <n v="26"/>
    <b v="1"/>
    <s v="theater/musical"/>
    <n v="1.0233333333333334"/>
    <n v="1.6938110749185668E-2"/>
    <x v="1"/>
    <s v="musical"/>
    <d v="2014-05-19T05:00:00"/>
    <x v="3758"/>
  </r>
  <r>
    <n v="3759"/>
    <s v="Pared Down Productions"/>
    <s v="A production company specializing in small-scale musicals"/>
    <n v="4000"/>
    <n v="4409.7700000000004"/>
    <x v="0"/>
    <x v="0"/>
    <s v="USD"/>
    <n v="1440556553"/>
    <n v="1435372553"/>
    <b v="0"/>
    <n v="88"/>
    <b v="1"/>
    <s v="theater/musical"/>
    <n v="1.1024425000000002"/>
    <n v="1.9955689298988381E-2"/>
    <x v="1"/>
    <s v="musical"/>
    <d v="2015-08-26T02:35:53"/>
    <x v="3759"/>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1.8017054825303865E-2"/>
    <x v="1"/>
    <s v="musical"/>
    <d v="2014-05-05T12:36:26"/>
    <x v="376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6.0000000000000001E-3"/>
    <x v="1"/>
    <s v="musical"/>
    <d v="2015-08-10T23:00:00"/>
    <x v="3761"/>
  </r>
  <r>
    <n v="3762"/>
    <s v="iolite the musical"/>
    <s v="We are trying to raise money to perform a musical we have written, called &quot;Iolite&quot;, at the Edinburgh Fringe in 2015."/>
    <n v="1250"/>
    <n v="1328"/>
    <x v="0"/>
    <x v="1"/>
    <s v="GBP"/>
    <n v="1438543889"/>
    <n v="1436383889"/>
    <b v="0"/>
    <n v="28"/>
    <b v="1"/>
    <s v="theater/musical"/>
    <n v="1.0624"/>
    <n v="2.1084337349397589E-2"/>
    <x v="1"/>
    <s v="musical"/>
    <d v="2015-08-02T19:31:29"/>
    <x v="3762"/>
  </r>
  <r>
    <n v="3763"/>
    <s v="[title of show] â€” The Chicago Storefront Premiere"/>
    <s v="A musical about two guys writing a musical about...two guys writing a musical."/>
    <n v="5000"/>
    <n v="5000"/>
    <x v="0"/>
    <x v="0"/>
    <s v="USD"/>
    <n v="1427907626"/>
    <n v="1425319226"/>
    <b v="0"/>
    <n v="77"/>
    <b v="1"/>
    <s v="theater/musical"/>
    <n v="1"/>
    <n v="1.54E-2"/>
    <x v="1"/>
    <s v="musical"/>
    <d v="2015-04-01T17:00:26"/>
    <x v="3763"/>
  </r>
  <r>
    <n v="3764"/>
    <s v="Agape Performing Arts Company, a Ministry of OLG"/>
    <s v="Talented, hard-working performers for Into the Woods JR need your help in renting microphones for our show!"/>
    <n v="1500"/>
    <n v="1500"/>
    <x v="0"/>
    <x v="0"/>
    <s v="USD"/>
    <n v="1464482160"/>
    <n v="1462824832"/>
    <b v="0"/>
    <n v="27"/>
    <b v="1"/>
    <s v="theater/musical"/>
    <n v="1"/>
    <n v="1.7999999999999999E-2"/>
    <x v="1"/>
    <s v="musical"/>
    <d v="2016-05-29T00:36:00"/>
    <x v="376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1.3472676907579955E-2"/>
    <x v="1"/>
    <s v="musical"/>
    <d v="2014-07-30T18:38:02"/>
    <x v="3765"/>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9.3521584489445215E-3"/>
    <x v="1"/>
    <s v="musical"/>
    <d v="2014-07-03T04:00:45"/>
    <x v="3766"/>
  </r>
  <r>
    <n v="3767"/>
    <s v="Accidental Artists Lab"/>
    <s v="A ragtag crew collaborating on a live performance for the first time, with music as their medium and NYC as their inspiration."/>
    <n v="2000"/>
    <n v="2335"/>
    <x v="0"/>
    <x v="0"/>
    <s v="USD"/>
    <n v="1425185940"/>
    <n v="1423960097"/>
    <b v="0"/>
    <n v="56"/>
    <b v="1"/>
    <s v="theater/musical"/>
    <n v="1.1675"/>
    <n v="2.398286937901499E-2"/>
    <x v="1"/>
    <s v="musical"/>
    <d v="2015-03-01T04:59:00"/>
    <x v="3767"/>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1.3469233252285707E-2"/>
    <x v="1"/>
    <s v="musical"/>
    <d v="2014-06-12T17:28:10"/>
    <x v="3768"/>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1.3636363636363636E-2"/>
    <x v="1"/>
    <s v="musical"/>
    <d v="2016-04-15T14:21:19"/>
    <x v="3769"/>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0.01"/>
    <x v="1"/>
    <s v="musical"/>
    <d v="2015-06-13T22:20:10"/>
    <x v="3770"/>
  </r>
  <r>
    <n v="3771"/>
    <s v="COME OUT SWINGIN'!"/>
    <s v="I would like to make a demo recording of six songs from COME OUT SWINGIN'!"/>
    <n v="1000"/>
    <n v="1460"/>
    <x v="0"/>
    <x v="0"/>
    <s v="USD"/>
    <n v="1463529600"/>
    <n v="1462307652"/>
    <b v="0"/>
    <n v="38"/>
    <b v="1"/>
    <s v="theater/musical"/>
    <n v="1.46"/>
    <n v="2.6027397260273973E-2"/>
    <x v="1"/>
    <s v="musical"/>
    <d v="2016-05-18T00:00:00"/>
    <x v="3771"/>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5.9891107078039931E-3"/>
    <x v="1"/>
    <s v="musical"/>
    <d v="2016-11-29T06:00:00"/>
    <x v="3772"/>
  </r>
  <r>
    <n v="3773"/>
    <s v="Dundee: A Hip-Hopera"/>
    <s v="A dramatic hip-hopera, inspired from monologues written by the performers."/>
    <n v="5000"/>
    <n v="5410"/>
    <x v="0"/>
    <x v="0"/>
    <s v="USD"/>
    <n v="1479175680"/>
    <n v="1476317247"/>
    <b v="0"/>
    <n v="57"/>
    <b v="1"/>
    <s v="theater/musical"/>
    <n v="1.0820000000000001"/>
    <n v="1.0536044362292052E-2"/>
    <x v="1"/>
    <s v="musical"/>
    <d v="2016-11-15T02:08:00"/>
    <x v="3773"/>
  </r>
  <r>
    <n v="3774"/>
    <s v="Mabel Moon Goes to Earth!"/>
    <s v="Mabel Moon and her co-pilot Silvertoes are coming to earth in the form of a 35 minute interactive and educational musical adventure  !"/>
    <n v="2500"/>
    <n v="2500"/>
    <x v="0"/>
    <x v="5"/>
    <s v="CAD"/>
    <n v="1428606055"/>
    <n v="1427223655"/>
    <b v="0"/>
    <n v="25"/>
    <b v="1"/>
    <s v="theater/musical"/>
    <n v="1"/>
    <n v="0.01"/>
    <x v="1"/>
    <s v="musical"/>
    <d v="2015-04-09T19:00:55"/>
    <x v="377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6.9825436408977558E-3"/>
    <x v="1"/>
    <s v="musical"/>
    <d v="2015-04-09T04:00:00"/>
    <x v="3775"/>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1.1010893756588966E-2"/>
    <x v="1"/>
    <s v="musical"/>
    <d v="2014-08-01T01:00:00"/>
    <x v="3776"/>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2.0600558659217876E-2"/>
    <x v="1"/>
    <s v="musical"/>
    <d v="2014-09-27T04:00:00"/>
    <x v="3777"/>
  </r>
  <r>
    <n v="3778"/>
    <s v="Give a Puppet a Hand"/>
    <s v="Sponsor an AVENUE Q puppet for The Barn Players April 2015 production."/>
    <n v="2400"/>
    <n v="2521"/>
    <x v="0"/>
    <x v="0"/>
    <s v="USD"/>
    <n v="1423942780"/>
    <n v="1418758780"/>
    <b v="0"/>
    <n v="36"/>
    <b v="1"/>
    <s v="theater/musical"/>
    <n v="1.0504166666666668"/>
    <n v="1.4280047600158666E-2"/>
    <x v="1"/>
    <s v="musical"/>
    <d v="2015-02-14T19:39:40"/>
    <x v="3778"/>
  </r>
  <r>
    <n v="3779"/>
    <s v="&quot;The Last Adam&quot; A New Musical, NYC reading"/>
    <s v="A fresh, re-telling of the Jesus story for a new generation."/>
    <n v="15000"/>
    <n v="15597"/>
    <x v="0"/>
    <x v="0"/>
    <s v="USD"/>
    <n v="1459010340"/>
    <n v="1456421940"/>
    <b v="0"/>
    <n v="115"/>
    <b v="1"/>
    <s v="theater/musical"/>
    <n v="1.0398000000000001"/>
    <n v="7.3732127973328201E-3"/>
    <x v="1"/>
    <s v="musical"/>
    <d v="2016-03-26T16:39:00"/>
    <x v="3779"/>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0.01"/>
    <x v="1"/>
    <s v="musical"/>
    <d v="2015-07-13T20:06:00"/>
    <x v="378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1.0536980749746707E-2"/>
    <x v="1"/>
    <s v="musical"/>
    <d v="2014-09-08T21:11:25"/>
    <x v="3781"/>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1.3267813267813268E-2"/>
    <x v="1"/>
    <s v="musical"/>
    <d v="2016-07-24T23:00:00"/>
    <x v="378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1.5513897866839044E-2"/>
    <x v="1"/>
    <s v="musical"/>
    <d v="2016-03-15T16:00:00"/>
    <x v="3783"/>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8.6956521739130436E-3"/>
    <x v="1"/>
    <s v="musical"/>
    <d v="2016-07-10T23:32:12"/>
    <x v="3784"/>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9.9502487562189053E-3"/>
    <x v="1"/>
    <s v="musical"/>
    <d v="2016-08-02T10:03:00"/>
    <x v="3785"/>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1.0663863021928507E-2"/>
    <x v="1"/>
    <s v="musical"/>
    <d v="2016-05-27T00:54:35"/>
    <x v="3786"/>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2.8490028490028491E-2"/>
    <x v="1"/>
    <s v="musical"/>
    <d v="2015-07-11T03:59:00"/>
    <x v="3787"/>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2E-3"/>
    <x v="1"/>
    <s v="musical"/>
    <d v="2015-12-23T16:18:00"/>
    <x v="3788"/>
  </r>
  <r>
    <n v="3789"/>
    <s v="Austen a New Musical Play"/>
    <s v="This fabulous new play explores the little known love life of England's most famous romantic novelist, Jane Austen."/>
    <n v="3550"/>
    <n v="116"/>
    <x v="2"/>
    <x v="1"/>
    <s v="GBP"/>
    <n v="1434395418"/>
    <n v="1431630618"/>
    <b v="0"/>
    <n v="4"/>
    <b v="0"/>
    <s v="theater/musical"/>
    <n v="3.267605633802817E-2"/>
    <n v="3.4482758620689655E-2"/>
    <x v="1"/>
    <s v="musical"/>
    <d v="2015-06-15T19:10:18"/>
    <x v="3789"/>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e v="#DIV/0!"/>
    <x v="1"/>
    <s v="musical"/>
    <d v="2016-11-22T17:00:23"/>
    <x v="3790"/>
  </r>
  <r>
    <n v="3791"/>
    <s v="Spin! at The Cumming Playhouse"/>
    <s v="Spin! is an original musical comedy-drama presented by Blue Palm Productions."/>
    <n v="1500"/>
    <n v="0"/>
    <x v="2"/>
    <x v="0"/>
    <s v="USD"/>
    <n v="1404664592"/>
    <n v="1399480592"/>
    <b v="0"/>
    <n v="0"/>
    <b v="0"/>
    <s v="theater/musical"/>
    <n v="0"/>
    <e v="#DIV/0!"/>
    <x v="1"/>
    <s v="musical"/>
    <d v="2014-07-06T16:36:32"/>
    <x v="3791"/>
  </r>
  <r>
    <n v="3792"/>
    <s v="BorikÃ©n: The Show"/>
    <s v="A cultural and historic journey through Puerto Rico's music and dance!"/>
    <n v="12500"/>
    <n v="35"/>
    <x v="2"/>
    <x v="0"/>
    <s v="USD"/>
    <n v="1436957022"/>
    <n v="1434365022"/>
    <b v="0"/>
    <n v="2"/>
    <b v="0"/>
    <s v="theater/musical"/>
    <n v="2.8E-3"/>
    <n v="5.7142857142857141E-2"/>
    <x v="1"/>
    <s v="musical"/>
    <d v="2015-07-15T10:43:42"/>
    <x v="3792"/>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5.7471264367816091E-3"/>
    <x v="1"/>
    <s v="musical"/>
    <d v="2014-12-16T22:32:09"/>
    <x v="3793"/>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0.02"/>
    <x v="1"/>
    <s v="musical"/>
    <d v="2015-06-07T13:55:54"/>
    <x v="3794"/>
  </r>
  <r>
    <n v="3795"/>
    <s v="Duodeca"/>
    <s v="Poppin Productions are currently entering the development stage of their very first production -  &quot;Duodeca&quot;."/>
    <n v="600"/>
    <n v="10"/>
    <x v="2"/>
    <x v="1"/>
    <s v="GBP"/>
    <n v="1440801000"/>
    <n v="1437042490"/>
    <b v="0"/>
    <n v="2"/>
    <b v="0"/>
    <s v="theater/musical"/>
    <n v="1.6666666666666666E-2"/>
    <n v="0.2"/>
    <x v="1"/>
    <s v="musical"/>
    <d v="2015-08-28T22:30:00"/>
    <x v="3795"/>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1"/>
    <x v="1"/>
    <s v="musical"/>
    <d v="2017-01-14T00:42:36"/>
    <x v="3796"/>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6.8773234200743497E-3"/>
    <x v="1"/>
    <s v="musical"/>
    <d v="2015-04-20T21:09:25"/>
    <x v="3797"/>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4.8780487804878049E-3"/>
    <x v="1"/>
    <s v="musical"/>
    <d v="2014-08-10T17:20:48"/>
    <x v="3798"/>
  </r>
  <r>
    <n v="3799"/>
    <s v="A Story Once Told"/>
    <s v="An original musical on it's way to the stage in Minneapolis, MN. Feel free to ask any questions."/>
    <n v="10000"/>
    <n v="402"/>
    <x v="2"/>
    <x v="0"/>
    <s v="USD"/>
    <n v="1457734843"/>
    <n v="1455142843"/>
    <b v="0"/>
    <n v="4"/>
    <b v="0"/>
    <s v="theater/musical"/>
    <n v="4.02E-2"/>
    <n v="9.9502487562189053E-3"/>
    <x v="1"/>
    <s v="musical"/>
    <d v="2016-03-11T22:20:43"/>
    <x v="3799"/>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1.8161180476730987E-2"/>
    <x v="1"/>
    <s v="musical"/>
    <d v="2015-01-11T04:59:00"/>
    <x v="380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2.1126760563380281E-2"/>
    <x v="1"/>
    <s v="musical"/>
    <d v="2015-01-02T16:13:36"/>
    <x v="3801"/>
  </r>
  <r>
    <n v="3802"/>
    <s v="The Lost Play of William Shakespeare"/>
    <s v="A musical about how Shakespeare was inspired to write only his own plays after the co-authored play Henry VI was taken."/>
    <n v="3000"/>
    <n v="0"/>
    <x v="2"/>
    <x v="0"/>
    <s v="USD"/>
    <n v="1445482906"/>
    <n v="1442890906"/>
    <b v="0"/>
    <n v="0"/>
    <b v="0"/>
    <s v="theater/musical"/>
    <n v="0"/>
    <e v="#DIV/0!"/>
    <x v="1"/>
    <s v="musical"/>
    <d v="2015-10-22T03:01:46"/>
    <x v="3802"/>
  </r>
  <r>
    <n v="3803"/>
    <s v="Benjamin Button the Musical Concept Album"/>
    <s v="A fully orchestrated concept album of Benjamin Button the Musical!"/>
    <n v="12000"/>
    <n v="2358"/>
    <x v="2"/>
    <x v="0"/>
    <s v="USD"/>
    <n v="1457133568"/>
    <n v="1454541568"/>
    <b v="0"/>
    <n v="40"/>
    <b v="0"/>
    <s v="theater/musical"/>
    <n v="0.19650000000000001"/>
    <n v="1.6963528413910092E-2"/>
    <x v="1"/>
    <s v="musical"/>
    <d v="2016-03-04T23:19:28"/>
    <x v="3803"/>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e v="#DIV/0!"/>
    <x v="1"/>
    <s v="musical"/>
    <d v="2016-07-31T07:00:00"/>
    <x v="3804"/>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0.66666666666666663"/>
    <x v="1"/>
    <s v="musical"/>
    <d v="2014-09-27T21:17:20"/>
    <x v="3805"/>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0.2"/>
    <x v="1"/>
    <s v="musical"/>
    <d v="2014-06-29T06:13:01"/>
    <x v="3806"/>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1.9780219780219779E-2"/>
    <x v="1"/>
    <s v="musical"/>
    <d v="2015-04-03T21:48:59"/>
    <x v="3807"/>
  </r>
  <r>
    <n v="3808"/>
    <s v="Time at the Bar! The road to Edinburgh"/>
    <s v="Following a sell-out run in Loughborough, Time at the Bar! is heading to this year's Fringe Festival... But we need your help!"/>
    <n v="1000"/>
    <n v="1000"/>
    <x v="0"/>
    <x v="1"/>
    <s v="GBP"/>
    <n v="1429955619"/>
    <n v="1424775219"/>
    <b v="0"/>
    <n v="24"/>
    <b v="1"/>
    <s v="theater/plays"/>
    <n v="1"/>
    <n v="2.4E-2"/>
    <x v="1"/>
    <s v="plays"/>
    <d v="2015-04-25T09:53:39"/>
    <x v="3808"/>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1.8765432098765432E-2"/>
    <x v="1"/>
    <s v="plays"/>
    <d v="2014-07-30T23:00:00"/>
    <x v="3809"/>
  </r>
  <r>
    <n v="3810"/>
    <s v="Romeo &amp; Juliet"/>
    <s v="Theater students of UMass present a large-scale theater collaboration that will revolutionize the way you see Shakespeare."/>
    <n v="1500"/>
    <n v="1826"/>
    <x v="0"/>
    <x v="0"/>
    <s v="USD"/>
    <n v="1426965758"/>
    <n v="1424377358"/>
    <b v="0"/>
    <n v="26"/>
    <b v="1"/>
    <s v="theater/plays"/>
    <n v="1.2173333333333334"/>
    <n v="1.4238773274917854E-2"/>
    <x v="1"/>
    <s v="plays"/>
    <d v="2015-03-21T19:22:38"/>
    <x v="3810"/>
  </r>
  <r>
    <n v="3811"/>
    <s v="The Merchant of Venice"/>
    <s v="The University of Exeter Shakespeare Society is touring its acclaimed show The Merchant of Venice to Stratford-upon-Avon!"/>
    <n v="250"/>
    <n v="825"/>
    <x v="0"/>
    <x v="1"/>
    <s v="GBP"/>
    <n v="1464692400"/>
    <n v="1461769373"/>
    <b v="0"/>
    <n v="19"/>
    <b v="1"/>
    <s v="theater/plays"/>
    <n v="3.3"/>
    <n v="2.3030303030303029E-2"/>
    <x v="1"/>
    <s v="plays"/>
    <d v="2016-05-31T11:00:00"/>
    <x v="3811"/>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5.0205385668644457E-3"/>
    <x v="1"/>
    <s v="plays"/>
    <d v="2015-06-01T03:59:00"/>
    <x v="3812"/>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1.2735909131646848E-2"/>
    <x v="1"/>
    <s v="plays"/>
    <d v="2016-06-14T21:43:00"/>
    <x v="3813"/>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1.6175071360608945E-2"/>
    <x v="1"/>
    <s v="plays"/>
    <d v="2015-04-01T03:59:00"/>
    <x v="3814"/>
  </r>
  <r>
    <n v="3815"/>
    <s v="The Canterbury Shakespeare Festival - first season"/>
    <s v="Come and help us make the Canterbury Shakespeare Festival a reality"/>
    <n v="1000"/>
    <n v="1000.01"/>
    <x v="0"/>
    <x v="1"/>
    <s v="GBP"/>
    <n v="1440111600"/>
    <n v="1437545657"/>
    <b v="0"/>
    <n v="20"/>
    <b v="1"/>
    <s v="theater/plays"/>
    <n v="1.0000100000000001"/>
    <n v="1.9999800001999982E-2"/>
    <x v="1"/>
    <s v="plays"/>
    <d v="2015-08-20T23:00:00"/>
    <x v="3815"/>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2.0686917481563486E-2"/>
    <x v="1"/>
    <s v="plays"/>
    <d v="2014-07-17T16:33:43"/>
    <x v="381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9.324009324009324E-3"/>
    <x v="1"/>
    <s v="plays"/>
    <d v="2015-10-24T03:59:00"/>
    <x v="3817"/>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1.7543859649122806E-2"/>
    <x v="1"/>
    <s v="plays"/>
    <d v="2015-03-12T19:13:02"/>
    <x v="3818"/>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2.4436090225563908E-2"/>
    <x v="1"/>
    <s v="plays"/>
    <d v="2015-07-17T21:02:00"/>
    <x v="3819"/>
  </r>
  <r>
    <n v="3820"/>
    <s v="TUSENTACK THEATRE"/>
    <s v="Tusentack Theatre is a professional theatre company providing opportunities to adults who access Mental Health Services."/>
    <n v="300"/>
    <n v="430"/>
    <x v="0"/>
    <x v="1"/>
    <s v="GBP"/>
    <n v="1436110717"/>
    <n v="1433518717"/>
    <b v="0"/>
    <n v="20"/>
    <b v="1"/>
    <s v="theater/plays"/>
    <n v="1.4333333333333333"/>
    <n v="4.6511627906976744E-2"/>
    <x v="1"/>
    <s v="plays"/>
    <d v="2015-07-05T15:38:37"/>
    <x v="3820"/>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1.257174091281771E-2"/>
    <x v="1"/>
    <s v="plays"/>
    <d v="2016-01-04T04:20:07"/>
    <x v="3821"/>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1.3815669878203964E-2"/>
    <x v="1"/>
    <s v="plays"/>
    <d v="2016-01-19T22:59:00"/>
    <x v="3822"/>
  </r>
  <r>
    <n v="3823"/>
    <s v="FEED"/>
    <s v="Feed, a new play by Garrett Markgraf (based on the novel by M.T. Anderson), Directed by Anna Marck at Oakland University."/>
    <n v="2500"/>
    <n v="2650"/>
    <x v="0"/>
    <x v="0"/>
    <s v="USD"/>
    <n v="1437364740"/>
    <n v="1434405044"/>
    <b v="0"/>
    <n v="41"/>
    <b v="1"/>
    <s v="theater/plays"/>
    <n v="1.06"/>
    <n v="1.5471698113207547E-2"/>
    <x v="1"/>
    <s v="plays"/>
    <d v="2015-07-20T03:59:00"/>
    <x v="3823"/>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2.5925925925925925E-2"/>
    <x v="1"/>
    <s v="plays"/>
    <d v="2016-08-01T13:41:00"/>
    <x v="3824"/>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9.2961487383798145E-3"/>
    <x v="1"/>
    <s v="plays"/>
    <d v="2015-06-17T01:40:14"/>
    <x v="3825"/>
  </r>
  <r>
    <n v="3826"/>
    <s v="DAY OF THE DOG by Blue Sparrow Theatre Company"/>
    <s v="This is the story about the Westons. One family who live with mental illness on a daily basis."/>
    <n v="600"/>
    <n v="715"/>
    <x v="0"/>
    <x v="1"/>
    <s v="GBP"/>
    <n v="1430993394"/>
    <n v="1428401394"/>
    <b v="0"/>
    <n v="26"/>
    <b v="1"/>
    <s v="theater/plays"/>
    <n v="1.1916666666666667"/>
    <n v="3.6363636363636362E-2"/>
    <x v="1"/>
    <s v="plays"/>
    <d v="2015-05-07T10:09:54"/>
    <x v="382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1.4192139737991267E-2"/>
    <x v="1"/>
    <s v="plays"/>
    <d v="2015-03-27T00:00:00"/>
    <x v="3827"/>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5.5999999999999999E-3"/>
    <x v="1"/>
    <s v="plays"/>
    <d v="2014-12-31T13:39:47"/>
    <x v="3828"/>
  </r>
  <r>
    <n v="3829"/>
    <s v="Returning Home."/>
    <s v="A play that illustrates the symptoms of PTSD, shows its effect on families, and demonstrates some of the difficulties of treating it."/>
    <n v="500"/>
    <n v="501"/>
    <x v="0"/>
    <x v="0"/>
    <s v="USD"/>
    <n v="1472676371"/>
    <n v="1470948371"/>
    <b v="0"/>
    <n v="8"/>
    <b v="1"/>
    <s v="theater/plays"/>
    <n v="1.002"/>
    <n v="1.5968063872255488E-2"/>
    <x v="1"/>
    <s v="plays"/>
    <d v="2016-08-31T20:46:11"/>
    <x v="3829"/>
  </r>
  <r>
    <n v="3830"/>
    <s v="Run Away"/>
    <s v="The Aeon Theatre company is producing another original play by Parker Hale at the Manhattan Reportory Theatre"/>
    <n v="100"/>
    <n v="225"/>
    <x v="0"/>
    <x v="0"/>
    <s v="USD"/>
    <n v="1464371211"/>
    <n v="1463161611"/>
    <b v="0"/>
    <n v="3"/>
    <b v="1"/>
    <s v="theater/plays"/>
    <n v="2.25"/>
    <n v="1.3333333333333334E-2"/>
    <x v="1"/>
    <s v="plays"/>
    <d v="2016-05-27T17:46:51"/>
    <x v="3830"/>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1.6977608420893776E-2"/>
    <x v="1"/>
    <s v="plays"/>
    <d v="2014-11-05T21:22:25"/>
    <x v="3831"/>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7.1656050955414014E-3"/>
    <x v="1"/>
    <s v="plays"/>
    <d v="2016-02-20T02:45:35"/>
    <x v="3832"/>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1.4285714285714285E-2"/>
    <x v="1"/>
    <s v="plays"/>
    <d v="2014-12-01T19:09:00"/>
    <x v="3833"/>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1.742586365025986E-2"/>
    <x v="1"/>
    <s v="plays"/>
    <d v="2015-06-18T10:41:07"/>
    <x v="3834"/>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2.5000000000000001E-2"/>
    <x v="1"/>
    <s v="plays"/>
    <d v="2016-04-21T22:36:48"/>
    <x v="3835"/>
  </r>
  <r>
    <n v="3836"/>
    <s v="Home (The Place Where My Stuff Resides)"/>
    <s v="&quot;The surveyor said the foundation was shaky&quot;. A woman finds what it means to rebuild her marriage."/>
    <n v="800"/>
    <n v="900"/>
    <x v="0"/>
    <x v="0"/>
    <s v="USD"/>
    <n v="1470197340"/>
    <n v="1467497652"/>
    <b v="0"/>
    <n v="14"/>
    <b v="1"/>
    <s v="theater/plays"/>
    <n v="1.125"/>
    <n v="1.5555555555555555E-2"/>
    <x v="1"/>
    <s v="plays"/>
    <d v="2016-08-03T04:09:00"/>
    <x v="3836"/>
  </r>
  <r>
    <n v="3837"/>
    <s v="Farcical Elements Presents Boeing-Boeing"/>
    <s v="A high-flying French farce with the thrust of a well-tuned jet engine"/>
    <n v="2000"/>
    <n v="2042"/>
    <x v="0"/>
    <x v="1"/>
    <s v="GBP"/>
    <n v="1435947758"/>
    <n v="1432837358"/>
    <b v="0"/>
    <n v="17"/>
    <b v="1"/>
    <s v="theater/plays"/>
    <n v="1.0209999999999999"/>
    <n v="8.3251714005876595E-3"/>
    <x v="1"/>
    <s v="plays"/>
    <d v="2015-07-03T18:22:38"/>
    <x v="3837"/>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9.9182734269618353E-4"/>
    <x v="1"/>
    <s v="plays"/>
    <d v="2015-05-22T17:03:29"/>
    <x v="3838"/>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1.580246913580247E-2"/>
    <x v="1"/>
    <s v="plays"/>
    <d v="2015-07-30T03:25:24"/>
    <x v="3839"/>
  </r>
  <r>
    <n v="3840"/>
    <s v="Tonight I'll be April"/>
    <s v="A gritty play looking at a modern day relationship, highlighting issues of mental health and abuse suffered by men."/>
    <n v="1"/>
    <n v="65"/>
    <x v="0"/>
    <x v="1"/>
    <s v="GBP"/>
    <n v="1459180229"/>
    <n v="1457023829"/>
    <b v="0"/>
    <n v="3"/>
    <b v="1"/>
    <s v="theater/plays"/>
    <n v="65"/>
    <n v="4.6153846153846156E-2"/>
    <x v="1"/>
    <s v="plays"/>
    <d v="2016-03-28T15:50:29"/>
    <x v="3840"/>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3.8990825688073397E-2"/>
    <x v="1"/>
    <s v="plays"/>
    <d v="2014-07-20T18:51:27"/>
    <x v="3841"/>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2.0966271649954422E-2"/>
    <x v="1"/>
    <s v="plays"/>
    <d v="2014-05-11T11:50:52"/>
    <x v="3842"/>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1.7840375586854459E-2"/>
    <x v="1"/>
    <s v="plays"/>
    <d v="2014-06-01T01:44:24"/>
    <x v="3843"/>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1.2297097884899164E-2"/>
    <x v="1"/>
    <s v="plays"/>
    <d v="2014-06-03T06:59:00"/>
    <x v="3844"/>
  </r>
  <r>
    <n v="3845"/>
    <s v="Marilyn Madness &amp; Me"/>
    <s v="He met Marilyn. He became obsessed with Norma Jean. That changed everything._x000a__x000a_                                A play by Frank Furino"/>
    <n v="40000"/>
    <n v="842"/>
    <x v="2"/>
    <x v="0"/>
    <s v="USD"/>
    <n v="1443711774"/>
    <n v="1441119774"/>
    <b v="1"/>
    <n v="12"/>
    <b v="0"/>
    <s v="theater/plays"/>
    <n v="2.1049999999999999E-2"/>
    <n v="1.4251781472684086E-2"/>
    <x v="1"/>
    <s v="plays"/>
    <d v="2015-10-01T15:02:54"/>
    <x v="3845"/>
  </r>
  <r>
    <n v="3846"/>
    <s v="My Insane Shakespeare"/>
    <s v="My Insane Shakespeare. An original play by Arthur Elbakyan premiering October 13th at United Solo, New York City."/>
    <n v="7000"/>
    <n v="189"/>
    <x v="2"/>
    <x v="0"/>
    <s v="USD"/>
    <n v="1412405940"/>
    <n v="1409721542"/>
    <b v="1"/>
    <n v="8"/>
    <b v="0"/>
    <s v="theater/plays"/>
    <n v="2.7E-2"/>
    <n v="4.2328042328042326E-2"/>
    <x v="1"/>
    <s v="plays"/>
    <d v="2014-10-04T06:59:00"/>
    <x v="3846"/>
  </r>
  <r>
    <n v="3847"/>
    <s v="Madame X"/>
    <s v="The production of the original play &quot;Madame X&quot; by Amanda Davison. Inspired by the painting by John Singer Sargent."/>
    <n v="10500"/>
    <n v="1697"/>
    <x v="2"/>
    <x v="0"/>
    <s v="USD"/>
    <n v="1437283391"/>
    <n v="1433395391"/>
    <b v="1"/>
    <n v="9"/>
    <b v="0"/>
    <s v="theater/plays"/>
    <n v="0.16161904761904761"/>
    <n v="5.3034767236299352E-3"/>
    <x v="1"/>
    <s v="plays"/>
    <d v="2015-07-19T05:23:11"/>
    <x v="3847"/>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2.0197275716298733E-2"/>
    <x v="1"/>
    <s v="plays"/>
    <d v="2015-10-18T19:36:29"/>
    <x v="3848"/>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1.3251301467108376E-2"/>
    <x v="1"/>
    <s v="plays"/>
    <d v="2015-06-11T18:24:44"/>
    <x v="3849"/>
  </r>
  <r>
    <n v="3850"/>
    <s v="The Vagina Monologues 2015"/>
    <s v="V-Day is a global activist movement to end violence against women and girls."/>
    <n v="1000"/>
    <n v="38"/>
    <x v="2"/>
    <x v="0"/>
    <s v="USD"/>
    <n v="1420081143"/>
    <n v="1417489143"/>
    <b v="1"/>
    <n v="4"/>
    <b v="0"/>
    <s v="theater/plays"/>
    <n v="3.7999999999999999E-2"/>
    <n v="0.10526315789473684"/>
    <x v="1"/>
    <s v="plays"/>
    <d v="2015-01-01T02:59:03"/>
    <x v="3850"/>
  </r>
  <r>
    <n v="3851"/>
    <s v="Waving Goodbye"/>
    <s v="A play about the horrible choices we have to make every day. Should we take a risk, or take the road most travelled?"/>
    <n v="2500"/>
    <n v="852"/>
    <x v="2"/>
    <x v="1"/>
    <s v="GBP"/>
    <n v="1437129179"/>
    <n v="1434537179"/>
    <b v="1"/>
    <n v="24"/>
    <b v="0"/>
    <s v="theater/plays"/>
    <n v="0.34079999999999999"/>
    <n v="2.8169014084507043E-2"/>
    <x v="1"/>
    <s v="plays"/>
    <d v="2015-07-17T10:32:59"/>
    <x v="3851"/>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0.1"/>
    <x v="1"/>
    <s v="plays"/>
    <d v="2015-03-27T03:34:36"/>
    <x v="3852"/>
  </r>
  <r>
    <n v="3853"/>
    <s v="The Original Laughter Therapist"/>
    <s v="A dose of One-woman &quot;Dramedy&quot; to cure those daily blues is just what the doctor ordered!"/>
    <n v="100000"/>
    <n v="26"/>
    <x v="2"/>
    <x v="0"/>
    <s v="USD"/>
    <n v="1409602178"/>
    <n v="1406578178"/>
    <b v="0"/>
    <n v="2"/>
    <b v="0"/>
    <s v="theater/plays"/>
    <n v="2.5999999999999998E-4"/>
    <n v="7.6923076923076927E-2"/>
    <x v="1"/>
    <s v="plays"/>
    <d v="2014-09-01T20:09:38"/>
    <x v="3853"/>
  </r>
  <r>
    <n v="3854"/>
    <s v="The Case Of Soghomon Tehlirian"/>
    <s v="A play dedicated to the 100th anniversary of the Armenian Genocide."/>
    <n v="11000"/>
    <n v="1788"/>
    <x v="2"/>
    <x v="0"/>
    <s v="USD"/>
    <n v="1431206058"/>
    <n v="1428614058"/>
    <b v="0"/>
    <n v="20"/>
    <b v="0"/>
    <s v="theater/plays"/>
    <n v="0.16254545454545455"/>
    <n v="1.1185682326621925E-2"/>
    <x v="1"/>
    <s v="plays"/>
    <d v="2015-05-09T21:14:18"/>
    <x v="3854"/>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0.04"/>
    <x v="1"/>
    <s v="plays"/>
    <d v="2015-03-26T22:17:51"/>
    <x v="3855"/>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1"/>
    <x v="1"/>
    <s v="plays"/>
    <d v="2015-03-08T16:50:03"/>
    <x v="385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1.5384615384615385E-2"/>
    <x v="1"/>
    <s v="plays"/>
    <d v="2014-08-01T17:12:00"/>
    <x v="3857"/>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0.1"/>
    <x v="1"/>
    <s v="plays"/>
    <d v="2015-05-22T21:00:00"/>
    <x v="3858"/>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1"/>
    <x v="1"/>
    <s v="plays"/>
    <d v="2014-06-25T21:00:00"/>
    <x v="3859"/>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1.2264150943396227E-2"/>
    <x v="1"/>
    <s v="plays"/>
    <d v="2014-08-12T15:51:50"/>
    <x v="3860"/>
  </r>
  <r>
    <n v="3861"/>
    <s v="READY OR NOT HERE I COME"/>
    <s v="THE COMING OF THE LORD!"/>
    <n v="2000"/>
    <n v="100"/>
    <x v="2"/>
    <x v="0"/>
    <s v="USD"/>
    <n v="1415828820"/>
    <n v="1412258977"/>
    <b v="0"/>
    <n v="1"/>
    <b v="0"/>
    <s v="theater/plays"/>
    <n v="0.05"/>
    <n v="0.01"/>
    <x v="1"/>
    <s v="plays"/>
    <d v="2014-11-12T21:47:00"/>
    <x v="3861"/>
  </r>
  <r>
    <n v="3862"/>
    <s v="The Container Play"/>
    <s v="The hit immersive theatre experience of England comes to Corpus Christi!"/>
    <n v="7500"/>
    <n v="1"/>
    <x v="2"/>
    <x v="0"/>
    <s v="USD"/>
    <n v="1473699540"/>
    <n v="1472451356"/>
    <b v="0"/>
    <n v="1"/>
    <b v="0"/>
    <s v="theater/plays"/>
    <n v="1.3333333333333334E-4"/>
    <n v="1"/>
    <x v="1"/>
    <s v="plays"/>
    <d v="2016-09-12T16:59:00"/>
    <x v="3862"/>
  </r>
  <r>
    <n v="3863"/>
    <s v="Umma Yemaya"/>
    <s v="Umma Yemaya is  a play that examines the challenges of unconventional love. The Lady  and the Artist create their own world for love."/>
    <n v="6000"/>
    <n v="0"/>
    <x v="2"/>
    <x v="0"/>
    <s v="USD"/>
    <n v="1446739905"/>
    <n v="1441552305"/>
    <b v="0"/>
    <n v="0"/>
    <b v="0"/>
    <s v="theater/plays"/>
    <n v="0"/>
    <e v="#DIV/0!"/>
    <x v="1"/>
    <s v="plays"/>
    <d v="2015-11-05T16:11:45"/>
    <x v="3863"/>
  </r>
  <r>
    <n v="3864"/>
    <s v="Grammar Land Performances"/>
    <s v="I want to create a theatrical performance of the book Grammar Land and present it at schools to help children learn proper grammar."/>
    <n v="5000"/>
    <n v="60"/>
    <x v="2"/>
    <x v="0"/>
    <s v="USD"/>
    <n v="1447799054"/>
    <n v="1445203454"/>
    <b v="0"/>
    <n v="3"/>
    <b v="0"/>
    <s v="theater/plays"/>
    <n v="1.2E-2"/>
    <n v="0.05"/>
    <x v="1"/>
    <s v="plays"/>
    <d v="2015-11-17T22:24:14"/>
    <x v="3864"/>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2.1538461538461538E-2"/>
    <x v="1"/>
    <s v="plays"/>
    <d v="2014-08-30T05:30:00"/>
    <x v="3865"/>
  </r>
  <r>
    <n v="3866"/>
    <s v="a feminine ending, brought to you by the East End Theatre Co"/>
    <s v="A funny, moving, witty piece about a girl, her oboe, and her dreams."/>
    <n v="2000"/>
    <n v="11"/>
    <x v="2"/>
    <x v="0"/>
    <s v="USD"/>
    <n v="1458703740"/>
    <n v="1454453021"/>
    <b v="0"/>
    <n v="2"/>
    <b v="0"/>
    <s v="theater/plays"/>
    <n v="5.4999999999999997E-3"/>
    <n v="0.18181818181818182"/>
    <x v="1"/>
    <s v="plays"/>
    <d v="2016-03-23T03:29:00"/>
    <x v="3866"/>
  </r>
  <r>
    <n v="3867"/>
    <s v="RUSSIAN PLAY &quot;HOW TO BE BRAVE&quot;"/>
    <s v="What do you know about Russian Culture? Our project helps the American children to find out about Russian literature."/>
    <n v="2000"/>
    <n v="251"/>
    <x v="2"/>
    <x v="0"/>
    <s v="USD"/>
    <n v="1466278339"/>
    <n v="1463686339"/>
    <b v="0"/>
    <n v="5"/>
    <b v="0"/>
    <s v="theater/plays"/>
    <n v="0.1255"/>
    <n v="1.9920318725099601E-2"/>
    <x v="1"/>
    <s v="plays"/>
    <d v="2016-06-18T19:32:19"/>
    <x v="3867"/>
  </r>
  <r>
    <n v="3868"/>
    <s v="1000 words (Canceled)"/>
    <s v="New collection of music by Scott Evan Davis!"/>
    <n v="5000"/>
    <n v="10"/>
    <x v="1"/>
    <x v="1"/>
    <s v="GBP"/>
    <n v="1410191405"/>
    <n v="1408031405"/>
    <b v="0"/>
    <n v="1"/>
    <b v="0"/>
    <s v="theater/musical"/>
    <n v="2E-3"/>
    <n v="0.1"/>
    <x v="1"/>
    <s v="musical"/>
    <d v="2014-09-08T15:50:05"/>
    <x v="3868"/>
  </r>
  <r>
    <n v="3869"/>
    <s v="The Masturbation Musical (Canceled)"/>
    <s v="A Musical about 3 women who pursue their Pleasure and end up finding themselves."/>
    <n v="13111"/>
    <n v="452"/>
    <x v="1"/>
    <x v="0"/>
    <s v="USD"/>
    <n v="1426302660"/>
    <n v="1423761792"/>
    <b v="0"/>
    <n v="15"/>
    <b v="0"/>
    <s v="theater/musical"/>
    <n v="3.44748684310884E-2"/>
    <n v="3.3185840707964605E-2"/>
    <x v="1"/>
    <s v="musical"/>
    <d v="2015-03-14T03:11:00"/>
    <x v="3869"/>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6.6666666666666671E-3"/>
    <x v="1"/>
    <s v="musical"/>
    <d v="2014-07-03T04:07:58"/>
    <x v="3870"/>
  </r>
  <r>
    <n v="3871"/>
    <s v="Pocket Monsters: A Musical Parody (Canceled)"/>
    <s v="Our musical is finally ready to come to life, and we're raising funds to help make that happen!"/>
    <n v="1500"/>
    <n v="40"/>
    <x v="1"/>
    <x v="0"/>
    <s v="USD"/>
    <n v="1490809450"/>
    <n v="1485629050"/>
    <b v="0"/>
    <n v="3"/>
    <b v="0"/>
    <s v="theater/musical"/>
    <n v="2.6666666666666668E-2"/>
    <n v="7.4999999999999997E-2"/>
    <x v="1"/>
    <s v="musical"/>
    <d v="2017-03-29T17:44:10"/>
    <x v="3871"/>
  </r>
  <r>
    <n v="3872"/>
    <s v="Shining Star Players (Canceled)"/>
    <s v="We are a brand new theatrical teen production company, and we need enough money to put on our first musical production."/>
    <n v="15000"/>
    <n v="0"/>
    <x v="1"/>
    <x v="0"/>
    <s v="USD"/>
    <n v="1439522996"/>
    <n v="1435202996"/>
    <b v="0"/>
    <n v="0"/>
    <b v="0"/>
    <s v="theater/musical"/>
    <n v="0"/>
    <e v="#DIV/0!"/>
    <x v="1"/>
    <s v="musical"/>
    <d v="2015-08-14T03:29:56"/>
    <x v="3872"/>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e v="#DIV/0!"/>
    <x v="1"/>
    <s v="musical"/>
    <d v="2015-10-08T16:42:15"/>
    <x v="3873"/>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e v="#DIV/0!"/>
    <x v="1"/>
    <s v="musical"/>
    <d v="2015-01-24T01:00:00"/>
    <x v="3874"/>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e v="#DIV/0!"/>
    <x v="1"/>
    <s v="musical"/>
    <d v="2016-09-03T10:00:00"/>
    <x v="3875"/>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2.2340942204953862E-2"/>
    <x v="1"/>
    <s v="musical"/>
    <d v="2016-02-02T14:58:48"/>
    <x v="3876"/>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1.1281224818694601E-2"/>
    <x v="1"/>
    <s v="musical"/>
    <d v="2016-12-08T16:15:52"/>
    <x v="3877"/>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0.1"/>
    <x v="1"/>
    <s v="musical"/>
    <d v="2015-06-30T03:59:00"/>
    <x v="3878"/>
  </r>
  <r>
    <n v="3879"/>
    <s v="Theatre 'Portable' Royal (Canceled)"/>
    <s v="Theatre â€˜Portableâ€™ Royal is a portable, fully working, 40 seater theatre which will tour the UK and beyond!"/>
    <n v="15000"/>
    <n v="0"/>
    <x v="1"/>
    <x v="1"/>
    <s v="GBP"/>
    <n v="1422218396"/>
    <n v="1419626396"/>
    <b v="0"/>
    <n v="0"/>
    <b v="0"/>
    <s v="theater/musical"/>
    <n v="0"/>
    <e v="#DIV/0!"/>
    <x v="1"/>
    <s v="musical"/>
    <d v="2015-01-25T20:39:56"/>
    <x v="3879"/>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1.7346938775510204E-2"/>
    <x v="1"/>
    <s v="musical"/>
    <d v="2014-07-30T23:00:00"/>
    <x v="3880"/>
  </r>
  <r>
    <n v="3881"/>
    <s v="My Real Mother's Name is... (Canceled)"/>
    <s v="A musical journey coming to the Blue Venue at the 2017 Orlando Fringe Festival!"/>
    <n v="500"/>
    <n v="25"/>
    <x v="1"/>
    <x v="0"/>
    <s v="USD"/>
    <n v="1487550399"/>
    <n v="1484958399"/>
    <b v="0"/>
    <n v="1"/>
    <b v="0"/>
    <s v="theater/musical"/>
    <n v="0.05"/>
    <n v="0.04"/>
    <x v="1"/>
    <s v="musical"/>
    <d v="2017-02-20T00:26:39"/>
    <x v="3881"/>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e v="#DIV/0!"/>
    <x v="1"/>
    <s v="musical"/>
    <d v="2016-01-31T23:03:00"/>
    <x v="3882"/>
  </r>
  <r>
    <n v="3883"/>
    <s v="CAGED - A New Musical (Canceled)"/>
    <s v="CAGED - A New Musical is the story of One Passion, One Voice, One Dream. - One man's quest to become the woman he always wanted to be."/>
    <n v="15000"/>
    <n v="0"/>
    <x v="1"/>
    <x v="1"/>
    <s v="GBP"/>
    <n v="1409668069"/>
    <n v="1407076069"/>
    <b v="0"/>
    <n v="0"/>
    <b v="0"/>
    <s v="theater/musical"/>
    <n v="0"/>
    <e v="#DIV/0!"/>
    <x v="1"/>
    <s v="musical"/>
    <d v="2014-09-02T14:27:49"/>
    <x v="3883"/>
  </r>
  <r>
    <n v="3884"/>
    <s v="Alive Portrait Of Christ in Pembroke Township, IL (Canceled)"/>
    <s v="The Group M3 is striving to give one of the poorest towns in the country hope again this Easter Holiday."/>
    <n v="10000"/>
    <n v="0"/>
    <x v="1"/>
    <x v="0"/>
    <s v="USD"/>
    <n v="1427479192"/>
    <n v="1425322792"/>
    <b v="0"/>
    <n v="0"/>
    <b v="0"/>
    <s v="theater/musical"/>
    <n v="0"/>
    <e v="#DIV/0!"/>
    <x v="1"/>
    <s v="musical"/>
    <d v="2015-03-27T17:59:52"/>
    <x v="3884"/>
  </r>
  <r>
    <n v="3885"/>
    <s v="THE SESSIONS - The Beatles at Abbey Road Studios (Canceled)"/>
    <s v="A LIVE musical spectacular theatrical experience of The Beatles recording sessions at Abbey Road Studios."/>
    <n v="375000"/>
    <n v="0"/>
    <x v="1"/>
    <x v="0"/>
    <s v="USD"/>
    <n v="1462834191"/>
    <n v="1460242191"/>
    <b v="0"/>
    <n v="0"/>
    <b v="0"/>
    <s v="theater/musical"/>
    <n v="0"/>
    <e v="#DIV/0!"/>
    <x v="1"/>
    <s v="musical"/>
    <d v="2016-05-09T22:49:51"/>
    <x v="3885"/>
  </r>
  <r>
    <n v="3886"/>
    <s v="a (Canceled)"/>
    <n v="1"/>
    <n v="10000"/>
    <n v="0"/>
    <x v="1"/>
    <x v="2"/>
    <s v="AUD"/>
    <n v="1418275702"/>
    <n v="1415683702"/>
    <b v="0"/>
    <n v="0"/>
    <b v="0"/>
    <s v="theater/musical"/>
    <n v="0"/>
    <e v="#DIV/0!"/>
    <x v="1"/>
    <s v="musical"/>
    <d v="2014-12-11T05:28:22"/>
    <x v="3886"/>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5.7142857142857141E-2"/>
    <x v="1"/>
    <s v="musical"/>
    <d v="2015-05-01T22:00:00"/>
    <x v="3887"/>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2.5830258302583026E-2"/>
    <x v="1"/>
    <s v="plays"/>
    <d v="2017-02-26T13:05:58"/>
    <x v="3888"/>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7.6271186440677971E-2"/>
    <x v="1"/>
    <s v="plays"/>
    <d v="2015-01-04T23:26:00"/>
    <x v="3889"/>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3.1695721077654518E-3"/>
    <x v="1"/>
    <s v="plays"/>
    <d v="2015-08-15T18:12:24"/>
    <x v="3890"/>
  </r>
  <r>
    <n v="3891"/>
    <s v="Out of the Box: A Mime Story"/>
    <s v="A comedy about a mime who dreams of becoming a stand up comedian."/>
    <n v="800"/>
    <n v="260"/>
    <x v="2"/>
    <x v="0"/>
    <s v="USD"/>
    <n v="1427086740"/>
    <n v="1424488244"/>
    <b v="0"/>
    <n v="7"/>
    <b v="0"/>
    <s v="theater/plays"/>
    <n v="0.32500000000000001"/>
    <n v="2.6923076923076925E-2"/>
    <x v="1"/>
    <s v="plays"/>
    <d v="2015-03-23T04:59:00"/>
    <x v="3891"/>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e v="#DIV/0!"/>
    <x v="1"/>
    <s v="plays"/>
    <d v="2014-08-24T07:00:00"/>
    <x v="3892"/>
  </r>
  <r>
    <n v="3893"/>
    <s v="MY PRIVATE REVOLUTION"/>
    <s v="An inspiring story of a young girl's journey from childhood to adulthood told through monologue, dialogue, poetry and music and dance."/>
    <n v="50000"/>
    <n v="10775"/>
    <x v="2"/>
    <x v="0"/>
    <s v="USD"/>
    <n v="1404194400"/>
    <n v="1400600840"/>
    <b v="0"/>
    <n v="84"/>
    <b v="0"/>
    <s v="theater/plays"/>
    <n v="0.2155"/>
    <n v="7.7958236658932714E-3"/>
    <x v="1"/>
    <s v="plays"/>
    <d v="2014-07-01T06:00:00"/>
    <x v="3893"/>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2.1153846153846155E-2"/>
    <x v="1"/>
    <s v="plays"/>
    <d v="2016-12-06T04:59:00"/>
    <x v="3894"/>
  </r>
  <r>
    <n v="3895"/>
    <s v="Vestige"/>
    <s v="A Transgender makeup artist calls into question the loyalty of her best friend in a 1980's circus while dealing with her dying mother."/>
    <n v="1000"/>
    <n v="50"/>
    <x v="2"/>
    <x v="0"/>
    <s v="USD"/>
    <n v="1425103218"/>
    <n v="1422424818"/>
    <b v="0"/>
    <n v="1"/>
    <b v="0"/>
    <s v="theater/plays"/>
    <n v="0.05"/>
    <n v="0.02"/>
    <x v="1"/>
    <s v="plays"/>
    <d v="2015-02-28T06:00:18"/>
    <x v="3895"/>
  </r>
  <r>
    <n v="3896"/>
    <s v="Yorick and Company"/>
    <s v="Yorick and Co. is a comedy about a struggling theatre company whose mysterious benefactor starts haunting the show!"/>
    <n v="1600"/>
    <n v="170"/>
    <x v="2"/>
    <x v="0"/>
    <s v="USD"/>
    <n v="1402979778"/>
    <n v="1401770178"/>
    <b v="0"/>
    <n v="4"/>
    <b v="0"/>
    <s v="theater/plays"/>
    <n v="0.10625"/>
    <n v="2.3529411764705882E-2"/>
    <x v="1"/>
    <s v="plays"/>
    <d v="2014-06-17T04:36:18"/>
    <x v="389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2.2727272727272728E-2"/>
    <x v="1"/>
    <s v="plays"/>
    <d v="2015-01-08T20:58:03"/>
    <x v="3897"/>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1.9656019656019656E-2"/>
    <x v="1"/>
    <s v="plays"/>
    <d v="2015-08-17T16:00:00"/>
    <x v="3898"/>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1.6E-2"/>
    <x v="1"/>
    <s v="plays"/>
    <d v="2014-08-12T18:36:01"/>
    <x v="3899"/>
  </r>
  <r>
    <n v="3900"/>
    <s v="HUB Theatre Group presents John Logan's RED"/>
    <s v="HUB Theatre Group collaborates with local artists to present John Logan's RED to the community."/>
    <n v="2500"/>
    <n v="135"/>
    <x v="2"/>
    <x v="0"/>
    <s v="USD"/>
    <n v="1433988791"/>
    <n v="1431396791"/>
    <b v="0"/>
    <n v="5"/>
    <b v="0"/>
    <s v="theater/plays"/>
    <n v="5.3999999999999999E-2"/>
    <n v="3.7037037037037035E-2"/>
    <x v="1"/>
    <s v="plays"/>
    <d v="2015-06-11T02:13:11"/>
    <x v="3900"/>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0.04"/>
    <x v="1"/>
    <s v="plays"/>
    <d v="2015-12-19T19:49:59"/>
    <x v="3901"/>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2.1160409556313993E-2"/>
    <x v="1"/>
    <s v="plays"/>
    <d v="2016-11-14T12:14:02"/>
    <x v="3902"/>
  </r>
  <r>
    <n v="3903"/>
    <s v="Know Thy Law"/>
    <s v="Based on the novel â€œKnow Thy Lawâ€, this powerful play gives the insight and understanding of the power of knowing the law of the land."/>
    <n v="1500"/>
    <n v="0"/>
    <x v="2"/>
    <x v="0"/>
    <s v="USD"/>
    <n v="1439581080"/>
    <n v="1435709765"/>
    <b v="0"/>
    <n v="0"/>
    <b v="0"/>
    <s v="theater/plays"/>
    <n v="0"/>
    <e v="#DIV/0!"/>
    <x v="1"/>
    <s v="plays"/>
    <d v="2015-08-14T19:38:00"/>
    <x v="3903"/>
  </r>
  <r>
    <n v="3904"/>
    <s v="Black America from Prophets to Pimps"/>
    <s v="A play that will cover 4000 years of black history."/>
    <n v="10000"/>
    <n v="3"/>
    <x v="2"/>
    <x v="0"/>
    <s v="USD"/>
    <n v="1429074240"/>
    <n v="1427866200"/>
    <b v="0"/>
    <n v="2"/>
    <b v="0"/>
    <s v="theater/plays"/>
    <n v="2.9999999999999997E-4"/>
    <n v="0.66666666666666663"/>
    <x v="1"/>
    <s v="plays"/>
    <d v="2015-04-15T05:04:00"/>
    <x v="3904"/>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4.046242774566474E-2"/>
    <x v="1"/>
    <s v="plays"/>
    <d v="2015-06-11T23:00:00"/>
    <x v="3905"/>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1.5841584158415842E-2"/>
    <x v="1"/>
    <s v="plays"/>
    <d v="2015-06-26T13:25:00"/>
    <x v="3906"/>
  </r>
  <r>
    <n v="3907"/>
    <s v="Burqa&amp;Rifle: A Drama: Two Women, Two Cultues, Two Histories"/>
    <s v="Burqa&amp;Rifle dramatizes the  encounter between two women -- a vigilante and a convert to Islam."/>
    <n v="1000"/>
    <n v="153"/>
    <x v="2"/>
    <x v="0"/>
    <s v="USD"/>
    <n v="1414354080"/>
    <n v="1411587606"/>
    <b v="0"/>
    <n v="4"/>
    <b v="0"/>
    <s v="theater/plays"/>
    <n v="0.153"/>
    <n v="2.6143790849673203E-2"/>
    <x v="1"/>
    <s v="plays"/>
    <d v="2014-10-26T20:08:00"/>
    <x v="3907"/>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6.1538461538461542E-2"/>
    <x v="1"/>
    <s v="plays"/>
    <d v="2014-07-29T03:14:56"/>
    <x v="3908"/>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2.9629629629629631E-2"/>
    <x v="1"/>
    <s v="plays"/>
    <d v="2014-09-11T08:37:22"/>
    <x v="3909"/>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1.6216216216216217E-2"/>
    <x v="1"/>
    <s v="plays"/>
    <d v="2015-09-07T18:09:57"/>
    <x v="3910"/>
  </r>
  <r>
    <n v="3911"/>
    <s v="Ministers of Grace"/>
    <s v="â€˜Ministers of Graceâ€™ imagines what the movie Ghostbusters would be like if written by William Shakespeare."/>
    <n v="8000"/>
    <n v="2993"/>
    <x v="2"/>
    <x v="0"/>
    <s v="USD"/>
    <n v="1417033777"/>
    <n v="1414438177"/>
    <b v="0"/>
    <n v="36"/>
    <b v="0"/>
    <s v="theater/plays"/>
    <n v="0.37412499999999999"/>
    <n v="1.2028065486134313E-2"/>
    <x v="1"/>
    <s v="plays"/>
    <d v="2014-11-26T20:29:37"/>
    <x v="3911"/>
  </r>
  <r>
    <n v="3912"/>
    <s v="JoLee Productions"/>
    <s v="Producing &amp; directing Jake's Women by Neil Simon opening July 9 and running through July 26 for Sonoma Arts Live"/>
    <n v="15000"/>
    <n v="1"/>
    <x v="2"/>
    <x v="0"/>
    <s v="USD"/>
    <n v="1429936500"/>
    <n v="1424759330"/>
    <b v="0"/>
    <n v="1"/>
    <b v="0"/>
    <s v="theater/plays"/>
    <n v="6.666666666666667E-5"/>
    <n v="1"/>
    <x v="1"/>
    <s v="plays"/>
    <d v="2015-04-25T04:35:00"/>
    <x v="3912"/>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7.0000000000000001E-3"/>
    <x v="1"/>
    <s v="plays"/>
    <d v="2015-11-30T06:04:09"/>
    <x v="3913"/>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2.9702970297029702E-2"/>
    <x v="1"/>
    <s v="plays"/>
    <d v="2015-05-10T22:59:00"/>
    <x v="3914"/>
  </r>
  <r>
    <n v="3915"/>
    <s v="Hardcross"/>
    <s v="Following the enormous success of Hardcross, we are looking for new ways to bring this wonderful play to a wider audience."/>
    <n v="1500"/>
    <n v="5"/>
    <x v="2"/>
    <x v="1"/>
    <s v="GBP"/>
    <n v="1464824309"/>
    <n v="1462232309"/>
    <b v="0"/>
    <n v="1"/>
    <b v="0"/>
    <s v="theater/plays"/>
    <n v="3.3333333333333335E-3"/>
    <n v="0.2"/>
    <x v="1"/>
    <s v="plays"/>
    <d v="2016-06-01T23:38:29"/>
    <x v="3915"/>
  </r>
  <r>
    <n v="3916"/>
    <s v="Final exam"/>
    <s v="We're a small group of University students who need a little help making our final exam production the best product possible."/>
    <n v="2000"/>
    <n v="0"/>
    <x v="2"/>
    <x v="8"/>
    <s v="DKK"/>
    <n v="1464952752"/>
    <n v="1462360752"/>
    <b v="0"/>
    <n v="0"/>
    <b v="0"/>
    <s v="theater/plays"/>
    <n v="0"/>
    <e v="#DIV/0!"/>
    <x v="1"/>
    <s v="plays"/>
    <d v="2016-06-03T11:19:12"/>
    <x v="391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0.1"/>
    <x v="1"/>
    <s v="plays"/>
    <d v="2014-09-11T12:39:21"/>
    <x v="3917"/>
  </r>
  <r>
    <n v="3918"/>
    <s v="The Singing Teacher"/>
    <s v="A fantastic new comedy coming to the West End 2014.  An Alan Ayckbourn meets Richard Curtis style comedy. Who knew singing was therapy!"/>
    <n v="60000"/>
    <n v="120"/>
    <x v="2"/>
    <x v="1"/>
    <s v="GBP"/>
    <n v="1407168000"/>
    <n v="1406131023"/>
    <b v="0"/>
    <n v="3"/>
    <b v="0"/>
    <s v="theater/plays"/>
    <n v="2E-3"/>
    <n v="2.5000000000000001E-2"/>
    <x v="1"/>
    <s v="plays"/>
    <d v="2014-08-04T16:00:00"/>
    <x v="3918"/>
  </r>
  <r>
    <n v="3919"/>
    <s v="After The Blue"/>
    <s v="Two sisters living in a Cornish seaside town attempt to hide and escape from a life- circle of deceit, abuse, incest and revenge."/>
    <n v="5000"/>
    <n v="90"/>
    <x v="2"/>
    <x v="1"/>
    <s v="GBP"/>
    <n v="1453075200"/>
    <n v="1450628773"/>
    <b v="0"/>
    <n v="3"/>
    <b v="0"/>
    <s v="theater/plays"/>
    <n v="1.7999999999999999E-2"/>
    <n v="3.3333333333333333E-2"/>
    <x v="1"/>
    <s v="plays"/>
    <d v="2016-01-18T00:00:00"/>
    <x v="3919"/>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2.2222222222222223E-2"/>
    <x v="1"/>
    <s v="plays"/>
    <d v="2016-11-13T10:17:40"/>
    <x v="3920"/>
  </r>
  <r>
    <n v="3921"/>
    <s v="Shakespeare's R&amp;J - Chapel Lane Theatre Company"/>
    <s v="CLTC are crowdfunding for our latest production - Joe Calarco's brilliant adaptation of Shakespeare's most loved tragedy."/>
    <n v="3000"/>
    <n v="0"/>
    <x v="2"/>
    <x v="1"/>
    <s v="GBP"/>
    <n v="1414346400"/>
    <n v="1413291655"/>
    <b v="0"/>
    <n v="0"/>
    <b v="0"/>
    <s v="theater/plays"/>
    <n v="0"/>
    <e v="#DIV/0!"/>
    <x v="1"/>
    <s v="plays"/>
    <d v="2014-10-26T18:00:00"/>
    <x v="3921"/>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9.8360655737704916E-2"/>
    <x v="1"/>
    <s v="plays"/>
    <d v="2015-03-02T23:00:00"/>
    <x v="3922"/>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1.2283236994219654E-2"/>
    <x v="1"/>
    <s v="plays"/>
    <d v="2015-04-09T23:31:11"/>
    <x v="3923"/>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1.7467248908296942E-2"/>
    <x v="1"/>
    <s v="plays"/>
    <d v="2014-06-26T23:02:02"/>
    <x v="3924"/>
  </r>
  <r>
    <n v="3925"/>
    <s v="Help Save High School Theater"/>
    <s v="Help Save High School Theater Program_x000a_Your donations will be used to purchase props, build sets, and costumes."/>
    <n v="150"/>
    <n v="15"/>
    <x v="2"/>
    <x v="0"/>
    <s v="USD"/>
    <n v="1406753639"/>
    <n v="1404161639"/>
    <b v="0"/>
    <n v="3"/>
    <b v="0"/>
    <s v="theater/plays"/>
    <n v="0.1"/>
    <n v="0.2"/>
    <x v="1"/>
    <s v="plays"/>
    <d v="2014-07-30T20:53:59"/>
    <x v="3925"/>
  </r>
  <r>
    <n v="3926"/>
    <s v="Caryl Churchill's 'Top Girls' - NSW HSC Text"/>
    <s v="Producing syllabus-relevant theatre targeted to HSC students on the NSW Central Coast"/>
    <n v="5000"/>
    <n v="15"/>
    <x v="2"/>
    <x v="2"/>
    <s v="AUD"/>
    <n v="1419645748"/>
    <n v="1417053748"/>
    <b v="0"/>
    <n v="1"/>
    <b v="0"/>
    <s v="theater/plays"/>
    <n v="3.0000000000000001E-3"/>
    <n v="6.6666666666666666E-2"/>
    <x v="1"/>
    <s v="plays"/>
    <d v="2014-12-27T02:02:28"/>
    <x v="392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0.08"/>
    <x v="1"/>
    <s v="plays"/>
    <d v="2014-08-09T06:25:04"/>
    <x v="3927"/>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1.0752688172043012E-2"/>
    <x v="1"/>
    <s v="plays"/>
    <d v="2015-10-16T04:59:00"/>
    <x v="3928"/>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3.0905077262693158E-2"/>
    <x v="1"/>
    <s v="plays"/>
    <d v="2016-09-18T19:51:05"/>
    <x v="3929"/>
  </r>
  <r>
    <n v="3930"/>
    <s v="Foundry Theatre Brisbane"/>
    <s v="We are a new and exciting semi-pro  theatre company who will support &amp; hire local actors &amp; writers in Brisbane &amp; Queensland."/>
    <n v="10000"/>
    <n v="0"/>
    <x v="2"/>
    <x v="2"/>
    <s v="AUD"/>
    <n v="1459490400"/>
    <n v="1457078868"/>
    <b v="0"/>
    <n v="0"/>
    <b v="0"/>
    <s v="theater/plays"/>
    <n v="0"/>
    <e v="#DIV/0!"/>
    <x v="1"/>
    <s v="plays"/>
    <d v="2016-04-01T06:00:00"/>
    <x v="3930"/>
  </r>
  <r>
    <n v="3931"/>
    <s v="Still I Weep"/>
    <s v="An original stage play designed to bring to light the long-term effects on adult survivors of childhood sexual abuse. We do survive!"/>
    <n v="8000"/>
    <n v="0"/>
    <x v="2"/>
    <x v="0"/>
    <s v="USD"/>
    <n v="1441510707"/>
    <n v="1439350707"/>
    <b v="0"/>
    <n v="0"/>
    <b v="0"/>
    <s v="theater/plays"/>
    <n v="0"/>
    <e v="#DIV/0!"/>
    <x v="1"/>
    <s v="plays"/>
    <d v="2015-09-06T03:38:27"/>
    <x v="3931"/>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1"/>
    <x v="1"/>
    <s v="plays"/>
    <d v="2016-03-16T03:02:44"/>
    <x v="3932"/>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1.0889292196007259E-2"/>
    <x v="1"/>
    <s v="plays"/>
    <d v="2016-07-17T00:43:00"/>
    <x v="3933"/>
  </r>
  <r>
    <n v="3934"/>
    <s v="&quot;A Measure of Normalcy&quot;"/>
    <s v="Lost youth and lost souls struggle to find meaning amid dingy basements, vanishing malls, and a bleak Midwestern summer."/>
    <n v="5000"/>
    <n v="550"/>
    <x v="2"/>
    <x v="0"/>
    <s v="USD"/>
    <n v="1443704400"/>
    <n v="1439827639"/>
    <b v="0"/>
    <n v="12"/>
    <b v="0"/>
    <s v="theater/plays"/>
    <n v="0.11"/>
    <n v="2.181818181818182E-2"/>
    <x v="1"/>
    <s v="plays"/>
    <d v="2015-10-01T13:00:00"/>
    <x v="3934"/>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1.7490494296577948E-2"/>
    <x v="1"/>
    <s v="plays"/>
    <d v="2015-10-04T15:45:46"/>
    <x v="3935"/>
  </r>
  <r>
    <n v="3936"/>
    <s v="End Breast Cancer"/>
    <s v="This stage play is a true story about one woman's fight against breast cancer while still having to deal with the adversities of life."/>
    <n v="20000"/>
    <n v="0"/>
    <x v="2"/>
    <x v="0"/>
    <s v="USD"/>
    <n v="1480576720"/>
    <n v="1477981120"/>
    <b v="0"/>
    <n v="0"/>
    <b v="0"/>
    <s v="theater/plays"/>
    <n v="0"/>
    <e v="#DIV/0!"/>
    <x v="1"/>
    <s v="plays"/>
    <d v="2016-12-01T07:18:40"/>
    <x v="393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4.0241448692152921E-3"/>
    <x v="1"/>
    <s v="plays"/>
    <d v="2016-07-11T15:09:20"/>
    <x v="3937"/>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1.2594458438287154E-2"/>
    <x v="1"/>
    <s v="plays"/>
    <d v="2015-06-27T21:44:14"/>
    <x v="3938"/>
  </r>
  <r>
    <n v="3939"/>
    <s v="'Potter.' Funding 2015"/>
    <s v="'Potter.' is a parody of the popular Harry Potter series allowing aspiring actors a chance to work in a professional production."/>
    <n v="5000"/>
    <n v="5"/>
    <x v="2"/>
    <x v="2"/>
    <s v="AUD"/>
    <n v="1412656200"/>
    <n v="1412328979"/>
    <b v="0"/>
    <n v="1"/>
    <b v="0"/>
    <s v="theater/plays"/>
    <n v="1E-3"/>
    <n v="0.2"/>
    <x v="1"/>
    <s v="plays"/>
    <d v="2014-10-07T04:30:00"/>
    <x v="3939"/>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0.18181818181818182"/>
    <x v="1"/>
    <s v="plays"/>
    <d v="2015-01-02T11:49:11"/>
    <x v="3940"/>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0.04"/>
    <x v="1"/>
    <s v="plays"/>
    <d v="2014-11-25T01:00:00"/>
    <x v="3941"/>
  </r>
  <r>
    <n v="3942"/>
    <s v="Epic Proportions"/>
    <s v="In the 30's, two brothers, Benny and Phil, who go to the Arizona desert to be extras in a huge Biblical epic. Riotous comedy!"/>
    <n v="1200"/>
    <n v="0"/>
    <x v="2"/>
    <x v="0"/>
    <s v="USD"/>
    <n v="1434490914"/>
    <n v="1429306914"/>
    <b v="0"/>
    <n v="0"/>
    <b v="0"/>
    <s v="theater/plays"/>
    <n v="0"/>
    <e v="#DIV/0!"/>
    <x v="1"/>
    <s v="plays"/>
    <d v="2015-06-16T21:41:54"/>
    <x v="3942"/>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7.2951739618406283E-3"/>
    <x v="1"/>
    <s v="plays"/>
    <d v="2015-11-02T16:50:00"/>
    <x v="3943"/>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e v="#DIV/0!"/>
    <x v="1"/>
    <s v="plays"/>
    <d v="2015-08-27T15:54:35"/>
    <x v="3944"/>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0.2"/>
    <x v="1"/>
    <s v="plays"/>
    <d v="2015-05-15T19:14:28"/>
    <x v="3945"/>
  </r>
  <r>
    <n v="3946"/>
    <s v="DR. Mecurio's Mythical Marvels &amp; Beastiry"/>
    <s v="Dr. Mecurio's is an original work of fantasy designed and written for the stage."/>
    <n v="6000"/>
    <n v="195"/>
    <x v="2"/>
    <x v="0"/>
    <s v="USD"/>
    <n v="1425110400"/>
    <n v="1422388822"/>
    <b v="0"/>
    <n v="5"/>
    <b v="0"/>
    <s v="theater/plays"/>
    <n v="3.2500000000000001E-2"/>
    <n v="2.564102564102564E-2"/>
    <x v="1"/>
    <s v="plays"/>
    <d v="2015-02-28T08:00:00"/>
    <x v="394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1.9801980198019802E-2"/>
    <x v="1"/>
    <s v="plays"/>
    <d v="2016-10-02T03:25:44"/>
    <x v="3947"/>
  </r>
  <r>
    <n v="3948"/>
    <s v="The Barbican Photography Trip 2015"/>
    <s v="A group of 12 friends, separated by time, space, state borders and oceans want to head to London for the adventure of a lifetime."/>
    <n v="30000"/>
    <n v="0"/>
    <x v="2"/>
    <x v="2"/>
    <s v="AUD"/>
    <n v="1410076123"/>
    <n v="1404892123"/>
    <b v="0"/>
    <n v="0"/>
    <b v="0"/>
    <s v="theater/plays"/>
    <n v="0"/>
    <e v="#DIV/0!"/>
    <x v="1"/>
    <s v="plays"/>
    <d v="2014-09-07T07:48:43"/>
    <x v="3948"/>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2.0291693088142042E-2"/>
    <x v="1"/>
    <s v="plays"/>
    <d v="2015-02-11T02:53:41"/>
    <x v="3949"/>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0.04"/>
    <x v="1"/>
    <s v="plays"/>
    <d v="2016-04-08T18:35:00"/>
    <x v="3950"/>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1"/>
    <x v="1"/>
    <s v="plays"/>
    <d v="2016-05-03T18:49:02"/>
    <x v="3951"/>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0.04"/>
    <x v="1"/>
    <s v="plays"/>
    <d v="2015-10-26T18:58:10"/>
    <x v="3952"/>
  </r>
  <r>
    <n v="3953"/>
    <s v="A Time Pirate's Love"/>
    <s v="Actors and actresses are needed to help me create a stage play. A stage play needs to be adapted from the book I wrote."/>
    <n v="17600"/>
    <n v="0"/>
    <x v="2"/>
    <x v="0"/>
    <s v="USD"/>
    <n v="1469834940"/>
    <n v="1467162586"/>
    <b v="0"/>
    <n v="0"/>
    <b v="0"/>
    <s v="theater/plays"/>
    <n v="0"/>
    <e v="#DIV/0!"/>
    <x v="1"/>
    <s v="plays"/>
    <d v="2016-07-29T23:29:00"/>
    <x v="3953"/>
  </r>
  <r>
    <n v="3954"/>
    <s v="City of Joy"/>
    <s v="Despite hunger and conditions of a Calcutta slum, the people there know that life is precious. They have named it â€˜City of Joy.â€™"/>
    <n v="25000"/>
    <n v="0"/>
    <x v="2"/>
    <x v="5"/>
    <s v="CAD"/>
    <n v="1405352264"/>
    <n v="1400168264"/>
    <b v="0"/>
    <n v="0"/>
    <b v="0"/>
    <s v="theater/plays"/>
    <n v="0"/>
    <e v="#DIV/0!"/>
    <x v="1"/>
    <s v="plays"/>
    <d v="2014-07-14T15:37:44"/>
    <x v="3954"/>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1.8823529411764704E-2"/>
    <x v="1"/>
    <s v="plays"/>
    <d v="2015-11-28T21:22:21"/>
    <x v="3955"/>
  </r>
  <r>
    <n v="3956"/>
    <s v="The Woman in Me"/>
    <s v="This saucy stage play chronicles the highs and lows of my life involving gangs, drugs and prison. The story is a transforming ministry."/>
    <n v="5500"/>
    <n v="0"/>
    <x v="2"/>
    <x v="0"/>
    <s v="USD"/>
    <n v="1461543600"/>
    <n v="1459203727"/>
    <b v="0"/>
    <n v="0"/>
    <b v="0"/>
    <s v="theater/plays"/>
    <n v="0"/>
    <e v="#DIV/0!"/>
    <x v="1"/>
    <s v="plays"/>
    <d v="2016-04-25T00:20:00"/>
    <x v="395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0.14285714285714285"/>
    <x v="1"/>
    <s v="plays"/>
    <d v="2016-07-08T23:25:54"/>
    <x v="3957"/>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2.4960998439937598E-2"/>
    <x v="1"/>
    <s v="plays"/>
    <d v="2014-08-02T14:00:00"/>
    <x v="3958"/>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4.1095890410958902E-2"/>
    <x v="1"/>
    <s v="plays"/>
    <d v="2014-09-28T18:55:56"/>
    <x v="3959"/>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8.8888888888888892E-2"/>
    <x v="1"/>
    <s v="plays"/>
    <d v="2016-01-03T20:17:36"/>
    <x v="3960"/>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9.5238095238095233E-2"/>
    <x v="1"/>
    <s v="plays"/>
    <d v="2014-05-08T21:23:30"/>
    <x v="3961"/>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6.6666666666666666E-2"/>
    <x v="1"/>
    <s v="plays"/>
    <d v="2015-11-28T14:54:54"/>
    <x v="3962"/>
  </r>
  <r>
    <n v="3963"/>
    <s v="Une minute de silence"/>
    <s v="les effets de censeur sur l'immigration.Ã§a c'est une piÃ¨ce de l'histoire de la rÃ©volution en Iran jusqu'Ã  des meurtres en sÃ©rie en 1999"/>
    <n v="10000"/>
    <n v="0"/>
    <x v="2"/>
    <x v="5"/>
    <s v="CAD"/>
    <n v="1447821717"/>
    <n v="1445226117"/>
    <b v="0"/>
    <n v="0"/>
    <b v="0"/>
    <s v="theater/plays"/>
    <n v="0"/>
    <e v="#DIV/0!"/>
    <x v="1"/>
    <s v="plays"/>
    <d v="2015-11-18T04:41:57"/>
    <x v="3963"/>
  </r>
  <r>
    <n v="3964"/>
    <s v="MAMA'Z BA-B: The StagePlay"/>
    <s v="&quot;MAMA'Z BA-B&quot; is the story of Marcus Williams who struggles to find a place for himself as a young black male."/>
    <n v="2000"/>
    <n v="126"/>
    <x v="2"/>
    <x v="0"/>
    <s v="USD"/>
    <n v="1429460386"/>
    <n v="1424279986"/>
    <b v="0"/>
    <n v="3"/>
    <b v="0"/>
    <s v="theater/plays"/>
    <n v="6.3E-2"/>
    <n v="2.3809523809523808E-2"/>
    <x v="1"/>
    <s v="plays"/>
    <d v="2015-04-19T16:19:46"/>
    <x v="3964"/>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1.4035087719298246E-2"/>
    <x v="1"/>
    <s v="plays"/>
    <d v="2016-04-14T04:39:40"/>
    <x v="3965"/>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4.4444444444444446E-2"/>
    <x v="1"/>
    <s v="plays"/>
    <d v="2014-07-24T02:59:00"/>
    <x v="396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2.4390243902439025E-2"/>
    <x v="1"/>
    <s v="plays"/>
    <d v="2017-03-06T06:58:27"/>
    <x v="3967"/>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2.0872865275142316E-2"/>
    <x v="1"/>
    <s v="plays"/>
    <d v="2016-05-22T19:34:33"/>
    <x v="3968"/>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2.843601895734597E-2"/>
    <x v="1"/>
    <s v="plays"/>
    <d v="2016-08-29T03:55:00"/>
    <x v="3969"/>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0.18181818181818182"/>
    <x v="1"/>
    <s v="plays"/>
    <d v="2016-04-17T20:43:31"/>
    <x v="3970"/>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4.4117647058823532E-2"/>
    <x v="1"/>
    <s v="plays"/>
    <d v="2014-07-21T12:52:06"/>
    <x v="3971"/>
  </r>
  <r>
    <n v="3972"/>
    <s v="Valkyrie Theatre Company"/>
    <s v="We're a horror based theatre company in Oklahoma City beginning our first season of shows."/>
    <n v="1000"/>
    <n v="211"/>
    <x v="2"/>
    <x v="0"/>
    <s v="USD"/>
    <n v="1423186634"/>
    <n v="1418002634"/>
    <b v="0"/>
    <n v="8"/>
    <b v="0"/>
    <s v="theater/plays"/>
    <n v="0.21099999999999999"/>
    <n v="3.7914691943127965E-2"/>
    <x v="1"/>
    <s v="plays"/>
    <d v="2015-02-06T01:37:14"/>
    <x v="3972"/>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9.475032010243278E-3"/>
    <x v="1"/>
    <s v="plays"/>
    <d v="2016-05-09T04:00:00"/>
    <x v="3973"/>
  </r>
  <r>
    <n v="3974"/>
    <s v="The Taming of the Shrew"/>
    <s v="We are performing Shakespeare's &quot;The Taming of the Shrew&quot; in its original Elizabethan setting at the Oxford Shakespeare Festival."/>
    <n v="1000"/>
    <n v="320"/>
    <x v="2"/>
    <x v="1"/>
    <s v="GBP"/>
    <n v="1464872848"/>
    <n v="1462280848"/>
    <b v="0"/>
    <n v="11"/>
    <b v="0"/>
    <s v="theater/plays"/>
    <n v="0.32"/>
    <n v="3.4375000000000003E-2"/>
    <x v="1"/>
    <s v="plays"/>
    <d v="2016-06-02T13:07:28"/>
    <x v="3974"/>
  </r>
  <r>
    <n v="3975"/>
    <s v="Moon Over Mangroves"/>
    <s v="Four homeless Key West men are to be given a boat, but fates twist until only the moon and mangroves witness their earthly demise."/>
    <n v="678"/>
    <n v="0"/>
    <x v="2"/>
    <x v="0"/>
    <s v="USD"/>
    <n v="1468442898"/>
    <n v="1465850898"/>
    <b v="0"/>
    <n v="0"/>
    <b v="0"/>
    <s v="theater/plays"/>
    <n v="0"/>
    <e v="#DIV/0!"/>
    <x v="1"/>
    <s v="plays"/>
    <d v="2016-07-13T20:48:18"/>
    <x v="3975"/>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1.6129032258064516E-2"/>
    <x v="1"/>
    <s v="plays"/>
    <d v="2014-08-01T07:00:00"/>
    <x v="397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4.5977011494252873E-3"/>
    <x v="1"/>
    <s v="plays"/>
    <d v="2016-07-22T18:55:32"/>
    <x v="3977"/>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3.7383177570093455E-2"/>
    <x v="1"/>
    <s v="plays"/>
    <d v="2015-01-31T15:25:53"/>
    <x v="3978"/>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5.4545454545454543E-2"/>
    <x v="1"/>
    <s v="plays"/>
    <d v="2015-03-29T20:00:00"/>
    <x v="3979"/>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1.5555555555555555E-2"/>
    <x v="1"/>
    <s v="plays"/>
    <d v="2014-07-05T14:22:27"/>
    <x v="3980"/>
  </r>
  <r>
    <n v="3981"/>
    <s v="BEIRUT, LADY OF LEBANON"/>
    <s v="A Theatrical Production Celebrating the Lebanese Culture and the Human Spirit in Time of War."/>
    <n v="30000"/>
    <n v="1225"/>
    <x v="2"/>
    <x v="0"/>
    <s v="USD"/>
    <n v="1468729149"/>
    <n v="1463545149"/>
    <b v="0"/>
    <n v="7"/>
    <b v="0"/>
    <s v="theater/plays"/>
    <n v="4.0833333333333333E-2"/>
    <n v="5.7142857142857143E-3"/>
    <x v="1"/>
    <s v="plays"/>
    <d v="2016-07-17T04:19:09"/>
    <x v="3981"/>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2.9411764705882353E-2"/>
    <x v="1"/>
    <s v="plays"/>
    <d v="2015-07-07T19:26:20"/>
    <x v="3982"/>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1.1864843951508899E-2"/>
    <x v="1"/>
    <s v="plays"/>
    <d v="2014-05-20T06:59:00"/>
    <x v="3983"/>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0.10526315789473684"/>
    <x v="1"/>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2.9641185647425898E-2"/>
    <x v="1"/>
    <s v="plays"/>
    <d v="2016-02-20T21:05:00"/>
    <x v="3985"/>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2.663934426229508E-2"/>
    <x v="1"/>
    <s v="plays"/>
    <d v="2016-05-06T13:04:00"/>
    <x v="3986"/>
  </r>
  <r>
    <n v="3987"/>
    <s v="Write Now 5"/>
    <s v="Write Now 5 is a new writing festival in south east London promoting new work from emerging playwrights."/>
    <n v="400"/>
    <n v="151"/>
    <x v="2"/>
    <x v="1"/>
    <s v="GBP"/>
    <n v="1400278290"/>
    <n v="1399414290"/>
    <b v="0"/>
    <n v="13"/>
    <b v="0"/>
    <s v="theater/plays"/>
    <n v="0.3775"/>
    <n v="8.6092715231788075E-2"/>
    <x v="1"/>
    <s v="plays"/>
    <d v="2014-05-16T22:11:30"/>
    <x v="3987"/>
  </r>
  <r>
    <n v="3988"/>
    <s v="Folk-Tales: What Stories Do Your Folks Tell?"/>
    <s v="An evening of of stories based both in myth and truth."/>
    <n v="1500"/>
    <n v="32"/>
    <x v="2"/>
    <x v="0"/>
    <s v="USD"/>
    <n v="1440813413"/>
    <n v="1439517413"/>
    <b v="0"/>
    <n v="4"/>
    <b v="0"/>
    <s v="theater/plays"/>
    <n v="2.1333333333333333E-2"/>
    <n v="0.125"/>
    <x v="1"/>
    <s v="plays"/>
    <d v="2015-08-29T01:56:53"/>
    <x v="3988"/>
  </r>
  <r>
    <n v="3989"/>
    <s v="A Gentleman, A Lady and A Thug"/>
    <s v="I love to write. I have written and published my first book and everyone that read it enjoyed it. My dream is to one day write movies"/>
    <n v="3000"/>
    <n v="0"/>
    <x v="2"/>
    <x v="0"/>
    <s v="USD"/>
    <n v="1447009181"/>
    <n v="1444413581"/>
    <b v="0"/>
    <n v="0"/>
    <b v="0"/>
    <s v="theater/plays"/>
    <n v="0"/>
    <e v="#DIV/0!"/>
    <x v="1"/>
    <s v="plays"/>
    <d v="2015-11-08T18:59:41"/>
    <x v="3989"/>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4.3478260869565216E-2"/>
    <x v="1"/>
    <s v="plays"/>
    <d v="2016-03-02T16:08:13"/>
    <x v="3990"/>
  </r>
  <r>
    <n v="3991"/>
    <s v="NTACTheatre - North Texas Actor's Collaborative Theatre"/>
    <s v="North Texas first actor-driven theatre company needs your help"/>
    <n v="500"/>
    <n v="100"/>
    <x v="2"/>
    <x v="0"/>
    <s v="USD"/>
    <n v="1433086082"/>
    <n v="1430494082"/>
    <b v="0"/>
    <n v="1"/>
    <b v="0"/>
    <s v="theater/plays"/>
    <n v="0.2"/>
    <n v="0.01"/>
    <x v="1"/>
    <s v="plays"/>
    <d v="2015-05-31T15:28:02"/>
    <x v="3991"/>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1.6635859519408502E-2"/>
    <x v="1"/>
    <s v="plays"/>
    <d v="2015-12-11T23:34:19"/>
    <x v="3992"/>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0.33333333333333331"/>
    <x v="1"/>
    <s v="plays"/>
    <d v="2015-05-13T20:45:12"/>
    <x v="3993"/>
  </r>
  <r>
    <n v="3994"/>
    <s v="Poles Apart - A Play in 2 Acts"/>
    <s v="Is Henson willing to dare risk a theatrical speaking tour of his North Pole adventures...and more?"/>
    <n v="2000"/>
    <n v="5"/>
    <x v="2"/>
    <x v="0"/>
    <s v="USD"/>
    <n v="1405761690"/>
    <n v="1403169690"/>
    <b v="0"/>
    <n v="1"/>
    <b v="0"/>
    <s v="theater/plays"/>
    <n v="2.5000000000000001E-3"/>
    <n v="0.2"/>
    <x v="1"/>
    <s v="plays"/>
    <d v="2014-07-19T09:21:30"/>
    <x v="3994"/>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5.7142857142857141E-2"/>
    <x v="1"/>
    <s v="plays"/>
    <d v="2015-02-14T11:27:00"/>
    <x v="3995"/>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3.4205231388329982E-2"/>
    <x v="1"/>
    <s v="plays"/>
    <d v="2014-11-20T16:04:00"/>
    <x v="3996"/>
  </r>
  <r>
    <n v="3997"/>
    <s v="'Working Play Title'"/>
    <s v="We aim to produce a Professional Published Play for two days in October 2015 on Fri 30th &amp; Sat 31st with three performances in total."/>
    <n v="3000"/>
    <n v="0"/>
    <x v="2"/>
    <x v="1"/>
    <s v="GBP"/>
    <n v="1428222221"/>
    <n v="1425633821"/>
    <b v="0"/>
    <n v="0"/>
    <b v="0"/>
    <s v="theater/plays"/>
    <n v="0"/>
    <e v="#DIV/0!"/>
    <x v="1"/>
    <s v="plays"/>
    <d v="2015-04-05T08:23:41"/>
    <x v="3997"/>
  </r>
  <r>
    <n v="3998"/>
    <s v="Forsaken Angels-A New Play"/>
    <s v="Forsaken Angels, a powerful new play by William Leary, author of DCMTA's Best Of 2014 Play Masquerade."/>
    <n v="1250"/>
    <n v="715"/>
    <x v="2"/>
    <x v="0"/>
    <s v="USD"/>
    <n v="1427580426"/>
    <n v="1424992026"/>
    <b v="0"/>
    <n v="12"/>
    <b v="0"/>
    <s v="theater/plays"/>
    <n v="0.57199999999999995"/>
    <n v="1.6783216783216783E-2"/>
    <x v="1"/>
    <s v="plays"/>
    <d v="2015-03-28T22:07:06"/>
    <x v="3998"/>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1.2110726643598616E-2"/>
    <x v="1"/>
    <s v="plays"/>
    <d v="2014-08-31T19:51:49"/>
    <x v="3999"/>
  </r>
  <r>
    <n v="4000"/>
    <s v="The Escorts"/>
    <s v="An Enticing Trip into the World of Assisted Dying"/>
    <n v="8000"/>
    <n v="10"/>
    <x v="2"/>
    <x v="0"/>
    <s v="USD"/>
    <n v="1462631358"/>
    <n v="1457450958"/>
    <b v="0"/>
    <n v="1"/>
    <b v="0"/>
    <s v="theater/plays"/>
    <n v="1.25E-3"/>
    <n v="0.1"/>
    <x v="1"/>
    <s v="plays"/>
    <d v="2016-05-07T14:29:18"/>
    <x v="4000"/>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3.0905077262693158E-2"/>
    <x v="1"/>
    <s v="plays"/>
    <d v="2017-03-01T19:00:00"/>
    <x v="4001"/>
  </r>
  <r>
    <n v="4002"/>
    <s v="Terry Pratchett's Wyrd Sisters"/>
    <s v="Bring Wyrd Sisters, a comedy of Shakespearean proportions, to small-town Texas. Loosely parodies the â€œScottish Play.â€"/>
    <n v="1250"/>
    <n v="23"/>
    <x v="2"/>
    <x v="0"/>
    <s v="USD"/>
    <n v="1411779761"/>
    <n v="1409187761"/>
    <b v="0"/>
    <n v="4"/>
    <b v="0"/>
    <s v="theater/plays"/>
    <n v="1.84E-2"/>
    <n v="0.17391304347826086"/>
    <x v="1"/>
    <s v="plays"/>
    <d v="2014-09-27T01:02:41"/>
    <x v="4002"/>
  </r>
  <r>
    <n v="4003"/>
    <s v="MAMA BA-B: The Stage Play"/>
    <s v="&quot;MAMA'Z BA-B&quot; is the story of Marcus Williams who struggles to find a place for himself as a young black male."/>
    <n v="2000"/>
    <n v="201"/>
    <x v="2"/>
    <x v="0"/>
    <s v="USD"/>
    <n v="1424009147"/>
    <n v="1421417147"/>
    <b v="0"/>
    <n v="2"/>
    <b v="0"/>
    <s v="theater/plays"/>
    <n v="0.10050000000000001"/>
    <n v="9.9502487562189053E-3"/>
    <x v="1"/>
    <s v="plays"/>
    <d v="2015-02-15T14:05:47"/>
    <x v="4003"/>
  </r>
  <r>
    <n v="4004"/>
    <s v="South Florida Tours"/>
    <s v="Help Launch The Queen Into South Florida!"/>
    <n v="500"/>
    <n v="1"/>
    <x v="2"/>
    <x v="0"/>
    <s v="USD"/>
    <n v="1412740457"/>
    <n v="1410148457"/>
    <b v="0"/>
    <n v="1"/>
    <b v="0"/>
    <s v="theater/plays"/>
    <n v="2E-3"/>
    <n v="1"/>
    <x v="1"/>
    <s v="plays"/>
    <d v="2014-10-08T03:54:17"/>
    <x v="4004"/>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0.05"/>
    <x v="1"/>
    <s v="plays"/>
    <d v="2014-10-20T19:23:05"/>
    <x v="4005"/>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0.5"/>
    <x v="1"/>
    <s v="plays"/>
    <d v="2016-02-16T18:33:07"/>
    <x v="400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0.2"/>
    <x v="1"/>
    <s v="plays"/>
    <d v="2014-08-26T16:28:00"/>
    <x v="4007"/>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6.6666666666666666E-2"/>
    <x v="1"/>
    <s v="plays"/>
    <d v="2015-07-22T23:08:27"/>
    <x v="4008"/>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0.04"/>
    <x v="1"/>
    <s v="plays"/>
    <d v="2014-09-09T16:49:20"/>
    <x v="4009"/>
  </r>
  <r>
    <n v="4010"/>
    <s v="The Connection Play 2014"/>
    <s v="JUNTO Productions is proud to present our first production, the premiere of The Connection, a play by Jeffrey Paul."/>
    <n v="7200"/>
    <n v="1742"/>
    <x v="2"/>
    <x v="0"/>
    <s v="USD"/>
    <n v="1414348166"/>
    <n v="1412879366"/>
    <b v="0"/>
    <n v="38"/>
    <b v="0"/>
    <s v="theater/plays"/>
    <n v="0.24194444444444443"/>
    <n v="2.1814006888633754E-2"/>
    <x v="1"/>
    <s v="plays"/>
    <d v="2014-10-26T18:29:26"/>
    <x v="4010"/>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0.21052631578947367"/>
    <x v="1"/>
    <s v="plays"/>
    <d v="2015-01-28T13:04:38"/>
    <x v="4011"/>
  </r>
  <r>
    <n v="4012"/>
    <s v="The Butterfly Catcher"/>
    <s v="LEELA IS A 14 YEAR OLD GIRL. JONAH IS A 56 YEAR OLD MAN. IT'S BEEN GOING ON FOR 3 YEARS. HERE COMES THE NIGHT OF VIOLENT RECKONING."/>
    <n v="575"/>
    <n v="0"/>
    <x v="2"/>
    <x v="1"/>
    <s v="GBP"/>
    <n v="1430571849"/>
    <n v="1427979849"/>
    <b v="0"/>
    <n v="0"/>
    <b v="0"/>
    <s v="theater/plays"/>
    <n v="0"/>
    <e v="#DIV/0!"/>
    <x v="1"/>
    <s v="plays"/>
    <d v="2015-05-02T13:04:09"/>
    <x v="4012"/>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7.6923076923076927E-2"/>
    <x v="1"/>
    <s v="plays"/>
    <d v="2015-02-16T07:13:43"/>
    <x v="4013"/>
  </r>
  <r>
    <n v="4014"/>
    <s v="Ministry theater"/>
    <s v="I am trying to put together a ministry theater company for junior / high schoolers that which puts on free shows in the SoCal area."/>
    <n v="9000"/>
    <n v="0"/>
    <x v="2"/>
    <x v="0"/>
    <s v="USD"/>
    <n v="1457157269"/>
    <n v="1455861269"/>
    <b v="0"/>
    <n v="0"/>
    <b v="0"/>
    <s v="theater/plays"/>
    <n v="0"/>
    <e v="#DIV/0!"/>
    <x v="1"/>
    <s v="plays"/>
    <d v="2016-03-05T05:54:29"/>
    <x v="4014"/>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1"/>
    <x v="1"/>
    <s v="plays"/>
    <d v="2015-07-19T18:44:23"/>
    <x v="4015"/>
  </r>
  <r>
    <n v="4016"/>
    <s v="MENTAL Play"/>
    <s v="A new play and project exploring challenges faced by young adults struggling with mental health issues in contemporary Britain."/>
    <n v="500"/>
    <n v="70"/>
    <x v="2"/>
    <x v="1"/>
    <s v="GBP"/>
    <n v="1410987400"/>
    <n v="1408395400"/>
    <b v="0"/>
    <n v="7"/>
    <b v="0"/>
    <s v="theater/plays"/>
    <n v="0.14000000000000001"/>
    <n v="0.1"/>
    <x v="1"/>
    <s v="plays"/>
    <d v="2014-09-17T20:56:40"/>
    <x v="401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1.9047619047619049E-2"/>
    <x v="1"/>
    <s v="plays"/>
    <d v="2014-09-04T16:07:54"/>
    <x v="4017"/>
  </r>
  <r>
    <n v="4018"/>
    <s v="Time Please Fringe"/>
    <s v="Funding for a production of Time Please at the Brighton Fringe 2017... and beyond."/>
    <n v="1500"/>
    <n v="130"/>
    <x v="2"/>
    <x v="1"/>
    <s v="GBP"/>
    <n v="1475877108"/>
    <n v="1473285108"/>
    <b v="0"/>
    <n v="4"/>
    <b v="0"/>
    <s v="theater/plays"/>
    <n v="8.666666666666667E-2"/>
    <n v="3.0769230769230771E-2"/>
    <x v="1"/>
    <s v="plays"/>
    <d v="2016-10-07T21:51:48"/>
    <x v="4018"/>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0.13793103448275862"/>
    <x v="1"/>
    <s v="plays"/>
    <d v="2016-04-15T16:28:00"/>
    <x v="4019"/>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0.03"/>
    <x v="1"/>
    <s v="plays"/>
    <d v="2015-03-24T03:34:59"/>
    <x v="4020"/>
  </r>
  <r>
    <n v="4021"/>
    <s v="Angels in Houston"/>
    <s v="Help a group of actors end bigotry in Houston, TX by supporting a  full production of Angels in America."/>
    <n v="15000"/>
    <n v="125"/>
    <x v="2"/>
    <x v="0"/>
    <s v="USD"/>
    <n v="1414360358"/>
    <n v="1409176358"/>
    <b v="0"/>
    <n v="2"/>
    <b v="0"/>
    <s v="theater/plays"/>
    <n v="8.3333333333333332E-3"/>
    <n v="1.6E-2"/>
    <x v="1"/>
    <s v="plays"/>
    <d v="2014-10-26T21:52:38"/>
    <x v="4021"/>
  </r>
  <r>
    <n v="4022"/>
    <s v="The Merchant of Venice as Shakespeare Heard It"/>
    <s v="Help us produce a video of the first Original Pronunciation Merchant of Venice."/>
    <n v="18000"/>
    <n v="12521"/>
    <x v="2"/>
    <x v="0"/>
    <s v="USD"/>
    <n v="1422759240"/>
    <n v="1418824867"/>
    <b v="0"/>
    <n v="197"/>
    <b v="0"/>
    <s v="theater/plays"/>
    <n v="0.69561111111111107"/>
    <n v="1.5733567606421212E-2"/>
    <x v="1"/>
    <s v="plays"/>
    <d v="2015-02-01T02:54:00"/>
    <x v="4022"/>
  </r>
  <r>
    <n v="4023"/>
    <s v="Forgive &amp; Forget"/>
    <s v="An original gospel stage play that explores the pain and hurt caused by those who struggle to forgive others!"/>
    <n v="7000"/>
    <n v="0"/>
    <x v="2"/>
    <x v="0"/>
    <s v="USD"/>
    <n v="1458860363"/>
    <n v="1454975963"/>
    <b v="0"/>
    <n v="0"/>
    <b v="0"/>
    <s v="theater/plays"/>
    <n v="0"/>
    <e v="#DIV/0!"/>
    <x v="1"/>
    <s v="plays"/>
    <d v="2016-03-24T22:59:23"/>
    <x v="4023"/>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0.1"/>
    <x v="1"/>
    <s v="plays"/>
    <d v="2015-08-31T16:04:57"/>
    <x v="4024"/>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1.6E-2"/>
    <x v="1"/>
    <s v="plays"/>
    <d v="2015-07-26T05:42:16"/>
    <x v="4025"/>
  </r>
  <r>
    <n v="4026"/>
    <s v="Speak to my Soul: A Montage of Voices"/>
    <s v="This is a play that voices that stories of the black experience in America using spoken word, song and dance."/>
    <n v="4000"/>
    <n v="0"/>
    <x v="2"/>
    <x v="0"/>
    <s v="USD"/>
    <n v="1449247439"/>
    <n v="1444059839"/>
    <b v="0"/>
    <n v="0"/>
    <b v="0"/>
    <s v="theater/plays"/>
    <n v="0"/>
    <e v="#DIV/0!"/>
    <x v="1"/>
    <s v="plays"/>
    <d v="2015-12-04T16:43:59"/>
    <x v="402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3.255813953488372E-2"/>
    <x v="1"/>
    <s v="plays"/>
    <d v="2017-02-23T01:00:00"/>
    <x v="4027"/>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1.9607843137254902E-2"/>
    <x v="1"/>
    <s v="plays"/>
    <d v="2014-06-05T22:31:40"/>
    <x v="4028"/>
  </r>
  <r>
    <n v="4029"/>
    <s v="Next 2 the Stage"/>
    <s v="A theater complex that educates as we entertain.  We will provide shows that inspire and theater classes that motivate."/>
    <n v="20000"/>
    <n v="0"/>
    <x v="2"/>
    <x v="0"/>
    <s v="USD"/>
    <n v="1450053370"/>
    <n v="1447461370"/>
    <b v="0"/>
    <n v="0"/>
    <b v="0"/>
    <s v="theater/plays"/>
    <n v="0"/>
    <e v="#DIV/0!"/>
    <x v="1"/>
    <s v="plays"/>
    <d v="2015-12-14T00:36:10"/>
    <x v="4029"/>
  </r>
  <r>
    <n v="4030"/>
    <s v="The Martin and Lewis Tribute Show"/>
    <s v="The world's best and only tribute to Dean Martin and Jerry Lewis_x000a_ bringing back the Music, Laughter and the Love."/>
    <n v="2500"/>
    <n v="400"/>
    <x v="2"/>
    <x v="0"/>
    <s v="USD"/>
    <n v="1454525340"/>
    <n v="1452008599"/>
    <b v="0"/>
    <n v="6"/>
    <b v="0"/>
    <s v="theater/plays"/>
    <n v="0.16"/>
    <n v="1.4999999999999999E-2"/>
    <x v="1"/>
    <s v="plays"/>
    <d v="2016-02-03T18:49:00"/>
    <x v="4030"/>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e v="#DIV/0!"/>
    <x v="1"/>
    <s v="plays"/>
    <d v="2014-12-18T15:02:44"/>
    <x v="4031"/>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1.6949152542372881E-2"/>
    <x v="1"/>
    <s v="plays"/>
    <d v="2015-12-15T20:25:16"/>
    <x v="4032"/>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1.5304486005350058E-2"/>
    <x v="1"/>
    <s v="plays"/>
    <d v="2016-10-02T09:00:00"/>
    <x v="4033"/>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0.01"/>
    <x v="1"/>
    <s v="plays"/>
    <d v="2015-04-03T21:44:10"/>
    <x v="4034"/>
  </r>
  <r>
    <n v="4035"/>
    <s v="The Lost Boy"/>
    <s v="&quot;Stories are where you go to look for the truth of your own life.&quot; (Frank Delaney)"/>
    <n v="10000"/>
    <n v="3685"/>
    <x v="2"/>
    <x v="0"/>
    <s v="USD"/>
    <n v="1413925887"/>
    <n v="1411333887"/>
    <b v="0"/>
    <n v="25"/>
    <b v="0"/>
    <s v="theater/plays"/>
    <n v="0.36849999999999999"/>
    <n v="6.7842605156037995E-3"/>
    <x v="1"/>
    <s v="plays"/>
    <d v="2014-10-21T21:11:27"/>
    <x v="4035"/>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6.0219624512929506E-3"/>
    <x v="1"/>
    <s v="plays"/>
    <d v="2014-07-01T22:30:00"/>
    <x v="403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2.5000000000000001E-2"/>
    <x v="1"/>
    <s v="plays"/>
    <d v="2016-05-24T14:25:00"/>
    <x v="4037"/>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1.3289036544850499E-2"/>
    <x v="1"/>
    <s v="plays"/>
    <d v="2014-10-17T19:10:10"/>
    <x v="4038"/>
  </r>
  <r>
    <n v="4039"/>
    <s v="Defiant Entertainment presents: The Park Bench"/>
    <s v="Help stage an original One Act Play that brings awareness to Alzheimer's in its debut performance."/>
    <n v="500"/>
    <n v="300"/>
    <x v="2"/>
    <x v="0"/>
    <s v="USD"/>
    <n v="1448949540"/>
    <n v="1446048367"/>
    <b v="0"/>
    <n v="5"/>
    <b v="0"/>
    <s v="theater/plays"/>
    <n v="0.6"/>
    <n v="1.6666666666666666E-2"/>
    <x v="1"/>
    <s v="plays"/>
    <d v="2015-12-01T05:59:00"/>
    <x v="4039"/>
  </r>
  <r>
    <n v="4040"/>
    <s v="The Last Encore Musical"/>
    <s v="This nationally published book, set in the 70â€™s, tells the untold story of singers and a friendly reunion visit turning bad."/>
    <n v="8000"/>
    <n v="2500"/>
    <x v="2"/>
    <x v="0"/>
    <s v="USD"/>
    <n v="1437188400"/>
    <n v="1432100004"/>
    <b v="0"/>
    <n v="2"/>
    <b v="0"/>
    <s v="theater/plays"/>
    <n v="0.3125"/>
    <n v="8.0000000000000004E-4"/>
    <x v="1"/>
    <s v="plays"/>
    <d v="2015-07-18T03:00:00"/>
    <x v="4040"/>
  </r>
  <r>
    <n v="4041"/>
    <s v="In the Land of Gold"/>
    <s v="A bold, colouful, vibrant play centred around the last remaining monarchy of Africa."/>
    <n v="5000"/>
    <n v="21"/>
    <x v="2"/>
    <x v="1"/>
    <s v="GBP"/>
    <n v="1473160954"/>
    <n v="1467976954"/>
    <b v="0"/>
    <n v="2"/>
    <b v="0"/>
    <s v="theater/plays"/>
    <n v="4.1999999999999997E-3"/>
    <n v="9.5238095238095233E-2"/>
    <x v="1"/>
    <s v="plays"/>
    <d v="2016-09-06T11:22:34"/>
    <x v="4041"/>
  </r>
  <r>
    <n v="4042"/>
    <s v="Messages"/>
    <s v="Acting group and production for inner city youth, about inner city youth. The problems and stuation that they see everyday."/>
    <n v="10000"/>
    <n v="21"/>
    <x v="2"/>
    <x v="0"/>
    <s v="USD"/>
    <n v="1421781360"/>
    <n v="1419213664"/>
    <b v="0"/>
    <n v="3"/>
    <b v="0"/>
    <s v="theater/plays"/>
    <n v="2.0999999999999999E-3"/>
    <n v="0.14285714285714285"/>
    <x v="1"/>
    <s v="plays"/>
    <d v="2015-01-20T19:16:00"/>
    <x v="4042"/>
  </r>
  <r>
    <n v="4043"/>
    <s v="Not making potato salad here!"/>
    <s v="This could be my last play, need to bring my son out to see it before it's over.  Need to fly him here from BC"/>
    <n v="300"/>
    <n v="0"/>
    <x v="2"/>
    <x v="5"/>
    <s v="CAD"/>
    <n v="1416524325"/>
    <n v="1415228325"/>
    <b v="0"/>
    <n v="0"/>
    <b v="0"/>
    <s v="theater/plays"/>
    <n v="0"/>
    <e v="#DIV/0!"/>
    <x v="1"/>
    <s v="plays"/>
    <d v="2014-11-20T22:58:45"/>
    <x v="4043"/>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1.7777777777777778E-2"/>
    <x v="1"/>
    <s v="plays"/>
    <d v="2015-04-10T05:00:00"/>
    <x v="4044"/>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1"/>
    <x v="1"/>
    <s v="plays"/>
    <d v="2014-08-21T04:49:49"/>
    <x v="4045"/>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2.6086956521739129E-2"/>
    <x v="1"/>
    <s v="plays"/>
    <d v="2014-10-22T15:36:50"/>
    <x v="404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3.6363636363636362E-2"/>
    <x v="1"/>
    <s v="plays"/>
    <d v="2015-01-11T01:00:00"/>
    <x v="4047"/>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3.0323225591469511E-2"/>
    <x v="1"/>
    <s v="plays"/>
    <d v="2016-04-11T11:13:07"/>
    <x v="4048"/>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6.25E-2"/>
    <x v="1"/>
    <s v="plays"/>
    <d v="2015-07-14T23:00:15"/>
    <x v="4049"/>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1"/>
    <x v="1"/>
    <s v="plays"/>
    <d v="2014-10-23T15:16:31"/>
    <x v="4050"/>
  </r>
  <r>
    <n v="4051"/>
    <s v="Phantom of the Kun Opera"/>
    <s v="It is a heart-breaking life story of Wu family who tries to preserve the gem of Chinese Kun Opera through generations."/>
    <n v="500"/>
    <n v="0"/>
    <x v="2"/>
    <x v="0"/>
    <s v="USD"/>
    <n v="1399618380"/>
    <n v="1399058797"/>
    <b v="0"/>
    <n v="0"/>
    <b v="0"/>
    <s v="theater/plays"/>
    <n v="0"/>
    <e v="#DIV/0!"/>
    <x v="1"/>
    <s v="plays"/>
    <d v="2014-05-09T06:53:00"/>
    <x v="4051"/>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1.1545293072824156E-2"/>
    <x v="1"/>
    <s v="plays"/>
    <d v="2014-10-13T21:05:16"/>
    <x v="4052"/>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1.8181818181818181E-2"/>
    <x v="1"/>
    <s v="plays"/>
    <d v="2014-11-15T20:00:00"/>
    <x v="4053"/>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e v="#DIV/0!"/>
    <x v="1"/>
    <s v="plays"/>
    <d v="2016-10-01T04:00:00"/>
    <x v="4054"/>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2.383654937570942E-2"/>
    <x v="1"/>
    <s v="plays"/>
    <d v="2014-06-19T15:33:51"/>
    <x v="4055"/>
  </r>
  <r>
    <n v="4056"/>
    <s v="American Pride"/>
    <s v="American Pride is a play centered on the Poetry of one Iraq War veteran, and follows her journey through war and back home."/>
    <n v="1500"/>
    <n v="795"/>
    <x v="2"/>
    <x v="0"/>
    <s v="USD"/>
    <n v="1467575940"/>
    <n v="1465856639"/>
    <b v="0"/>
    <n v="9"/>
    <b v="0"/>
    <s v="theater/plays"/>
    <n v="0.53"/>
    <n v="1.1320754716981131E-2"/>
    <x v="1"/>
    <s v="plays"/>
    <d v="2016-07-03T19:59:00"/>
    <x v="405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7.7419354838709677E-3"/>
    <x v="1"/>
    <s v="plays"/>
    <d v="2015-11-25T23:00:00"/>
    <x v="4057"/>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4.2105263157894736E-2"/>
    <x v="1"/>
    <s v="plays"/>
    <d v="2016-04-01T03:59:00"/>
    <x v="4058"/>
  </r>
  <r>
    <n v="4059"/>
    <s v="The Million Dollar Shot"/>
    <s v="A very Canadian children's play inspired by the tradition of British pantomimes like Aladdin, and the Nutcracker."/>
    <n v="10000"/>
    <n v="250"/>
    <x v="2"/>
    <x v="5"/>
    <s v="CAD"/>
    <n v="1410836400"/>
    <n v="1408116152"/>
    <b v="0"/>
    <n v="7"/>
    <b v="0"/>
    <s v="theater/plays"/>
    <n v="2.5000000000000001E-2"/>
    <n v="2.8000000000000001E-2"/>
    <x v="1"/>
    <s v="plays"/>
    <d v="2014-09-16T03:00:00"/>
    <x v="4059"/>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1.7543859649122806E-2"/>
    <x v="1"/>
    <s v="plays"/>
    <d v="2014-06-23T16:00:00"/>
    <x v="4060"/>
  </r>
  <r>
    <n v="4061"/>
    <s v="PRODUCE the Stage Play SKYLAR'S SYNDROME by Gavin Kayner"/>
    <s v="SKYLAR'S SYNDROME is a tremendous psychodrama by master playwright Gavin Kayner!"/>
    <n v="525"/>
    <n v="0"/>
    <x v="2"/>
    <x v="0"/>
    <s v="USD"/>
    <n v="1461205423"/>
    <n v="1456025023"/>
    <b v="0"/>
    <n v="0"/>
    <b v="0"/>
    <s v="theater/plays"/>
    <n v="0"/>
    <e v="#DIV/0!"/>
    <x v="1"/>
    <s v="plays"/>
    <d v="2016-04-21T02:23:43"/>
    <x v="4061"/>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6.1224489795918364E-3"/>
    <x v="1"/>
    <s v="plays"/>
    <d v="2016-07-02T17:44:28"/>
    <x v="4062"/>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6.6666666666666666E-2"/>
    <x v="1"/>
    <s v="plays"/>
    <d v="2014-06-27T16:21:24"/>
    <x v="4063"/>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1.5584415584415584E-2"/>
    <x v="1"/>
    <s v="plays"/>
    <d v="2015-04-29T14:07:06"/>
    <x v="4064"/>
  </r>
  <r>
    <n v="4065"/>
    <s v="A Midsummer's Night's Dream"/>
    <s v="A classical/ fantasy version of midsummers done by professionally trained actors in Tulsa!"/>
    <n v="4000"/>
    <n v="27"/>
    <x v="2"/>
    <x v="0"/>
    <s v="USD"/>
    <n v="1407883811"/>
    <n v="1405291811"/>
    <b v="0"/>
    <n v="4"/>
    <b v="0"/>
    <s v="theater/plays"/>
    <n v="6.7499999999999999E-3"/>
    <n v="0.14814814814814814"/>
    <x v="1"/>
    <s v="plays"/>
    <d v="2014-08-12T22:50:11"/>
    <x v="4065"/>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0.04"/>
    <x v="1"/>
    <s v="plays"/>
    <d v="2016-05-19T00:56:28"/>
    <x v="406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5.5829228243021349E-3"/>
    <x v="1"/>
    <s v="plays"/>
    <d v="2015-09-28T02:49:10"/>
    <x v="4067"/>
  </r>
  <r>
    <n v="4068"/>
    <s v="Produce BELLE DAME SANS MERCI a stage play"/>
    <s v="Be a PRODUCER of the Original stage play BELLE DAME SANS MERCI by Michael Fenlason! :-) :-( !"/>
    <n v="3495"/>
    <n v="34.950000000000003"/>
    <x v="2"/>
    <x v="0"/>
    <s v="USD"/>
    <n v="1484348700"/>
    <n v="1481756855"/>
    <b v="0"/>
    <n v="1"/>
    <b v="0"/>
    <s v="theater/plays"/>
    <n v="0.01"/>
    <n v="2.8612303290414875E-2"/>
    <x v="1"/>
    <s v="plays"/>
    <d v="2017-01-13T23:05:00"/>
    <x v="4068"/>
  </r>
  <r>
    <n v="4069"/>
    <s v="The Pendulum Swings"/>
    <s v="'The Pendulum Swings' is a three-act dark comedy that sees Frank and Michael await their execution on Death Row."/>
    <n v="1250"/>
    <n v="430"/>
    <x v="2"/>
    <x v="1"/>
    <s v="GBP"/>
    <n v="1425124800"/>
    <n v="1421596356"/>
    <b v="0"/>
    <n v="13"/>
    <b v="0"/>
    <s v="theater/plays"/>
    <n v="0.34399999999999997"/>
    <n v="3.0232558139534883E-2"/>
    <x v="1"/>
    <s v="plays"/>
    <d v="2015-02-28T12:00:00"/>
    <x v="4069"/>
  </r>
  <r>
    <n v="4070"/>
    <s v="Southern Utah University: V-Day 2015"/>
    <s v="V-Day Southern Utah University 2015 and Second Studio Players presents: The Vagina Monologues"/>
    <n v="1000"/>
    <n v="165"/>
    <x v="2"/>
    <x v="0"/>
    <s v="USD"/>
    <n v="1425178800"/>
    <n v="1422374420"/>
    <b v="0"/>
    <n v="6"/>
    <b v="0"/>
    <s v="theater/plays"/>
    <n v="0.16500000000000001"/>
    <n v="3.6363636363636362E-2"/>
    <x v="1"/>
    <s v="plays"/>
    <d v="2015-03-01T03:00:00"/>
    <x v="4070"/>
  </r>
  <r>
    <n v="4071"/>
    <s v="ATEMPORAL"/>
    <s v="ExÃ¡men final de alumnos del Centro de CapacitaciÃ³n de la ANDA. Son extractos de obras: El JardÃ­n de los CerezoS, Madre Coraje y Casa"/>
    <n v="20000"/>
    <n v="0"/>
    <x v="2"/>
    <x v="14"/>
    <s v="MXN"/>
    <n v="1482779931"/>
    <n v="1480187931"/>
    <b v="0"/>
    <n v="0"/>
    <b v="0"/>
    <s v="theater/plays"/>
    <n v="0"/>
    <e v="#DIV/0!"/>
    <x v="1"/>
    <s v="plays"/>
    <d v="2016-12-26T19:18:51"/>
    <x v="4071"/>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0.5"/>
    <x v="1"/>
    <s v="plays"/>
    <d v="2014-08-21T18:35:11"/>
    <x v="4072"/>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5.4054054054054057E-2"/>
    <x v="1"/>
    <s v="plays"/>
    <d v="2015-05-09T04:00:00"/>
    <x v="4073"/>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2.8571428571428571E-2"/>
    <x v="1"/>
    <s v="plays"/>
    <d v="2015-11-05T14:16:15"/>
    <x v="4074"/>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2.2569444444444444E-2"/>
    <x v="1"/>
    <s v="plays"/>
    <d v="2014-06-30T17:28:00"/>
    <x v="4075"/>
  </r>
  <r>
    <n v="4076"/>
    <s v="The Walls of Jericho ( A Voice for Warrior Families)"/>
    <s v="A play to raise awareness about the effects of mental illness on a military family in the Cold War area."/>
    <n v="700"/>
    <n v="0"/>
    <x v="2"/>
    <x v="0"/>
    <s v="USD"/>
    <n v="1413921060"/>
    <n v="1411499149"/>
    <b v="0"/>
    <n v="0"/>
    <b v="0"/>
    <s v="theater/plays"/>
    <n v="0"/>
    <e v="#DIV/0!"/>
    <x v="1"/>
    <s v="plays"/>
    <d v="2014-10-21T19:51:00"/>
    <x v="407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4.4943820224719105E-3"/>
    <x v="1"/>
    <s v="plays"/>
    <d v="2016-12-21T17:03:14"/>
    <x v="4077"/>
  </r>
  <r>
    <n v="4078"/>
    <s v="Theatre Memoire"/>
    <s v="Theatre Memoire are a High Wycombe based theatre company. Performing plays about multi-culturalism and interconectedness."/>
    <n v="250"/>
    <n v="0"/>
    <x v="2"/>
    <x v="1"/>
    <s v="GBP"/>
    <n v="1485543242"/>
    <n v="1482951242"/>
    <b v="0"/>
    <n v="0"/>
    <b v="0"/>
    <s v="theater/plays"/>
    <n v="0"/>
    <e v="#DIV/0!"/>
    <x v="1"/>
    <s v="plays"/>
    <d v="2017-01-27T18:54:02"/>
    <x v="4078"/>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0.2"/>
    <x v="1"/>
    <s v="plays"/>
    <d v="2016-06-19T22:32:01"/>
    <x v="4079"/>
  </r>
  <r>
    <n v="4080"/>
    <s v="Uncommonnotions"/>
    <s v="&quot;Uncommonnotion&quot;. is a collections of short humors stories, I want to develop into plays, interest has been shown in this idea."/>
    <n v="3000"/>
    <n v="0"/>
    <x v="2"/>
    <x v="0"/>
    <s v="USD"/>
    <n v="1465930440"/>
    <n v="1463849116"/>
    <b v="0"/>
    <n v="0"/>
    <b v="0"/>
    <s v="theater/plays"/>
    <n v="0"/>
    <e v="#DIV/0!"/>
    <x v="1"/>
    <s v="plays"/>
    <d v="2016-06-14T18:54:00"/>
    <x v="4080"/>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3.4285714285714287E-2"/>
    <x v="1"/>
    <s v="plays"/>
    <d v="2015-03-08T12:57:05"/>
    <x v="4081"/>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0.66666666666666663"/>
    <x v="1"/>
    <s v="plays"/>
    <d v="2015-11-14T23:00:00"/>
    <x v="4082"/>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7.9051383399209481E-3"/>
    <x v="1"/>
    <s v="plays"/>
    <d v="2016-01-14T18:16:56"/>
    <x v="4083"/>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0.1"/>
    <x v="1"/>
    <s v="plays"/>
    <d v="2016-10-09T10:28:26"/>
    <x v="4084"/>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0.1"/>
    <x v="1"/>
    <s v="plays"/>
    <d v="2015-03-24T03:59:00"/>
    <x v="4085"/>
  </r>
  <r>
    <n v="4086"/>
    <s v="Carpe Diem Theater Troupe"/>
    <s v="Our theater troupe needs your help to put on a unique production of Hamlet! Pledge to help young actors learn and refine their skills!"/>
    <n v="1000"/>
    <n v="47"/>
    <x v="2"/>
    <x v="0"/>
    <s v="USD"/>
    <n v="1448078400"/>
    <n v="1445985299"/>
    <b v="0"/>
    <n v="5"/>
    <b v="0"/>
    <s v="theater/plays"/>
    <n v="4.7E-2"/>
    <n v="0.10638297872340426"/>
    <x v="1"/>
    <s v="plays"/>
    <d v="2015-11-21T04:00:00"/>
    <x v="4086"/>
  </r>
  <r>
    <n v="4087"/>
    <s v="Stage Production &quot;The Nail Shop&quot;"/>
    <s v="Comedy Stage Play"/>
    <n v="9600"/>
    <n v="0"/>
    <x v="2"/>
    <x v="0"/>
    <s v="USD"/>
    <n v="1468777786"/>
    <n v="1466185786"/>
    <b v="0"/>
    <n v="0"/>
    <b v="0"/>
    <s v="theater/plays"/>
    <n v="0"/>
    <e v="#DIV/0!"/>
    <x v="1"/>
    <s v="plays"/>
    <d v="2016-07-17T17:49:46"/>
    <x v="4087"/>
  </r>
  <r>
    <n v="4088"/>
    <s v="Community Theatre Project-Children's Show (Arthur)"/>
    <s v="Young persons theatre company working in deprived area seeking funding for children's theatrical production."/>
    <n v="2000"/>
    <n v="216"/>
    <x v="2"/>
    <x v="1"/>
    <s v="GBP"/>
    <n v="1421403960"/>
    <n v="1418827324"/>
    <b v="0"/>
    <n v="3"/>
    <b v="0"/>
    <s v="theater/plays"/>
    <n v="0.108"/>
    <n v="1.3888888888888888E-2"/>
    <x v="1"/>
    <s v="plays"/>
    <d v="2015-01-16T10:26:00"/>
    <x v="4088"/>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3.3333333333333333E-2"/>
    <x v="1"/>
    <s v="plays"/>
    <d v="2015-05-31T17:35:00"/>
    <x v="4089"/>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9.375E-2"/>
    <x v="1"/>
    <s v="plays"/>
    <d v="2015-08-07T15:00:00"/>
    <x v="4090"/>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3.9215686274509803E-2"/>
    <x v="1"/>
    <s v="plays"/>
    <d v="2015-01-16T12:09:11"/>
    <x v="4091"/>
  </r>
  <r>
    <n v="4092"/>
    <s v="A CRY FOR HELP"/>
    <s v="&quot;A Cry for Help is Riveting, Inspiring, and Mesmerizing. You will laugh, cry, and be thinking about your own Cry for Help&quot;"/>
    <n v="110000"/>
    <n v="20"/>
    <x v="2"/>
    <x v="0"/>
    <s v="USD"/>
    <n v="1428205247"/>
    <n v="1423024847"/>
    <b v="0"/>
    <n v="1"/>
    <b v="0"/>
    <s v="theater/plays"/>
    <n v="1.8181818181818181E-4"/>
    <n v="0.05"/>
    <x v="1"/>
    <s v="plays"/>
    <d v="2015-04-05T03:40:47"/>
    <x v="4092"/>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6.6666666666666666E-2"/>
    <x v="1"/>
    <s v="plays"/>
    <d v="2015-08-22T19:34:53"/>
    <x v="4093"/>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1.0958904109589041E-2"/>
    <x v="1"/>
    <s v="plays"/>
    <d v="2014-10-22T04:59:00"/>
    <x v="4094"/>
  </r>
  <r>
    <n v="4095"/>
    <s v="LOPE ENAMORADO"/>
    <s v="Proyecto teatral dirigido por MartÃ­n Acosta que habla y reflexiona sobre el amor y su naturaleza."/>
    <n v="30000"/>
    <n v="800"/>
    <x v="2"/>
    <x v="14"/>
    <s v="MXN"/>
    <n v="1482108350"/>
    <n v="1479516350"/>
    <b v="0"/>
    <n v="1"/>
    <b v="0"/>
    <s v="theater/plays"/>
    <n v="2.6666666666666668E-2"/>
    <n v="1.25E-3"/>
    <x v="1"/>
    <s v="plays"/>
    <d v="2016-12-19T00:45:50"/>
    <x v="4095"/>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1.2500000000000001E-2"/>
    <x v="1"/>
    <s v="plays"/>
    <d v="2017-02-28T08:51:00"/>
    <x v="409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e v="#DIV/0!"/>
    <x v="1"/>
    <s v="plays"/>
    <d v="2016-01-31T23:55:00"/>
    <x v="4097"/>
  </r>
  <r>
    <n v="4098"/>
    <s v="Life is simple"/>
    <s v="Community Youth play, written by and performed by the youth about finding joy in the simple things in life"/>
    <n v="75000"/>
    <n v="0"/>
    <x v="2"/>
    <x v="0"/>
    <s v="USD"/>
    <n v="1465060797"/>
    <n v="1462468797"/>
    <b v="0"/>
    <n v="0"/>
    <b v="0"/>
    <s v="theater/plays"/>
    <n v="0"/>
    <e v="#DIV/0!"/>
    <x v="1"/>
    <s v="plays"/>
    <d v="2016-06-04T17:19:57"/>
    <x v="4098"/>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0.02"/>
    <x v="1"/>
    <s v="plays"/>
    <d v="2016-09-02T20:24:33"/>
    <x v="4099"/>
  </r>
  <r>
    <n v="4100"/>
    <s v="America is at the Mall: A Play in Three Acts"/>
    <s v="How does war change a family?  A peek into one family's kitchen as their soldier fights in Iraq."/>
    <n v="270"/>
    <n v="0"/>
    <x v="2"/>
    <x v="0"/>
    <s v="USD"/>
    <n v="1414205990"/>
    <n v="1413341990"/>
    <b v="0"/>
    <n v="0"/>
    <b v="0"/>
    <s v="theater/plays"/>
    <n v="0"/>
    <e v="#DIV/0!"/>
    <x v="1"/>
    <s v="plays"/>
    <d v="2014-10-25T02:59:50"/>
    <x v="4100"/>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e v="#DIV/0!"/>
    <x v="1"/>
    <s v="plays"/>
    <d v="2017-01-25T21:41:22"/>
    <x v="4101"/>
  </r>
  <r>
    <n v="4102"/>
    <s v="4th Wall Theatre Project"/>
    <s v="Local Community theater to get up and running in the Idaho Falls area. Something new, something different!"/>
    <n v="500"/>
    <n v="137"/>
    <x v="2"/>
    <x v="0"/>
    <s v="USD"/>
    <n v="1463343673"/>
    <n v="1460751673"/>
    <b v="0"/>
    <n v="6"/>
    <b v="0"/>
    <s v="theater/plays"/>
    <n v="0.27400000000000002"/>
    <n v="4.3795620437956206E-2"/>
    <x v="1"/>
    <s v="plays"/>
    <d v="2016-05-15T20:21:13"/>
    <x v="4102"/>
  </r>
  <r>
    <n v="4103"/>
    <s v="Weather Men"/>
    <s v="Weather Men is a play, written by Nathan Black.  A comedy/drama that explores the question of 'why people stay together?'"/>
    <n v="1000"/>
    <n v="100"/>
    <x v="2"/>
    <x v="0"/>
    <s v="USD"/>
    <n v="1440613920"/>
    <n v="1435953566"/>
    <b v="0"/>
    <n v="6"/>
    <b v="0"/>
    <s v="theater/plays"/>
    <n v="0.1"/>
    <n v="0.06"/>
    <x v="1"/>
    <s v="plays"/>
    <d v="2015-08-26T18:32:00"/>
    <x v="4103"/>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2.1840873634945399E-2"/>
    <x v="1"/>
    <s v="plays"/>
    <d v="2016-10-27T06:40:34"/>
    <x v="4104"/>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2.6086956521739132E-3"/>
    <x v="1"/>
    <s v="plays"/>
    <d v="2016-12-26T00:15:09"/>
    <x v="4105"/>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9.3484419263456086E-3"/>
    <x v="1"/>
    <s v="plays"/>
    <d v="2015-04-02T01:00:00"/>
    <x v="410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9.7560975609756101E-2"/>
    <x v="1"/>
    <s v="plays"/>
    <d v="2014-09-24T22:00:01"/>
    <x v="4107"/>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1.6949152542372881E-2"/>
    <x v="1"/>
    <s v="plays"/>
    <d v="2017-03-03T05:00:00"/>
    <x v="4108"/>
  </r>
  <r>
    <n v="4109"/>
    <s v="Jack the Lad"/>
    <s v="Jack the Lad - a new play that explores how far the boundaries of friendship will stretch when morality and loyalties clash."/>
    <n v="500"/>
    <n v="0"/>
    <x v="2"/>
    <x v="1"/>
    <s v="GBP"/>
    <n v="1448805404"/>
    <n v="1446209804"/>
    <b v="0"/>
    <n v="0"/>
    <b v="0"/>
    <s v="theater/plays"/>
    <n v="0"/>
    <e v="#DIV/0!"/>
    <x v="1"/>
    <s v="plays"/>
    <d v="2015-11-29T13:56:44"/>
    <x v="4109"/>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6.9767441860465115E-2"/>
    <x v="1"/>
    <s v="plays"/>
    <d v="2016-07-21T15:02:31"/>
    <x v="4110"/>
  </r>
  <r>
    <n v="4111"/>
    <s v="REBORN IN LOVE"/>
    <s v="REBORN IN LOVE is the sequel to REBORN FROM ABOVE: A Tale of Eternal Love.  This is part two, of a One-Act play series."/>
    <n v="3000"/>
    <n v="94"/>
    <x v="2"/>
    <x v="0"/>
    <s v="USD"/>
    <n v="1424747740"/>
    <n v="1422155740"/>
    <b v="0"/>
    <n v="6"/>
    <b v="0"/>
    <s v="theater/plays"/>
    <n v="3.1333333333333331E-2"/>
    <n v="6.3829787234042548E-2"/>
    <x v="1"/>
    <s v="plays"/>
    <d v="2015-02-24T03:15:40"/>
    <x v="4111"/>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1"/>
    <x v="1"/>
    <s v="plays"/>
    <d v="2016-02-28T00:00:00"/>
    <x v="4112"/>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
    <x v="1"/>
    <s v="plays"/>
    <d v="2016-01-08T06:34:00"/>
    <x v="411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D38808-9AA1-4167-AC59-F1715A902257}"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sortType="descending">
      <items count="5">
        <item x="0"/>
        <item x="3"/>
        <item x="2"/>
        <item x="1"/>
        <item t="default"/>
      </items>
      <autoSortScope>
        <pivotArea dataOnly="0" outline="0" fieldPosition="0">
          <references count="1">
            <reference field="4294967294" count="1" selected="0">
              <x v="0"/>
            </reference>
          </references>
        </pivotArea>
      </autoSortScope>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axis="axisRow" showAll="0">
      <items count="10">
        <item x="0"/>
        <item x="7"/>
        <item x="6"/>
        <item x="5"/>
        <item x="4"/>
        <item x="8"/>
        <item x="3"/>
        <item x="2"/>
        <item x="1"/>
        <item t="default"/>
      </items>
    </pivotField>
    <pivotField showAll="0"/>
    <pivotField numFmtId="14" showAll="0"/>
    <pivotField numFmtId="14" showAll="0"/>
    <pivotField showAll="0" defaultSubtotal="0"/>
    <pivotField showAll="0" defaultSubtotal="0"/>
  </pivotFields>
  <rowFields count="1">
    <field x="16"/>
  </rowFields>
  <rowItems count="10">
    <i>
      <x/>
    </i>
    <i>
      <x v="1"/>
    </i>
    <i>
      <x v="2"/>
    </i>
    <i>
      <x v="3"/>
    </i>
    <i>
      <x v="4"/>
    </i>
    <i>
      <x v="5"/>
    </i>
    <i>
      <x v="6"/>
    </i>
    <i>
      <x v="7"/>
    </i>
    <i>
      <x v="8"/>
    </i>
    <i t="grand">
      <x/>
    </i>
  </rowItems>
  <colFields count="1">
    <field x="5"/>
  </colFields>
  <colItems count="5">
    <i>
      <x/>
    </i>
    <i>
      <x v="2"/>
    </i>
    <i>
      <x v="3"/>
    </i>
    <i>
      <x v="1"/>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E5CB9BE-F1AC-4DB8-BDAA-B351AD23BDA8}"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46" firstHeaderRow="1" firstDataRow="2" firstDataCol="1"/>
  <pivotFields count="18">
    <pivotField showAll="0"/>
    <pivotField showAll="0"/>
    <pivotField showAll="0"/>
    <pivotField showAll="0"/>
    <pivotField showAll="0"/>
    <pivotField axis="axisCol" dataField="1" showAll="0" sortType="descending">
      <items count="5">
        <item x="1"/>
        <item x="2"/>
        <item x="3"/>
        <item x="0"/>
        <item t="default"/>
      </items>
      <autoSortScope>
        <pivotArea dataOnly="0" outline="0" fieldPosition="0">
          <references count="1">
            <reference field="4294967294" count="1" selected="0">
              <x v="0"/>
            </reference>
          </references>
        </pivotArea>
      </autoSortScope>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64" showAll="0"/>
    <pivotField showAll="0"/>
    <pivotField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v="3"/>
    </i>
    <i>
      <x v="1"/>
    </i>
    <i>
      <x/>
    </i>
    <i>
      <x v="2"/>
    </i>
    <i t="grand">
      <x/>
    </i>
  </colItems>
  <dataFields count="1">
    <dataField name="Count of state" fld="5" subtotal="count" baseField="0" baseItem="0"/>
  </dataFields>
  <chartFormats count="4">
    <chartFormat chart="3" format="0" series="1">
      <pivotArea type="data" outline="0" fieldPosition="0">
        <references count="2">
          <reference field="4294967294" count="1" selected="0">
            <x v="0"/>
          </reference>
          <reference field="5" count="1" selected="0">
            <x v="0"/>
          </reference>
        </references>
      </pivotArea>
    </chartFormat>
    <chartFormat chart="3" format="1" series="1">
      <pivotArea type="data" outline="0" fieldPosition="0">
        <references count="2">
          <reference field="4294967294" count="1" selected="0">
            <x v="0"/>
          </reference>
          <reference field="5" count="1" selected="0">
            <x v="1"/>
          </reference>
        </references>
      </pivotArea>
    </chartFormat>
    <chartFormat chart="3" format="2" series="1">
      <pivotArea type="data" outline="0" fieldPosition="0">
        <references count="2">
          <reference field="4294967294" count="1" selected="0">
            <x v="0"/>
          </reference>
          <reference field="5" count="1" selected="0">
            <x v="2"/>
          </reference>
        </references>
      </pivotArea>
    </chartFormat>
    <chartFormat chart="3"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75D8111-9E48-4FF7-A427-EFC5A8551B9A}" name="PivotTable6"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5">
        <item x="1"/>
        <item x="2"/>
        <item h="1" x="3"/>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64" showAll="0"/>
    <pivotField showAll="0"/>
    <pivotField axis="axisPage" showAll="0">
      <items count="10">
        <item x="0"/>
        <item x="7"/>
        <item x="6"/>
        <item x="5"/>
        <item x="4"/>
        <item x="8"/>
        <item x="3"/>
        <item x="2"/>
        <item x="1"/>
        <item t="default"/>
      </items>
    </pivotField>
    <pivotField showAll="0"/>
    <pivotField numFmtId="14" showAll="0"/>
    <pivotField axis="axisRow" numFmtId="14" showAll="0">
      <items count="15">
        <item h="1" x="0"/>
        <item x="1"/>
        <item x="2"/>
        <item x="3"/>
        <item x="4"/>
        <item x="5"/>
        <item x="6"/>
        <item x="7"/>
        <item x="8"/>
        <item x="9"/>
        <item x="10"/>
        <item x="11"/>
        <item x="12"/>
        <item h="1" x="13"/>
        <item t="default"/>
      </items>
    </pivotField>
    <pivotField showAll="0">
      <items count="7">
        <item sd="0" x="0"/>
        <item sd="0" x="1"/>
        <item sd="0" x="2"/>
        <item sd="0" x="3"/>
        <item sd="0" x="4"/>
        <item sd="0" x="5"/>
        <item t="default"/>
      </items>
    </pivotField>
    <pivotField axis="axisPage" multipleItemSelectionAllowed="1" showAll="0">
      <items count="12">
        <item h="1" sd="0" x="0"/>
        <item sd="0" x="1"/>
        <item sd="0" x="2"/>
        <item sd="0" x="3"/>
        <item sd="0" x="4"/>
        <item sd="0" x="5"/>
        <item sd="0" x="6"/>
        <item sd="0" x="7"/>
        <item sd="0" x="8"/>
        <item sd="0" x="9"/>
        <item h="1"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v="3"/>
    </i>
    <i>
      <x v="1"/>
    </i>
    <i>
      <x/>
    </i>
    <i t="grand">
      <x/>
    </i>
  </colItems>
  <pageFields count="2">
    <pageField fld="16" hier="-1"/>
    <pageField fld="21"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59172956-C6A0-4A97-AB3C-5CC73ADEEC46}" sourceName="country">
  <pivotTables>
    <pivotTable tabId="3" name="PivotTable1"/>
  </pivotTables>
  <data>
    <tabular pivotCacheId="859782646">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5FB242B-1BD3-49B4-B179-2C36C3F906CE}" sourceName="Category">
  <pivotTables>
    <pivotTable tabId="3" name="PivotTable1"/>
  </pivotTables>
  <data>
    <tabular pivotCacheId="859782646">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DE28CCBD-AB26-46D0-B815-08C512FABDF8}" cache="Slicer_country" caption="country" rowHeight="234950"/>
  <slicer name="Category" xr10:uid="{93A42D14-FF0B-4C22-9478-CCBBCBCF3A2F}" cache="Slicer_Category" caption="Category" startItem="1"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zoomScale="71" zoomScaleNormal="82" workbookViewId="0">
      <selection sqref="A1:T4115"/>
    </sheetView>
  </sheetViews>
  <sheetFormatPr defaultRowHeight="14.4"/>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5546875" customWidth="1"/>
    <col min="10" max="10" width="24" bestFit="1" customWidth="1"/>
    <col min="11" max="11" width="15.44140625" customWidth="1"/>
    <col min="12" max="12" width="24.5546875" customWidth="1"/>
    <col min="13" max="13" width="36.44140625" customWidth="1"/>
    <col min="14" max="14" width="41.109375" customWidth="1"/>
    <col min="15" max="15" width="19.88671875" bestFit="1" customWidth="1"/>
    <col min="16" max="16" width="22.109375" bestFit="1" customWidth="1"/>
    <col min="17" max="17" width="11.77734375" bestFit="1" customWidth="1"/>
    <col min="18" max="18" width="25.77734375" bestFit="1" customWidth="1"/>
    <col min="19" max="19" width="36.44140625" bestFit="1" customWidth="1"/>
    <col min="20" max="20" width="38.33203125" bestFit="1" customWidth="1"/>
  </cols>
  <sheetData>
    <row r="1" spans="1:20">
      <c r="A1" s="6"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8309</v>
      </c>
      <c r="S1" s="1" t="s">
        <v>8356</v>
      </c>
      <c r="T1" s="1" t="s">
        <v>8355</v>
      </c>
    </row>
    <row r="2" spans="1:20" ht="43.2">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f t="shared" ref="P2:P65" si="1">L2/E2</f>
        <v>1.5645147425427663E-2</v>
      </c>
      <c r="Q2" t="str" cm="1">
        <f t="array" ref="Q2">_xlfn.IFS(LEFT(N2,4)="film","film &amp; video",LEFT(N2,4)="food","food",LEFT(N2,4)="game","games",LEFT(N2,4)="jour","journalism",LEFT(N2,4)="musi","music",LEFT(N2,4)="phot","photography",LEFT(N2,4)="publ","publishing",LEFT(N2,4)="tech","technology",LEFT(N2,4)="thea","theater")</f>
        <v>film &amp; video</v>
      </c>
      <c r="R2" t="str">
        <f>MID(N2,SEARCH("/",N2)+1,17)</f>
        <v>television</v>
      </c>
      <c r="S2" s="10">
        <f t="shared" ref="S2:S65" si="2">(((I2/60)/60)/24)+DATE(1970,1,1)</f>
        <v>42208.125</v>
      </c>
      <c r="T2" s="10">
        <f t="shared" ref="T2:T65" si="3">(((J2/60)/60)/24)+DATE(1970,1,1)</f>
        <v>42177.007071759261</v>
      </c>
    </row>
    <row r="3" spans="1:20" ht="28.8">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f t="shared" si="1"/>
        <v>5.3913874291953868E-3</v>
      </c>
      <c r="Q3" t="str" cm="1">
        <f t="array" ref="Q3">_xlfn.IFS(LEFT(N3,4)="film","film &amp; video",LEFT(N3,4)="food","food",LEFT(N3,4)="game","games",LEFT(N3,4)="jour","journalism",LEFT(N3,4)="musi","music",LEFT(N3,4)="phot","photography",LEFT(N3,4)="publ","publishing",LEFT(N3,4)="tech","technology",LEFT(N3,4)="thea","theater")</f>
        <v>film &amp; video</v>
      </c>
      <c r="R3" t="str">
        <f t="shared" ref="R3:R66" si="4">MID(N3,SEARCH("/",N3)+1,17)</f>
        <v>television</v>
      </c>
      <c r="S3" s="10">
        <f t="shared" si="2"/>
        <v>42796.600497685184</v>
      </c>
      <c r="T3" s="10">
        <f t="shared" si="3"/>
        <v>42766.600497685184</v>
      </c>
    </row>
    <row r="4" spans="1:20" ht="43.2">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6.6666666666666666E-2</v>
      </c>
      <c r="Q4" t="str" cm="1">
        <f t="array" ref="Q4">_xlfn.IFS(LEFT(N4,4)="film","film &amp; video",LEFT(N4,4)="food","food",LEFT(N4,4)="game","games",LEFT(N4,4)="jour","journalism",LEFT(N4,4)="musi","music",LEFT(N4,4)="phot","photography",LEFT(N4,4)="publ","publishing",LEFT(N4,4)="tech","technology",LEFT(N4,4)="thea","theater")</f>
        <v>film &amp; video</v>
      </c>
      <c r="R4" t="str">
        <f t="shared" si="4"/>
        <v>television</v>
      </c>
      <c r="S4" s="10">
        <f t="shared" si="2"/>
        <v>42415.702349537038</v>
      </c>
      <c r="T4" s="10">
        <f t="shared" si="3"/>
        <v>42405.702349537038</v>
      </c>
    </row>
    <row r="5" spans="1:20" ht="28.8">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1.4436958614051972E-2</v>
      </c>
      <c r="Q5" t="str" cm="1">
        <f t="array" ref="Q5">_xlfn.IFS(LEFT(N5,4)="film","film &amp; video",LEFT(N5,4)="food","food",LEFT(N5,4)="game","games",LEFT(N5,4)="jour","journalism",LEFT(N5,4)="musi","music",LEFT(N5,4)="phot","photography",LEFT(N5,4)="publ","publishing",LEFT(N5,4)="tech","technology",LEFT(N5,4)="thea","theater")</f>
        <v>film &amp; video</v>
      </c>
      <c r="R5" t="str">
        <f t="shared" si="4"/>
        <v>television</v>
      </c>
      <c r="S5" s="10">
        <f t="shared" si="2"/>
        <v>41858.515127314815</v>
      </c>
      <c r="T5" s="10">
        <f t="shared" si="3"/>
        <v>41828.515127314815</v>
      </c>
    </row>
    <row r="6" spans="1:20" ht="57.6">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5.2479586549555885E-3</v>
      </c>
      <c r="Q6" t="str" cm="1">
        <f t="array" ref="Q6">_xlfn.IFS(LEFT(N6,4)="film","film &amp; video",LEFT(N6,4)="food","food",LEFT(N6,4)="game","games",LEFT(N6,4)="jour","journalism",LEFT(N6,4)="musi","music",LEFT(N6,4)="phot","photography",LEFT(N6,4)="publ","publishing",LEFT(N6,4)="tech","technology",LEFT(N6,4)="thea","theater")</f>
        <v>film &amp; video</v>
      </c>
      <c r="R6" t="str">
        <f t="shared" si="4"/>
        <v>television</v>
      </c>
      <c r="S6" s="10">
        <f t="shared" si="2"/>
        <v>42357.834247685183</v>
      </c>
      <c r="T6" s="10">
        <f t="shared" si="3"/>
        <v>42327.834247685183</v>
      </c>
    </row>
    <row r="7" spans="1:20" ht="43.2">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1.070615034168565E-2</v>
      </c>
      <c r="Q7" t="str" cm="1">
        <f t="array" ref="Q7">_xlfn.IFS(LEFT(N7,4)="film","film &amp; video",LEFT(N7,4)="food","food",LEFT(N7,4)="game","games",LEFT(N7,4)="jour","journalism",LEFT(N7,4)="musi","music",LEFT(N7,4)="phot","photography",LEFT(N7,4)="publ","publishing",LEFT(N7,4)="tech","technology",LEFT(N7,4)="thea","theater")</f>
        <v>film &amp; video</v>
      </c>
      <c r="R7" t="str">
        <f t="shared" si="4"/>
        <v>television</v>
      </c>
      <c r="S7" s="10">
        <f t="shared" si="2"/>
        <v>42580.232638888891</v>
      </c>
      <c r="T7" s="10">
        <f t="shared" si="3"/>
        <v>42563.932951388888</v>
      </c>
    </row>
    <row r="8" spans="1:20" ht="43.2">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6.8083108346050003E-3</v>
      </c>
      <c r="Q8" t="str" cm="1">
        <f t="array" ref="Q8">_xlfn.IFS(LEFT(N8,4)="film","film &amp; video",LEFT(N8,4)="food","food",LEFT(N8,4)="game","games",LEFT(N8,4)="jour","journalism",LEFT(N8,4)="musi","music",LEFT(N8,4)="phot","photography",LEFT(N8,4)="publ","publishing",LEFT(N8,4)="tech","technology",LEFT(N8,4)="thea","theater")</f>
        <v>film &amp; video</v>
      </c>
      <c r="R8" t="str">
        <f t="shared" si="4"/>
        <v>television</v>
      </c>
      <c r="S8" s="10">
        <f t="shared" si="2"/>
        <v>41804.072337962964</v>
      </c>
      <c r="T8" s="10">
        <f t="shared" si="3"/>
        <v>41794.072337962964</v>
      </c>
    </row>
    <row r="9" spans="1:20" ht="57.6">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6.2568605927552142E-3</v>
      </c>
      <c r="Q9" t="str" cm="1">
        <f t="array" ref="Q9">_xlfn.IFS(LEFT(N9,4)="film","film &amp; video",LEFT(N9,4)="food","food",LEFT(N9,4)="game","games",LEFT(N9,4)="jour","journalism",LEFT(N9,4)="musi","music",LEFT(N9,4)="phot","photography",LEFT(N9,4)="publ","publishing",LEFT(N9,4)="tech","technology",LEFT(N9,4)="thea","theater")</f>
        <v>film &amp; video</v>
      </c>
      <c r="R9" t="str">
        <f t="shared" si="4"/>
        <v>television</v>
      </c>
      <c r="S9" s="10">
        <f t="shared" si="2"/>
        <v>42556.047071759262</v>
      </c>
      <c r="T9" s="10">
        <f t="shared" si="3"/>
        <v>42516.047071759262</v>
      </c>
    </row>
    <row r="10" spans="1:20" ht="28.8">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3.4270830953414518E-3</v>
      </c>
      <c r="Q10" t="str" cm="1">
        <f t="array" ref="Q10">_xlfn.IFS(LEFT(N10,4)="film","film &amp; video",LEFT(N10,4)="food","food",LEFT(N10,4)="game","games",LEFT(N10,4)="jour","journalism",LEFT(N10,4)="musi","music",LEFT(N10,4)="phot","photography",LEFT(N10,4)="publ","publishing",LEFT(N10,4)="tech","technology",LEFT(N10,4)="thea","theater")</f>
        <v>film &amp; video</v>
      </c>
      <c r="R10" t="str">
        <f t="shared" si="4"/>
        <v>television</v>
      </c>
      <c r="S10" s="10">
        <f t="shared" si="2"/>
        <v>42475.875</v>
      </c>
      <c r="T10" s="10">
        <f t="shared" si="3"/>
        <v>42468.94458333333</v>
      </c>
    </row>
    <row r="11" spans="1:20" ht="43.2">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3.1746535659296179E-2</v>
      </c>
      <c r="Q11" t="str" cm="1">
        <f t="array" ref="Q11">_xlfn.IFS(LEFT(N11,4)="film","film &amp; video",LEFT(N11,4)="food","food",LEFT(N11,4)="game","games",LEFT(N11,4)="jour","journalism",LEFT(N11,4)="musi","music",LEFT(N11,4)="phot","photography",LEFT(N11,4)="publ","publishing",LEFT(N11,4)="tech","technology",LEFT(N11,4)="thea","theater")</f>
        <v>film &amp; video</v>
      </c>
      <c r="R11" t="str">
        <f t="shared" si="4"/>
        <v>television</v>
      </c>
      <c r="S11" s="10">
        <f t="shared" si="2"/>
        <v>42477.103518518517</v>
      </c>
      <c r="T11" s="10">
        <f t="shared" si="3"/>
        <v>42447.103518518517</v>
      </c>
    </row>
    <row r="12" spans="1:20" ht="43.2">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6.3018242122719736E-3</v>
      </c>
      <c r="Q12" t="str" cm="1">
        <f t="array" ref="Q12">_xlfn.IFS(LEFT(N12,4)="film","film &amp; video",LEFT(N12,4)="food","food",LEFT(N12,4)="game","games",LEFT(N12,4)="jour","journalism",LEFT(N12,4)="musi","music",LEFT(N12,4)="phot","photography",LEFT(N12,4)="publ","publishing",LEFT(N12,4)="tech","technology",LEFT(N12,4)="thea","theater")</f>
        <v>film &amp; video</v>
      </c>
      <c r="R12" t="str">
        <f t="shared" si="4"/>
        <v>television</v>
      </c>
      <c r="S12" s="10">
        <f t="shared" si="2"/>
        <v>41815.068043981482</v>
      </c>
      <c r="T12" s="10">
        <f t="shared" si="3"/>
        <v>41780.068043981482</v>
      </c>
    </row>
    <row r="13" spans="1:20" ht="57.6">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1.2448132780082987E-2</v>
      </c>
      <c r="Q13" t="str" cm="1">
        <f t="array" ref="Q13">_xlfn.IFS(LEFT(N13,4)="film","film &amp; video",LEFT(N13,4)="food","food",LEFT(N13,4)="game","games",LEFT(N13,4)="jour","journalism",LEFT(N13,4)="musi","music",LEFT(N13,4)="phot","photography",LEFT(N13,4)="publ","publishing",LEFT(N13,4)="tech","technology",LEFT(N13,4)="thea","theater")</f>
        <v>film &amp; video</v>
      </c>
      <c r="R13" t="str">
        <f t="shared" si="4"/>
        <v>television</v>
      </c>
      <c r="S13" s="10">
        <f t="shared" si="2"/>
        <v>42604.125</v>
      </c>
      <c r="T13" s="10">
        <f t="shared" si="3"/>
        <v>42572.778495370367</v>
      </c>
    </row>
    <row r="14" spans="1:20" ht="57.6">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1.6677421956925061E-2</v>
      </c>
      <c r="Q14" t="str" cm="1">
        <f t="array" ref="Q14">_xlfn.IFS(LEFT(N14,4)="film","film &amp; video",LEFT(N14,4)="food","food",LEFT(N14,4)="game","games",LEFT(N14,4)="jour","journalism",LEFT(N14,4)="musi","music",LEFT(N14,4)="phot","photography",LEFT(N14,4)="publ","publishing",LEFT(N14,4)="tech","technology",LEFT(N14,4)="thea","theater")</f>
        <v>film &amp; video</v>
      </c>
      <c r="R14" t="str">
        <f t="shared" si="4"/>
        <v>television</v>
      </c>
      <c r="S14" s="10">
        <f t="shared" si="2"/>
        <v>41836.125</v>
      </c>
      <c r="T14" s="10">
        <f t="shared" si="3"/>
        <v>41791.713252314818</v>
      </c>
    </row>
    <row r="15" spans="1:20" ht="43.2">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9.1087694231112692E-3</v>
      </c>
      <c r="Q15" t="str" cm="1">
        <f t="array" ref="Q15">_xlfn.IFS(LEFT(N15,4)="film","film &amp; video",LEFT(N15,4)="food","food",LEFT(N15,4)="game","games",LEFT(N15,4)="jour","journalism",LEFT(N15,4)="musi","music",LEFT(N15,4)="phot","photography",LEFT(N15,4)="publ","publishing",LEFT(N15,4)="tech","technology",LEFT(N15,4)="thea","theater")</f>
        <v>film &amp; video</v>
      </c>
      <c r="R15" t="str">
        <f t="shared" si="4"/>
        <v>television</v>
      </c>
      <c r="S15" s="10">
        <f t="shared" si="2"/>
        <v>42544.852083333331</v>
      </c>
      <c r="T15" s="10">
        <f t="shared" si="3"/>
        <v>42508.677187499998</v>
      </c>
    </row>
    <row r="16" spans="1:20" ht="28.8">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6.7701453104359313E-3</v>
      </c>
      <c r="Q16" t="str" cm="1">
        <f t="array" ref="Q16">_xlfn.IFS(LEFT(N16,4)="film","film &amp; video",LEFT(N16,4)="food","food",LEFT(N16,4)="game","games",LEFT(N16,4)="jour","journalism",LEFT(N16,4)="musi","music",LEFT(N16,4)="phot","photography",LEFT(N16,4)="publ","publishing",LEFT(N16,4)="tech","technology",LEFT(N16,4)="thea","theater")</f>
        <v>film &amp; video</v>
      </c>
      <c r="R16" t="str">
        <f t="shared" si="4"/>
        <v>television</v>
      </c>
      <c r="S16" s="10">
        <f t="shared" si="2"/>
        <v>41833.582638888889</v>
      </c>
      <c r="T16" s="10">
        <f t="shared" si="3"/>
        <v>41808.02648148148</v>
      </c>
    </row>
    <row r="17" spans="1:20" ht="43.2">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4.596622889305816E-2</v>
      </c>
      <c r="Q17" t="str" cm="1">
        <f t="array" ref="Q17">_xlfn.IFS(LEFT(N17,4)="film","film &amp; video",LEFT(N17,4)="food","food",LEFT(N17,4)="game","games",LEFT(N17,4)="jour","journalism",LEFT(N17,4)="musi","music",LEFT(N17,4)="phot","photography",LEFT(N17,4)="publ","publishing",LEFT(N17,4)="tech","technology",LEFT(N17,4)="thea","theater")</f>
        <v>film &amp; video</v>
      </c>
      <c r="R17" t="str">
        <f t="shared" si="4"/>
        <v>television</v>
      </c>
      <c r="S17" s="10">
        <f t="shared" si="2"/>
        <v>42274.843055555553</v>
      </c>
      <c r="T17" s="10">
        <f t="shared" si="3"/>
        <v>42256.391875000001</v>
      </c>
    </row>
    <row r="18" spans="1:20" ht="43.2">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5.8192700972649431E-3</v>
      </c>
      <c r="Q18" t="str" cm="1">
        <f t="array" ref="Q18">_xlfn.IFS(LEFT(N18,4)="film","film &amp; video",LEFT(N18,4)="food","food",LEFT(N18,4)="game","games",LEFT(N18,4)="jour","journalism",LEFT(N18,4)="musi","music",LEFT(N18,4)="phot","photography",LEFT(N18,4)="publ","publishing",LEFT(N18,4)="tech","technology",LEFT(N18,4)="thea","theater")</f>
        <v>film &amp; video</v>
      </c>
      <c r="R18" t="str">
        <f t="shared" si="4"/>
        <v>television</v>
      </c>
      <c r="S18" s="10">
        <f t="shared" si="2"/>
        <v>41806.229166666664</v>
      </c>
      <c r="T18" s="10">
        <f t="shared" si="3"/>
        <v>41760.796423611115</v>
      </c>
    </row>
    <row r="19" spans="1:20" ht="43.2">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2.3841059602649008E-2</v>
      </c>
      <c r="Q19" t="str" cm="1">
        <f t="array" ref="Q19">_xlfn.IFS(LEFT(N19,4)="film","film &amp; video",LEFT(N19,4)="food","food",LEFT(N19,4)="game","games",LEFT(N19,4)="jour","journalism",LEFT(N19,4)="musi","music",LEFT(N19,4)="phot","photography",LEFT(N19,4)="publ","publishing",LEFT(N19,4)="tech","technology",LEFT(N19,4)="thea","theater")</f>
        <v>film &amp; video</v>
      </c>
      <c r="R19" t="str">
        <f t="shared" si="4"/>
        <v>television</v>
      </c>
      <c r="S19" s="10">
        <f t="shared" si="2"/>
        <v>41947.773402777777</v>
      </c>
      <c r="T19" s="10">
        <f t="shared" si="3"/>
        <v>41917.731736111113</v>
      </c>
    </row>
    <row r="20" spans="1:20" ht="43.2">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1.0722236696196709E-2</v>
      </c>
      <c r="Q20" t="str" cm="1">
        <f t="array" ref="Q20">_xlfn.IFS(LEFT(N20,4)="film","film &amp; video",LEFT(N20,4)="food","food",LEFT(N20,4)="game","games",LEFT(N20,4)="jour","journalism",LEFT(N20,4)="musi","music",LEFT(N20,4)="phot","photography",LEFT(N20,4)="publ","publishing",LEFT(N20,4)="tech","technology",LEFT(N20,4)="thea","theater")</f>
        <v>film &amp; video</v>
      </c>
      <c r="R20" t="str">
        <f t="shared" si="4"/>
        <v>television</v>
      </c>
      <c r="S20" s="10">
        <f t="shared" si="2"/>
        <v>41899.542314814818</v>
      </c>
      <c r="T20" s="10">
        <f t="shared" si="3"/>
        <v>41869.542314814818</v>
      </c>
    </row>
    <row r="21" spans="1:20" ht="43.2">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1.7813765182186234E-2</v>
      </c>
      <c r="Q21" t="str" cm="1">
        <f t="array" ref="Q21">_xlfn.IFS(LEFT(N21,4)="film","film &amp; video",LEFT(N21,4)="food","food",LEFT(N21,4)="game","games",LEFT(N21,4)="jour","journalism",LEFT(N21,4)="musi","music",LEFT(N21,4)="phot","photography",LEFT(N21,4)="publ","publishing",LEFT(N21,4)="tech","technology",LEFT(N21,4)="thea","theater")</f>
        <v>film &amp; video</v>
      </c>
      <c r="R21" t="str">
        <f t="shared" si="4"/>
        <v>television</v>
      </c>
      <c r="S21" s="10">
        <f t="shared" si="2"/>
        <v>42205.816365740742</v>
      </c>
      <c r="T21" s="10">
        <f t="shared" si="3"/>
        <v>42175.816365740742</v>
      </c>
    </row>
    <row r="22" spans="1:20" ht="43.2">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1.2475049900199601E-2</v>
      </c>
      <c r="Q22" t="str" cm="1">
        <f t="array" ref="Q22">_xlfn.IFS(LEFT(N22,4)="film","film &amp; video",LEFT(N22,4)="food","food",LEFT(N22,4)="game","games",LEFT(N22,4)="jour","journalism",LEFT(N22,4)="musi","music",LEFT(N22,4)="phot","photography",LEFT(N22,4)="publ","publishing",LEFT(N22,4)="tech","technology",LEFT(N22,4)="thea","theater")</f>
        <v>film &amp; video</v>
      </c>
      <c r="R22" t="str">
        <f t="shared" si="4"/>
        <v>television</v>
      </c>
      <c r="S22" s="10">
        <f t="shared" si="2"/>
        <v>42260.758240740746</v>
      </c>
      <c r="T22" s="10">
        <f t="shared" si="3"/>
        <v>42200.758240740746</v>
      </c>
    </row>
    <row r="23" spans="1:20" ht="43.2">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5.0024764735017331E-3</v>
      </c>
      <c r="Q23" t="str" cm="1">
        <f t="array" ref="Q23">_xlfn.IFS(LEFT(N23,4)="film","film &amp; video",LEFT(N23,4)="food","food",LEFT(N23,4)="game","games",LEFT(N23,4)="jour","journalism",LEFT(N23,4)="musi","music",LEFT(N23,4)="phot","photography",LEFT(N23,4)="publ","publishing",LEFT(N23,4)="tech","technology",LEFT(N23,4)="thea","theater")</f>
        <v>film &amp; video</v>
      </c>
      <c r="R23" t="str">
        <f t="shared" si="4"/>
        <v>television</v>
      </c>
      <c r="S23" s="10">
        <f t="shared" si="2"/>
        <v>41908.627187500002</v>
      </c>
      <c r="T23" s="10">
        <f t="shared" si="3"/>
        <v>41878.627187500002</v>
      </c>
    </row>
    <row r="24" spans="1:20" ht="28.8">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1.9512195121951219E-2</v>
      </c>
      <c r="Q24" t="str" cm="1">
        <f t="array" ref="Q24">_xlfn.IFS(LEFT(N24,4)="film","film &amp; video",LEFT(N24,4)="food","food",LEFT(N24,4)="game","games",LEFT(N24,4)="jour","journalism",LEFT(N24,4)="musi","music",LEFT(N24,4)="phot","photography",LEFT(N24,4)="publ","publishing",LEFT(N24,4)="tech","technology",LEFT(N24,4)="thea","theater")</f>
        <v>film &amp; video</v>
      </c>
      <c r="R24" t="str">
        <f t="shared" si="4"/>
        <v>television</v>
      </c>
      <c r="S24" s="10">
        <f t="shared" si="2"/>
        <v>42005.332638888889</v>
      </c>
      <c r="T24" s="10">
        <f t="shared" si="3"/>
        <v>41989.91134259259</v>
      </c>
    </row>
    <row r="25" spans="1:20" ht="43.2">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9.7046413502109713E-3</v>
      </c>
      <c r="Q25" t="str" cm="1">
        <f t="array" ref="Q25">_xlfn.IFS(LEFT(N25,4)="film","film &amp; video",LEFT(N25,4)="food","food",LEFT(N25,4)="game","games",LEFT(N25,4)="jour","journalism",LEFT(N25,4)="musi","music",LEFT(N25,4)="phot","photography",LEFT(N25,4)="publ","publishing",LEFT(N25,4)="tech","technology",LEFT(N25,4)="thea","theater")</f>
        <v>film &amp; video</v>
      </c>
      <c r="R25" t="str">
        <f t="shared" si="4"/>
        <v>television</v>
      </c>
      <c r="S25" s="10">
        <f t="shared" si="2"/>
        <v>42124.638888888891</v>
      </c>
      <c r="T25" s="10">
        <f t="shared" si="3"/>
        <v>42097.778946759259</v>
      </c>
    </row>
    <row r="26" spans="1:20" ht="28.8">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1.5072464681460264E-2</v>
      </c>
      <c r="Q26" t="str" cm="1">
        <f t="array" ref="Q26">_xlfn.IFS(LEFT(N26,4)="film","film &amp; video",LEFT(N26,4)="food","food",LEFT(N26,4)="game","games",LEFT(N26,4)="jour","journalism",LEFT(N26,4)="musi","music",LEFT(N26,4)="phot","photography",LEFT(N26,4)="publ","publishing",LEFT(N26,4)="tech","technology",LEFT(N26,4)="thea","theater")</f>
        <v>film &amp; video</v>
      </c>
      <c r="R26" t="str">
        <f t="shared" si="4"/>
        <v>television</v>
      </c>
      <c r="S26" s="10">
        <f t="shared" si="2"/>
        <v>42262.818750000006</v>
      </c>
      <c r="T26" s="10">
        <f t="shared" si="3"/>
        <v>42229.820173611108</v>
      </c>
    </row>
    <row r="27" spans="1:20" ht="43.2">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1.7500000000000002E-2</v>
      </c>
      <c r="Q27" t="str" cm="1">
        <f t="array" ref="Q27">_xlfn.IFS(LEFT(N27,4)="film","film &amp; video",LEFT(N27,4)="food","food",LEFT(N27,4)="game","games",LEFT(N27,4)="jour","journalism",LEFT(N27,4)="musi","music",LEFT(N27,4)="phot","photography",LEFT(N27,4)="publ","publishing",LEFT(N27,4)="tech","technology",LEFT(N27,4)="thea","theater")</f>
        <v>film &amp; video</v>
      </c>
      <c r="R27" t="str">
        <f t="shared" si="4"/>
        <v>television</v>
      </c>
      <c r="S27" s="10">
        <f t="shared" si="2"/>
        <v>42378.025011574078</v>
      </c>
      <c r="T27" s="10">
        <f t="shared" si="3"/>
        <v>42318.025011574078</v>
      </c>
    </row>
    <row r="28" spans="1:20" ht="43.2">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9.7938144329896906E-3</v>
      </c>
      <c r="Q28" t="str" cm="1">
        <f t="array" ref="Q28">_xlfn.IFS(LEFT(N28,4)="film","film &amp; video",LEFT(N28,4)="food","food",LEFT(N28,4)="game","games",LEFT(N28,4)="jour","journalism",LEFT(N28,4)="musi","music",LEFT(N28,4)="phot","photography",LEFT(N28,4)="publ","publishing",LEFT(N28,4)="tech","technology",LEFT(N28,4)="thea","theater")</f>
        <v>film &amp; video</v>
      </c>
      <c r="R28" t="str">
        <f t="shared" si="4"/>
        <v>television</v>
      </c>
      <c r="S28" s="10">
        <f t="shared" si="2"/>
        <v>41868.515555555554</v>
      </c>
      <c r="T28" s="10">
        <f t="shared" si="3"/>
        <v>41828.515555555554</v>
      </c>
    </row>
    <row r="29" spans="1:20" ht="43.2">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6.7129111658089059E-3</v>
      </c>
      <c r="Q29" t="str" cm="1">
        <f t="array" ref="Q29">_xlfn.IFS(LEFT(N29,4)="film","film &amp; video",LEFT(N29,4)="food","food",LEFT(N29,4)="game","games",LEFT(N29,4)="jour","journalism",LEFT(N29,4)="musi","music",LEFT(N29,4)="phot","photography",LEFT(N29,4)="publ","publishing",LEFT(N29,4)="tech","technology",LEFT(N29,4)="thea","theater")</f>
        <v>film &amp; video</v>
      </c>
      <c r="R29" t="str">
        <f t="shared" si="4"/>
        <v>television</v>
      </c>
      <c r="S29" s="10">
        <f t="shared" si="2"/>
        <v>41959.206400462965</v>
      </c>
      <c r="T29" s="10">
        <f t="shared" si="3"/>
        <v>41929.164733796293</v>
      </c>
    </row>
    <row r="30" spans="1:20" ht="28.8">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5.8960305597076899E-3</v>
      </c>
      <c r="Q30" t="str" cm="1">
        <f t="array" ref="Q30">_xlfn.IFS(LEFT(N30,4)="film","film &amp; video",LEFT(N30,4)="food","food",LEFT(N30,4)="game","games",LEFT(N30,4)="jour","journalism",LEFT(N30,4)="musi","music",LEFT(N30,4)="phot","photography",LEFT(N30,4)="publ","publishing",LEFT(N30,4)="tech","technology",LEFT(N30,4)="thea","theater")</f>
        <v>film &amp; video</v>
      </c>
      <c r="R30" t="str">
        <f t="shared" si="4"/>
        <v>television</v>
      </c>
      <c r="S30" s="10">
        <f t="shared" si="2"/>
        <v>42354.96393518518</v>
      </c>
      <c r="T30" s="10">
        <f t="shared" si="3"/>
        <v>42324.96393518518</v>
      </c>
    </row>
    <row r="31" spans="1:20" ht="43.2">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3.1621621621621625E-2</v>
      </c>
      <c r="Q31" t="str" cm="1">
        <f t="array" ref="Q31">_xlfn.IFS(LEFT(N31,4)="film","film &amp; video",LEFT(N31,4)="food","food",LEFT(N31,4)="game","games",LEFT(N31,4)="jour","journalism",LEFT(N31,4)="musi","music",LEFT(N31,4)="phot","photography",LEFT(N31,4)="publ","publishing",LEFT(N31,4)="tech","technology",LEFT(N31,4)="thea","theater")</f>
        <v>film &amp; video</v>
      </c>
      <c r="R31" t="str">
        <f t="shared" si="4"/>
        <v>television</v>
      </c>
      <c r="S31" s="10">
        <f t="shared" si="2"/>
        <v>41842.67324074074</v>
      </c>
      <c r="T31" s="10">
        <f t="shared" si="3"/>
        <v>41812.67324074074</v>
      </c>
    </row>
    <row r="32" spans="1:20" ht="43.2">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1.3079992793664348E-2</v>
      </c>
      <c r="Q32" t="str" cm="1">
        <f t="array" ref="Q32">_xlfn.IFS(LEFT(N32,4)="film","film &amp; video",LEFT(N32,4)="food","food",LEFT(N32,4)="game","games",LEFT(N32,4)="jour","journalism",LEFT(N32,4)="musi","music",LEFT(N32,4)="phot","photography",LEFT(N32,4)="publ","publishing",LEFT(N32,4)="tech","technology",LEFT(N32,4)="thea","theater")</f>
        <v>film &amp; video</v>
      </c>
      <c r="R32" t="str">
        <f t="shared" si="4"/>
        <v>television</v>
      </c>
      <c r="S32" s="10">
        <f t="shared" si="2"/>
        <v>41872.292997685188</v>
      </c>
      <c r="T32" s="10">
        <f t="shared" si="3"/>
        <v>41842.292997685188</v>
      </c>
    </row>
    <row r="33" spans="1:20" ht="43.2">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7.6923076923076927E-2</v>
      </c>
      <c r="Q33" t="str" cm="1">
        <f t="array" ref="Q33">_xlfn.IFS(LEFT(N33,4)="film","film &amp; video",LEFT(N33,4)="food","food",LEFT(N33,4)="game","games",LEFT(N33,4)="jour","journalism",LEFT(N33,4)="musi","music",LEFT(N33,4)="phot","photography",LEFT(N33,4)="publ","publishing",LEFT(N33,4)="tech","technology",LEFT(N33,4)="thea","theater")</f>
        <v>film &amp; video</v>
      </c>
      <c r="R33" t="str">
        <f t="shared" si="4"/>
        <v>television</v>
      </c>
      <c r="S33" s="10">
        <f t="shared" si="2"/>
        <v>42394.79206018518</v>
      </c>
      <c r="T33" s="10">
        <f t="shared" si="3"/>
        <v>42376.79206018518</v>
      </c>
    </row>
    <row r="34" spans="1:20" ht="57.6">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3.1206171107994391E-3</v>
      </c>
      <c r="Q34" t="str" cm="1">
        <f t="array" ref="Q34">_xlfn.IFS(LEFT(N34,4)="film","film &amp; video",LEFT(N34,4)="food","food",LEFT(N34,4)="game","games",LEFT(N34,4)="jour","journalism",LEFT(N34,4)="musi","music",LEFT(N34,4)="phot","photography",LEFT(N34,4)="publ","publishing",LEFT(N34,4)="tech","technology",LEFT(N34,4)="thea","theater")</f>
        <v>film &amp; video</v>
      </c>
      <c r="R34" t="str">
        <f t="shared" si="4"/>
        <v>television</v>
      </c>
      <c r="S34" s="10">
        <f t="shared" si="2"/>
        <v>42503.165972222225</v>
      </c>
      <c r="T34" s="10">
        <f t="shared" si="3"/>
        <v>42461.627511574072</v>
      </c>
    </row>
    <row r="35" spans="1:20" ht="43.2">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1.1940298507462687E-2</v>
      </c>
      <c r="Q35" t="str" cm="1">
        <f t="array" ref="Q35">_xlfn.IFS(LEFT(N35,4)="film","film &amp; video",LEFT(N35,4)="food","food",LEFT(N35,4)="game","games",LEFT(N35,4)="jour","journalism",LEFT(N35,4)="musi","music",LEFT(N35,4)="phot","photography",LEFT(N35,4)="publ","publishing",LEFT(N35,4)="tech","technology",LEFT(N35,4)="thea","theater")</f>
        <v>film &amp; video</v>
      </c>
      <c r="R35" t="str">
        <f t="shared" si="4"/>
        <v>television</v>
      </c>
      <c r="S35" s="10">
        <f t="shared" si="2"/>
        <v>42316.702557870376</v>
      </c>
      <c r="T35" s="10">
        <f t="shared" si="3"/>
        <v>42286.660891203705</v>
      </c>
    </row>
    <row r="36" spans="1:20" ht="43.2">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2.0047169811320754E-2</v>
      </c>
      <c r="Q36" t="str" cm="1">
        <f t="array" ref="Q36">_xlfn.IFS(LEFT(N36,4)="film","film &amp; video",LEFT(N36,4)="food","food",LEFT(N36,4)="game","games",LEFT(N36,4)="jour","journalism",LEFT(N36,4)="musi","music",LEFT(N36,4)="phot","photography",LEFT(N36,4)="publ","publishing",LEFT(N36,4)="tech","technology",LEFT(N36,4)="thea","theater")</f>
        <v>film &amp; video</v>
      </c>
      <c r="R36" t="str">
        <f t="shared" si="4"/>
        <v>television</v>
      </c>
      <c r="S36" s="10">
        <f t="shared" si="2"/>
        <v>41856.321770833332</v>
      </c>
      <c r="T36" s="10">
        <f t="shared" si="3"/>
        <v>41841.321770833332</v>
      </c>
    </row>
    <row r="37" spans="1:20" ht="43.2">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1.6816816816816817E-2</v>
      </c>
      <c r="Q37" t="str" cm="1">
        <f t="array" ref="Q37">_xlfn.IFS(LEFT(N37,4)="film","film &amp; video",LEFT(N37,4)="food","food",LEFT(N37,4)="game","games",LEFT(N37,4)="jour","journalism",LEFT(N37,4)="musi","music",LEFT(N37,4)="phot","photography",LEFT(N37,4)="publ","publishing",LEFT(N37,4)="tech","technology",LEFT(N37,4)="thea","theater")</f>
        <v>film &amp; video</v>
      </c>
      <c r="R37" t="str">
        <f t="shared" si="4"/>
        <v>television</v>
      </c>
      <c r="S37" s="10">
        <f t="shared" si="2"/>
        <v>42122</v>
      </c>
      <c r="T37" s="10">
        <f t="shared" si="3"/>
        <v>42098.291828703703</v>
      </c>
    </row>
    <row r="38" spans="1:20" ht="28.8">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5.1588697385391022E-3</v>
      </c>
      <c r="Q38" t="str" cm="1">
        <f t="array" ref="Q38">_xlfn.IFS(LEFT(N38,4)="film","film &amp; video",LEFT(N38,4)="food","food",LEFT(N38,4)="game","games",LEFT(N38,4)="jour","journalism",LEFT(N38,4)="musi","music",LEFT(N38,4)="phot","photography",LEFT(N38,4)="publ","publishing",LEFT(N38,4)="tech","technology",LEFT(N38,4)="thea","theater")</f>
        <v>film &amp; video</v>
      </c>
      <c r="R38" t="str">
        <f t="shared" si="4"/>
        <v>television</v>
      </c>
      <c r="S38" s="10">
        <f t="shared" si="2"/>
        <v>42098.265335648146</v>
      </c>
      <c r="T38" s="10">
        <f t="shared" si="3"/>
        <v>42068.307002314818</v>
      </c>
    </row>
    <row r="39" spans="1:20" ht="43.2">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6.2690487399955398E-3</v>
      </c>
      <c r="Q39" t="str" cm="1">
        <f t="array" ref="Q39">_xlfn.IFS(LEFT(N39,4)="film","film &amp; video",LEFT(N39,4)="food","food",LEFT(N39,4)="game","games",LEFT(N39,4)="jour","journalism",LEFT(N39,4)="musi","music",LEFT(N39,4)="phot","photography",LEFT(N39,4)="publ","publishing",LEFT(N39,4)="tech","technology",LEFT(N39,4)="thea","theater")</f>
        <v>film &amp; video</v>
      </c>
      <c r="R39" t="str">
        <f t="shared" si="4"/>
        <v>television</v>
      </c>
      <c r="S39" s="10">
        <f t="shared" si="2"/>
        <v>42062.693043981482</v>
      </c>
      <c r="T39" s="10">
        <f t="shared" si="3"/>
        <v>42032.693043981482</v>
      </c>
    </row>
    <row r="40" spans="1:20" ht="43.2">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2.3991275899672846E-2</v>
      </c>
      <c r="Q40" t="str" cm="1">
        <f t="array" ref="Q40">_xlfn.IFS(LEFT(N40,4)="film","film &amp; video",LEFT(N40,4)="food","food",LEFT(N40,4)="game","games",LEFT(N40,4)="jour","journalism",LEFT(N40,4)="musi","music",LEFT(N40,4)="phot","photography",LEFT(N40,4)="publ","publishing",LEFT(N40,4)="tech","technology",LEFT(N40,4)="thea","theater")</f>
        <v>film &amp; video</v>
      </c>
      <c r="R40" t="str">
        <f t="shared" si="4"/>
        <v>television</v>
      </c>
      <c r="S40" s="10">
        <f t="shared" si="2"/>
        <v>41405.057222222218</v>
      </c>
      <c r="T40" s="10">
        <f t="shared" si="3"/>
        <v>41375.057222222218</v>
      </c>
    </row>
    <row r="41" spans="1:20" ht="57.6">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6.6269659489998469E-3</v>
      </c>
      <c r="Q41" t="str" cm="1">
        <f t="array" ref="Q41">_xlfn.IFS(LEFT(N41,4)="film","film &amp; video",LEFT(N41,4)="food","food",LEFT(N41,4)="game","games",LEFT(N41,4)="jour","journalism",LEFT(N41,4)="musi","music",LEFT(N41,4)="phot","photography",LEFT(N41,4)="publ","publishing",LEFT(N41,4)="tech","technology",LEFT(N41,4)="thea","theater")</f>
        <v>film &amp; video</v>
      </c>
      <c r="R41" t="str">
        <f t="shared" si="4"/>
        <v>television</v>
      </c>
      <c r="S41" s="10">
        <f t="shared" si="2"/>
        <v>41784.957638888889</v>
      </c>
      <c r="T41" s="10">
        <f t="shared" si="3"/>
        <v>41754.047083333331</v>
      </c>
    </row>
    <row r="42" spans="1:20" ht="43.2">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7.8934385791810564E-3</v>
      </c>
      <c r="Q42" t="str" cm="1">
        <f t="array" ref="Q42">_xlfn.IFS(LEFT(N42,4)="film","film &amp; video",LEFT(N42,4)="food","food",LEFT(N42,4)="game","games",LEFT(N42,4)="jour","journalism",LEFT(N42,4)="musi","music",LEFT(N42,4)="phot","photography",LEFT(N42,4)="publ","publishing",LEFT(N42,4)="tech","technology",LEFT(N42,4)="thea","theater")</f>
        <v>film &amp; video</v>
      </c>
      <c r="R42" t="str">
        <f t="shared" si="4"/>
        <v>television</v>
      </c>
      <c r="S42" s="10">
        <f t="shared" si="2"/>
        <v>41809.166666666664</v>
      </c>
      <c r="T42" s="10">
        <f t="shared" si="3"/>
        <v>41789.21398148148</v>
      </c>
    </row>
    <row r="43" spans="1:20" ht="43.2">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9.4999999999999998E-3</v>
      </c>
      <c r="Q43" t="str" cm="1">
        <f t="array" ref="Q43">_xlfn.IFS(LEFT(N43,4)="film","film &amp; video",LEFT(N43,4)="food","food",LEFT(N43,4)="game","games",LEFT(N43,4)="jour","journalism",LEFT(N43,4)="musi","music",LEFT(N43,4)="phot","photography",LEFT(N43,4)="publ","publishing",LEFT(N43,4)="tech","technology",LEFT(N43,4)="thea","theater")</f>
        <v>film &amp; video</v>
      </c>
      <c r="R43" t="str">
        <f t="shared" si="4"/>
        <v>television</v>
      </c>
      <c r="S43" s="10">
        <f t="shared" si="2"/>
        <v>41917.568912037037</v>
      </c>
      <c r="T43" s="10">
        <f t="shared" si="3"/>
        <v>41887.568912037037</v>
      </c>
    </row>
    <row r="44" spans="1:20" ht="43.2">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8.5095669687814696E-3</v>
      </c>
      <c r="Q44" t="str" cm="1">
        <f t="array" ref="Q44">_xlfn.IFS(LEFT(N44,4)="film","film &amp; video",LEFT(N44,4)="food","food",LEFT(N44,4)="game","games",LEFT(N44,4)="jour","journalism",LEFT(N44,4)="musi","music",LEFT(N44,4)="phot","photography",LEFT(N44,4)="publ","publishing",LEFT(N44,4)="tech","technology",LEFT(N44,4)="thea","theater")</f>
        <v>film &amp; video</v>
      </c>
      <c r="R44" t="str">
        <f t="shared" si="4"/>
        <v>television</v>
      </c>
      <c r="S44" s="10">
        <f t="shared" si="2"/>
        <v>42001.639189814814</v>
      </c>
      <c r="T44" s="10">
        <f t="shared" si="3"/>
        <v>41971.639189814814</v>
      </c>
    </row>
    <row r="45" spans="1:20" ht="43.2">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8.5207023909803659E-3</v>
      </c>
      <c r="Q45" t="str" cm="1">
        <f t="array" ref="Q45">_xlfn.IFS(LEFT(N45,4)="film","film &amp; video",LEFT(N45,4)="food","food",LEFT(N45,4)="game","games",LEFT(N45,4)="jour","journalism",LEFT(N45,4)="musi","music",LEFT(N45,4)="phot","photography",LEFT(N45,4)="publ","publishing",LEFT(N45,4)="tech","technology",LEFT(N45,4)="thea","theater")</f>
        <v>film &amp; video</v>
      </c>
      <c r="R45" t="str">
        <f t="shared" si="4"/>
        <v>television</v>
      </c>
      <c r="S45" s="10">
        <f t="shared" si="2"/>
        <v>41833</v>
      </c>
      <c r="T45" s="10">
        <f t="shared" si="3"/>
        <v>41802.790347222224</v>
      </c>
    </row>
    <row r="46" spans="1:20" ht="57.6">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7.4999999999999997E-3</v>
      </c>
      <c r="Q46" t="str" cm="1">
        <f t="array" ref="Q46">_xlfn.IFS(LEFT(N46,4)="film","film &amp; video",LEFT(N46,4)="food","food",LEFT(N46,4)="game","games",LEFT(N46,4)="jour","journalism",LEFT(N46,4)="musi","music",LEFT(N46,4)="phot","photography",LEFT(N46,4)="publ","publishing",LEFT(N46,4)="tech","technology",LEFT(N46,4)="thea","theater")</f>
        <v>film &amp; video</v>
      </c>
      <c r="R46" t="str">
        <f t="shared" si="4"/>
        <v>television</v>
      </c>
      <c r="S46" s="10">
        <f t="shared" si="2"/>
        <v>41919.098807870374</v>
      </c>
      <c r="T46" s="10">
        <f t="shared" si="3"/>
        <v>41874.098807870374</v>
      </c>
    </row>
    <row r="47" spans="1:20" ht="43.2">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1.0166666666666666E-2</v>
      </c>
      <c r="Q47" t="str" cm="1">
        <f t="array" ref="Q47">_xlfn.IFS(LEFT(N47,4)="film","film &amp; video",LEFT(N47,4)="food","food",LEFT(N47,4)="game","games",LEFT(N47,4)="jour","journalism",LEFT(N47,4)="musi","music",LEFT(N47,4)="phot","photography",LEFT(N47,4)="publ","publishing",LEFT(N47,4)="tech","technology",LEFT(N47,4)="thea","theater")</f>
        <v>film &amp; video</v>
      </c>
      <c r="R47" t="str">
        <f t="shared" si="4"/>
        <v>television</v>
      </c>
      <c r="S47" s="10">
        <f t="shared" si="2"/>
        <v>42487.623923611114</v>
      </c>
      <c r="T47" s="10">
        <f t="shared" si="3"/>
        <v>42457.623923611114</v>
      </c>
    </row>
    <row r="48" spans="1:20" ht="43.2">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5.1428571428571426E-3</v>
      </c>
      <c r="Q48" t="str" cm="1">
        <f t="array" ref="Q48">_xlfn.IFS(LEFT(N48,4)="film","film &amp; video",LEFT(N48,4)="food","food",LEFT(N48,4)="game","games",LEFT(N48,4)="jour","journalism",LEFT(N48,4)="musi","music",LEFT(N48,4)="phot","photography",LEFT(N48,4)="publ","publishing",LEFT(N48,4)="tech","technology",LEFT(N48,4)="thea","theater")</f>
        <v>film &amp; video</v>
      </c>
      <c r="R48" t="str">
        <f t="shared" si="4"/>
        <v>television</v>
      </c>
      <c r="S48" s="10">
        <f t="shared" si="2"/>
        <v>42353.964976851858</v>
      </c>
      <c r="T48" s="10">
        <f t="shared" si="3"/>
        <v>42323.964976851858</v>
      </c>
    </row>
    <row r="49" spans="1:20" ht="57.6">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1.3009822415924022E-2</v>
      </c>
      <c r="Q49" t="str" cm="1">
        <f t="array" ref="Q49">_xlfn.IFS(LEFT(N49,4)="film","film &amp; video",LEFT(N49,4)="food","food",LEFT(N49,4)="game","games",LEFT(N49,4)="jour","journalism",LEFT(N49,4)="musi","music",LEFT(N49,4)="phot","photography",LEFT(N49,4)="publ","publishing",LEFT(N49,4)="tech","technology",LEFT(N49,4)="thea","theater")</f>
        <v>film &amp; video</v>
      </c>
      <c r="R49" t="str">
        <f t="shared" si="4"/>
        <v>television</v>
      </c>
      <c r="S49" s="10">
        <f t="shared" si="2"/>
        <v>41992.861192129625</v>
      </c>
      <c r="T49" s="10">
        <f t="shared" si="3"/>
        <v>41932.819525462961</v>
      </c>
    </row>
    <row r="50" spans="1:20" ht="43.2">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1.7600741083835109E-2</v>
      </c>
      <c r="Q50" t="str" cm="1">
        <f t="array" ref="Q50">_xlfn.IFS(LEFT(N50,4)="film","film &amp; video",LEFT(N50,4)="food","food",LEFT(N50,4)="game","games",LEFT(N50,4)="jour","journalism",LEFT(N50,4)="musi","music",LEFT(N50,4)="phot","photography",LEFT(N50,4)="publ","publishing",LEFT(N50,4)="tech","technology",LEFT(N50,4)="thea","theater")</f>
        <v>film &amp; video</v>
      </c>
      <c r="R50" t="str">
        <f t="shared" si="4"/>
        <v>television</v>
      </c>
      <c r="S50" s="10">
        <f t="shared" si="2"/>
        <v>42064.5</v>
      </c>
      <c r="T50" s="10">
        <f t="shared" si="3"/>
        <v>42033.516898148147</v>
      </c>
    </row>
    <row r="51" spans="1:20">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7.2500000000000004E-3</v>
      </c>
      <c r="Q51" t="str" cm="1">
        <f t="array" ref="Q51">_xlfn.IFS(LEFT(N51,4)="film","film &amp; video",LEFT(N51,4)="food","food",LEFT(N51,4)="game","games",LEFT(N51,4)="jour","journalism",LEFT(N51,4)="musi","music",LEFT(N51,4)="phot","photography",LEFT(N51,4)="publ","publishing",LEFT(N51,4)="tech","technology",LEFT(N51,4)="thea","theater")</f>
        <v>film &amp; video</v>
      </c>
      <c r="R51" t="str">
        <f t="shared" si="4"/>
        <v>television</v>
      </c>
      <c r="S51" s="10">
        <f t="shared" si="2"/>
        <v>42301.176446759258</v>
      </c>
      <c r="T51" s="10">
        <f t="shared" si="3"/>
        <v>42271.176446759258</v>
      </c>
    </row>
    <row r="52" spans="1:20" ht="43.2">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3.6666666666666667E-2</v>
      </c>
      <c r="Q52" t="str" cm="1">
        <f t="array" ref="Q52">_xlfn.IFS(LEFT(N52,4)="film","film &amp; video",LEFT(N52,4)="food","food",LEFT(N52,4)="game","games",LEFT(N52,4)="jour","journalism",LEFT(N52,4)="musi","music",LEFT(N52,4)="phot","photography",LEFT(N52,4)="publ","publishing",LEFT(N52,4)="tech","technology",LEFT(N52,4)="thea","theater")</f>
        <v>film &amp; video</v>
      </c>
      <c r="R52" t="str">
        <f t="shared" si="4"/>
        <v>television</v>
      </c>
      <c r="S52" s="10">
        <f t="shared" si="2"/>
        <v>42034.708333333328</v>
      </c>
      <c r="T52" s="10">
        <f t="shared" si="3"/>
        <v>41995.752986111111</v>
      </c>
    </row>
    <row r="53" spans="1:20" ht="43.2">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8.450504189745774E-3</v>
      </c>
      <c r="Q53" t="str" cm="1">
        <f t="array" ref="Q53">_xlfn.IFS(LEFT(N53,4)="film","film &amp; video",LEFT(N53,4)="food","food",LEFT(N53,4)="game","games",LEFT(N53,4)="jour","journalism",LEFT(N53,4)="musi","music",LEFT(N53,4)="phot","photography",LEFT(N53,4)="publ","publishing",LEFT(N53,4)="tech","technology",LEFT(N53,4)="thea","theater")</f>
        <v>film &amp; video</v>
      </c>
      <c r="R53" t="str">
        <f t="shared" si="4"/>
        <v>television</v>
      </c>
      <c r="S53" s="10">
        <f t="shared" si="2"/>
        <v>42226.928668981483</v>
      </c>
      <c r="T53" s="10">
        <f t="shared" si="3"/>
        <v>42196.928668981483</v>
      </c>
    </row>
    <row r="54" spans="1:20" ht="43.2">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4.4746579468204111E-3</v>
      </c>
      <c r="Q54" t="str" cm="1">
        <f t="array" ref="Q54">_xlfn.IFS(LEFT(N54,4)="film","film &amp; video",LEFT(N54,4)="food","food",LEFT(N54,4)="game","games",LEFT(N54,4)="jour","journalism",LEFT(N54,4)="musi","music",LEFT(N54,4)="phot","photography",LEFT(N54,4)="publ","publishing",LEFT(N54,4)="tech","technology",LEFT(N54,4)="thea","theater")</f>
        <v>film &amp; video</v>
      </c>
      <c r="R54" t="str">
        <f t="shared" si="4"/>
        <v>television</v>
      </c>
      <c r="S54" s="10">
        <f t="shared" si="2"/>
        <v>41837.701921296299</v>
      </c>
      <c r="T54" s="10">
        <f t="shared" si="3"/>
        <v>41807.701921296299</v>
      </c>
    </row>
    <row r="55" spans="1:20" ht="28.8">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3.5573122529644272E-2</v>
      </c>
      <c r="Q55" t="str" cm="1">
        <f t="array" ref="Q55">_xlfn.IFS(LEFT(N55,4)="film","film &amp; video",LEFT(N55,4)="food","food",LEFT(N55,4)="game","games",LEFT(N55,4)="jour","journalism",LEFT(N55,4)="musi","music",LEFT(N55,4)="phot","photography",LEFT(N55,4)="publ","publishing",LEFT(N55,4)="tech","technology",LEFT(N55,4)="thea","theater")</f>
        <v>film &amp; video</v>
      </c>
      <c r="R55" t="str">
        <f t="shared" si="4"/>
        <v>television</v>
      </c>
      <c r="S55" s="10">
        <f t="shared" si="2"/>
        <v>41733.916666666664</v>
      </c>
      <c r="T55" s="10">
        <f t="shared" si="3"/>
        <v>41719.549131944441</v>
      </c>
    </row>
    <row r="56" spans="1:20" ht="57.6">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5.1485148514851488E-3</v>
      </c>
      <c r="Q56" t="str" cm="1">
        <f t="array" ref="Q56">_xlfn.IFS(LEFT(N56,4)="film","film &amp; video",LEFT(N56,4)="food","food",LEFT(N56,4)="game","games",LEFT(N56,4)="jour","journalism",LEFT(N56,4)="musi","music",LEFT(N56,4)="phot","photography",LEFT(N56,4)="publ","publishing",LEFT(N56,4)="tech","technology",LEFT(N56,4)="thea","theater")</f>
        <v>film &amp; video</v>
      </c>
      <c r="R56" t="str">
        <f t="shared" si="4"/>
        <v>television</v>
      </c>
      <c r="S56" s="10">
        <f t="shared" si="2"/>
        <v>42363.713206018518</v>
      </c>
      <c r="T56" s="10">
        <f t="shared" si="3"/>
        <v>42333.713206018518</v>
      </c>
    </row>
    <row r="57" spans="1:20" ht="43.2">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7.7547339945897202E-3</v>
      </c>
      <c r="Q57" t="str" cm="1">
        <f t="array" ref="Q57">_xlfn.IFS(LEFT(N57,4)="film","film &amp; video",LEFT(N57,4)="food","food",LEFT(N57,4)="game","games",LEFT(N57,4)="jour","journalism",LEFT(N57,4)="musi","music",LEFT(N57,4)="phot","photography",LEFT(N57,4)="publ","publishing",LEFT(N57,4)="tech","technology",LEFT(N57,4)="thea","theater")</f>
        <v>film &amp; video</v>
      </c>
      <c r="R57" t="str">
        <f t="shared" si="4"/>
        <v>television</v>
      </c>
      <c r="S57" s="10">
        <f t="shared" si="2"/>
        <v>42517.968935185185</v>
      </c>
      <c r="T57" s="10">
        <f t="shared" si="3"/>
        <v>42496.968935185185</v>
      </c>
    </row>
    <row r="58" spans="1:20" ht="28.8">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2.0277356951404264E-2</v>
      </c>
      <c r="Q58" t="str" cm="1">
        <f t="array" ref="Q58">_xlfn.IFS(LEFT(N58,4)="film","film &amp; video",LEFT(N58,4)="food","food",LEFT(N58,4)="game","games",LEFT(N58,4)="jour","journalism",LEFT(N58,4)="musi","music",LEFT(N58,4)="phot","photography",LEFT(N58,4)="publ","publishing",LEFT(N58,4)="tech","technology",LEFT(N58,4)="thea","theater")</f>
        <v>film &amp; video</v>
      </c>
      <c r="R58" t="str">
        <f t="shared" si="4"/>
        <v>television</v>
      </c>
      <c r="S58" s="10">
        <f t="shared" si="2"/>
        <v>42163.666666666672</v>
      </c>
      <c r="T58" s="10">
        <f t="shared" si="3"/>
        <v>42149.548888888887</v>
      </c>
    </row>
    <row r="59" spans="1:20" ht="43.2">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4.5142296368989206E-3</v>
      </c>
      <c r="Q59" t="str" cm="1">
        <f t="array" ref="Q59">_xlfn.IFS(LEFT(N59,4)="film","film &amp; video",LEFT(N59,4)="food","food",LEFT(N59,4)="game","games",LEFT(N59,4)="jour","journalism",LEFT(N59,4)="musi","music",LEFT(N59,4)="phot","photography",LEFT(N59,4)="publ","publishing",LEFT(N59,4)="tech","technology",LEFT(N59,4)="thea","theater")</f>
        <v>film &amp; video</v>
      </c>
      <c r="R59" t="str">
        <f t="shared" si="4"/>
        <v>television</v>
      </c>
      <c r="S59" s="10">
        <f t="shared" si="2"/>
        <v>42119.83289351852</v>
      </c>
      <c r="T59" s="10">
        <f t="shared" si="3"/>
        <v>42089.83289351852</v>
      </c>
    </row>
    <row r="60" spans="1:20" ht="43.2">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7.287921484792537E-3</v>
      </c>
      <c r="Q60" t="str" cm="1">
        <f t="array" ref="Q60">_xlfn.IFS(LEFT(N60,4)="film","film &amp; video",LEFT(N60,4)="food","food",LEFT(N60,4)="game","games",LEFT(N60,4)="jour","journalism",LEFT(N60,4)="musi","music",LEFT(N60,4)="phot","photography",LEFT(N60,4)="publ","publishing",LEFT(N60,4)="tech","technology",LEFT(N60,4)="thea","theater")</f>
        <v>film &amp; video</v>
      </c>
      <c r="R60" t="str">
        <f t="shared" si="4"/>
        <v>television</v>
      </c>
      <c r="S60" s="10">
        <f t="shared" si="2"/>
        <v>41962.786712962959</v>
      </c>
      <c r="T60" s="10">
        <f t="shared" si="3"/>
        <v>41932.745046296295</v>
      </c>
    </row>
    <row r="61" spans="1:20" ht="43.2">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1.6479285538078636E-3</v>
      </c>
      <c r="Q61" t="str" cm="1">
        <f t="array" ref="Q61">_xlfn.IFS(LEFT(N61,4)="film","film &amp; video",LEFT(N61,4)="food","food",LEFT(N61,4)="game","games",LEFT(N61,4)="jour","journalism",LEFT(N61,4)="musi","music",LEFT(N61,4)="phot","photography",LEFT(N61,4)="publ","publishing",LEFT(N61,4)="tech","technology",LEFT(N61,4)="thea","theater")</f>
        <v>film &amp; video</v>
      </c>
      <c r="R61" t="str">
        <f t="shared" si="4"/>
        <v>television</v>
      </c>
      <c r="S61" s="10">
        <f t="shared" si="2"/>
        <v>42261.875</v>
      </c>
      <c r="T61" s="10">
        <f t="shared" si="3"/>
        <v>42230.23583333334</v>
      </c>
    </row>
    <row r="62" spans="1:20" ht="43.2">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2.3234150759520088E-2</v>
      </c>
      <c r="Q62" t="str" cm="1">
        <f t="array" ref="Q62">_xlfn.IFS(LEFT(N62,4)="film","film &amp; video",LEFT(N62,4)="food","food",LEFT(N62,4)="game","games",LEFT(N62,4)="jour","journalism",LEFT(N62,4)="musi","music",LEFT(N62,4)="phot","photography",LEFT(N62,4)="publ","publishing",LEFT(N62,4)="tech","technology",LEFT(N62,4)="thea","theater")</f>
        <v>film &amp; video</v>
      </c>
      <c r="R62" t="str">
        <f t="shared" si="4"/>
        <v>shorts</v>
      </c>
      <c r="S62" s="10">
        <f t="shared" si="2"/>
        <v>41721</v>
      </c>
      <c r="T62" s="10">
        <f t="shared" si="3"/>
        <v>41701.901817129627</v>
      </c>
    </row>
    <row r="63" spans="1:20" ht="43.2">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3.1018206338503033E-3</v>
      </c>
      <c r="Q63" t="str" cm="1">
        <f t="array" ref="Q63">_xlfn.IFS(LEFT(N63,4)="film","film &amp; video",LEFT(N63,4)="food","food",LEFT(N63,4)="game","games",LEFT(N63,4)="jour","journalism",LEFT(N63,4)="musi","music",LEFT(N63,4)="phot","photography",LEFT(N63,4)="publ","publishing",LEFT(N63,4)="tech","technology",LEFT(N63,4)="thea","theater")</f>
        <v>film &amp; video</v>
      </c>
      <c r="R63" t="str">
        <f t="shared" si="4"/>
        <v>shorts</v>
      </c>
      <c r="S63" s="10">
        <f t="shared" si="2"/>
        <v>41431.814317129632</v>
      </c>
      <c r="T63" s="10">
        <f t="shared" si="3"/>
        <v>41409.814317129632</v>
      </c>
    </row>
    <row r="64" spans="1:20" ht="43.2">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1.034037052994399E-2</v>
      </c>
      <c r="Q64" t="str" cm="1">
        <f t="array" ref="Q64">_xlfn.IFS(LEFT(N64,4)="film","film &amp; video",LEFT(N64,4)="food","food",LEFT(N64,4)="game","games",LEFT(N64,4)="jour","journalism",LEFT(N64,4)="musi","music",LEFT(N64,4)="phot","photography",LEFT(N64,4)="publ","publishing",LEFT(N64,4)="tech","technology",LEFT(N64,4)="thea","theater")</f>
        <v>film &amp; video</v>
      </c>
      <c r="R64" t="str">
        <f t="shared" si="4"/>
        <v>shorts</v>
      </c>
      <c r="S64" s="10">
        <f t="shared" si="2"/>
        <v>41336.799513888887</v>
      </c>
      <c r="T64" s="10">
        <f t="shared" si="3"/>
        <v>41311.799513888887</v>
      </c>
    </row>
    <row r="65" spans="1:20" ht="43.2">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2.8189237877526571E-2</v>
      </c>
      <c r="Q65" t="str" cm="1">
        <f t="array" ref="Q65">_xlfn.IFS(LEFT(N65,4)="film","film &amp; video",LEFT(N65,4)="food","food",LEFT(N65,4)="game","games",LEFT(N65,4)="jour","journalism",LEFT(N65,4)="musi","music",LEFT(N65,4)="phot","photography",LEFT(N65,4)="publ","publishing",LEFT(N65,4)="tech","technology",LEFT(N65,4)="thea","theater")</f>
        <v>film &amp; video</v>
      </c>
      <c r="R65" t="str">
        <f t="shared" si="4"/>
        <v>shorts</v>
      </c>
      <c r="S65" s="10">
        <f t="shared" si="2"/>
        <v>41636.207638888889</v>
      </c>
      <c r="T65" s="10">
        <f t="shared" si="3"/>
        <v>41612.912187499998</v>
      </c>
    </row>
    <row r="66" spans="1:20" ht="43.2">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5">E66/D66</f>
        <v>1.7333333333333334</v>
      </c>
      <c r="P66">
        <f t="shared" ref="P66:P129" si="6">L66/E66</f>
        <v>1.1538461538461539E-2</v>
      </c>
      <c r="Q66" t="str" cm="1">
        <f t="array" ref="Q66">_xlfn.IFS(LEFT(N66,4)="film","film &amp; video",LEFT(N66,4)="food","food",LEFT(N66,4)="game","games",LEFT(N66,4)="jour","journalism",LEFT(N66,4)="musi","music",LEFT(N66,4)="phot","photography",LEFT(N66,4)="publ","publishing",LEFT(N66,4)="tech","technology",LEFT(N66,4)="thea","theater")</f>
        <v>film &amp; video</v>
      </c>
      <c r="R66" t="str">
        <f t="shared" si="4"/>
        <v>shorts</v>
      </c>
      <c r="S66" s="10">
        <f t="shared" ref="S66:S129" si="7">(((I66/60)/60)/24)+DATE(1970,1,1)</f>
        <v>41463.01829861111</v>
      </c>
      <c r="T66" s="10">
        <f t="shared" ref="T66:T129" si="8">(((J66/60)/60)/24)+DATE(1970,1,1)</f>
        <v>41433.01829861111</v>
      </c>
    </row>
    <row r="67" spans="1:20" ht="43.2">
      <c r="A67">
        <v>65</v>
      </c>
      <c r="B67" s="3" t="s">
        <v>67</v>
      </c>
      <c r="C67" s="3" t="s">
        <v>4176</v>
      </c>
      <c r="D67">
        <v>7000</v>
      </c>
      <c r="E67">
        <v>7527</v>
      </c>
      <c r="F67" t="s">
        <v>8219</v>
      </c>
      <c r="G67" t="s">
        <v>8229</v>
      </c>
      <c r="H67" t="s">
        <v>8251</v>
      </c>
      <c r="I67">
        <v>1407736740</v>
      </c>
      <c r="J67">
        <v>1405453354</v>
      </c>
      <c r="K67" t="b">
        <v>0</v>
      </c>
      <c r="L67">
        <v>57</v>
      </c>
      <c r="M67" t="b">
        <v>1</v>
      </c>
      <c r="N67" t="s">
        <v>8266</v>
      </c>
      <c r="O67" s="5">
        <f t="shared" si="5"/>
        <v>1.0752857142857142</v>
      </c>
      <c r="P67">
        <f t="shared" si="6"/>
        <v>7.5727381426863296E-3</v>
      </c>
      <c r="Q67" t="str" cm="1">
        <f t="array" ref="Q67">_xlfn.IFS(LEFT(N67,4)="film","film &amp; video",LEFT(N67,4)="food","food",LEFT(N67,4)="game","games",LEFT(N67,4)="jour","journalism",LEFT(N67,4)="musi","music",LEFT(N67,4)="phot","photography",LEFT(N67,4)="publ","publishing",LEFT(N67,4)="tech","technology",LEFT(N67,4)="thea","theater")</f>
        <v>film &amp; video</v>
      </c>
      <c r="R67" t="str">
        <f t="shared" ref="R67:R130" si="9">MID(N67,SEARCH("/",N67)+1,17)</f>
        <v>shorts</v>
      </c>
      <c r="S67" s="10">
        <f t="shared" si="7"/>
        <v>41862.249305555553</v>
      </c>
      <c r="T67" s="10">
        <f t="shared" si="8"/>
        <v>41835.821226851855</v>
      </c>
    </row>
    <row r="68" spans="1:20" ht="28.8">
      <c r="A68">
        <v>66</v>
      </c>
      <c r="B68" s="3" t="s">
        <v>68</v>
      </c>
      <c r="C68" s="3" t="s">
        <v>4177</v>
      </c>
      <c r="D68">
        <v>2000</v>
      </c>
      <c r="E68">
        <v>2372</v>
      </c>
      <c r="F68" t="s">
        <v>8219</v>
      </c>
      <c r="G68" t="s">
        <v>8224</v>
      </c>
      <c r="H68" t="s">
        <v>8246</v>
      </c>
      <c r="I68">
        <v>1468873420</v>
      </c>
      <c r="J68">
        <v>1466281420</v>
      </c>
      <c r="K68" t="b">
        <v>0</v>
      </c>
      <c r="L68">
        <v>26</v>
      </c>
      <c r="M68" t="b">
        <v>1</v>
      </c>
      <c r="N68" t="s">
        <v>8266</v>
      </c>
      <c r="O68" s="5">
        <f t="shared" si="5"/>
        <v>1.1859999999999999</v>
      </c>
      <c r="P68">
        <f t="shared" si="6"/>
        <v>1.0961214165261383E-2</v>
      </c>
      <c r="Q68" t="str" cm="1">
        <f t="array" ref="Q68">_xlfn.IFS(LEFT(N68,4)="film","film &amp; video",LEFT(N68,4)="food","food",LEFT(N68,4)="game","games",LEFT(N68,4)="jour","journalism",LEFT(N68,4)="musi","music",LEFT(N68,4)="phot","photography",LEFT(N68,4)="publ","publishing",LEFT(N68,4)="tech","technology",LEFT(N68,4)="thea","theater")</f>
        <v>film &amp; video</v>
      </c>
      <c r="R68" t="str">
        <f t="shared" si="9"/>
        <v>shorts</v>
      </c>
      <c r="S68" s="10">
        <f t="shared" si="7"/>
        <v>42569.849768518514</v>
      </c>
      <c r="T68" s="10">
        <f t="shared" si="8"/>
        <v>42539.849768518514</v>
      </c>
    </row>
    <row r="69" spans="1:20" ht="43.2">
      <c r="A69">
        <v>67</v>
      </c>
      <c r="B69" s="3" t="s">
        <v>69</v>
      </c>
      <c r="C69" s="3" t="s">
        <v>4178</v>
      </c>
      <c r="D69">
        <v>2000</v>
      </c>
      <c r="E69">
        <v>2325</v>
      </c>
      <c r="F69" t="s">
        <v>8219</v>
      </c>
      <c r="G69" t="s">
        <v>8224</v>
      </c>
      <c r="H69" t="s">
        <v>8246</v>
      </c>
      <c r="I69">
        <v>1342360804</v>
      </c>
      <c r="J69">
        <v>1339768804</v>
      </c>
      <c r="K69" t="b">
        <v>0</v>
      </c>
      <c r="L69">
        <v>20</v>
      </c>
      <c r="M69" t="b">
        <v>1</v>
      </c>
      <c r="N69" t="s">
        <v>8266</v>
      </c>
      <c r="O69" s="5">
        <f t="shared" si="5"/>
        <v>1.1625000000000001</v>
      </c>
      <c r="P69">
        <f t="shared" si="6"/>
        <v>8.6021505376344086E-3</v>
      </c>
      <c r="Q69" t="str" cm="1">
        <f t="array" ref="Q69">_xlfn.IFS(LEFT(N69,4)="film","film &amp; video",LEFT(N69,4)="food","food",LEFT(N69,4)="game","games",LEFT(N69,4)="jour","journalism",LEFT(N69,4)="musi","music",LEFT(N69,4)="phot","photography",LEFT(N69,4)="publ","publishing",LEFT(N69,4)="tech","technology",LEFT(N69,4)="thea","theater")</f>
        <v>film &amp; video</v>
      </c>
      <c r="R69" t="str">
        <f t="shared" si="9"/>
        <v>shorts</v>
      </c>
      <c r="S69" s="10">
        <f t="shared" si="7"/>
        <v>41105.583379629628</v>
      </c>
      <c r="T69" s="10">
        <f t="shared" si="8"/>
        <v>41075.583379629628</v>
      </c>
    </row>
    <row r="70" spans="1:20" ht="57.6">
      <c r="A70">
        <v>68</v>
      </c>
      <c r="B70" s="3" t="s">
        <v>70</v>
      </c>
      <c r="C70" s="3" t="s">
        <v>4179</v>
      </c>
      <c r="D70">
        <v>600</v>
      </c>
      <c r="E70">
        <v>763</v>
      </c>
      <c r="F70" t="s">
        <v>8219</v>
      </c>
      <c r="G70" t="s">
        <v>8225</v>
      </c>
      <c r="H70" t="s">
        <v>8247</v>
      </c>
      <c r="I70">
        <v>1393162791</v>
      </c>
      <c r="J70">
        <v>1390570791</v>
      </c>
      <c r="K70" t="b">
        <v>0</v>
      </c>
      <c r="L70">
        <v>36</v>
      </c>
      <c r="M70" t="b">
        <v>1</v>
      </c>
      <c r="N70" t="s">
        <v>8266</v>
      </c>
      <c r="O70" s="5">
        <f t="shared" si="5"/>
        <v>1.2716666666666667</v>
      </c>
      <c r="P70">
        <f t="shared" si="6"/>
        <v>4.7182175622542594E-2</v>
      </c>
      <c r="Q70" t="str" cm="1">
        <f t="array" ref="Q70">_xlfn.IFS(LEFT(N70,4)="film","film &amp; video",LEFT(N70,4)="food","food",LEFT(N70,4)="game","games",LEFT(N70,4)="jour","journalism",LEFT(N70,4)="musi","music",LEFT(N70,4)="phot","photography",LEFT(N70,4)="publ","publishing",LEFT(N70,4)="tech","technology",LEFT(N70,4)="thea","theater")</f>
        <v>film &amp; video</v>
      </c>
      <c r="R70" t="str">
        <f t="shared" si="9"/>
        <v>shorts</v>
      </c>
      <c r="S70" s="10">
        <f t="shared" si="7"/>
        <v>41693.569340277776</v>
      </c>
      <c r="T70" s="10">
        <f t="shared" si="8"/>
        <v>41663.569340277776</v>
      </c>
    </row>
    <row r="71" spans="1:20" ht="43.2">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5"/>
        <v>1.109423</v>
      </c>
      <c r="P71">
        <f t="shared" si="6"/>
        <v>1.6044376220792252E-2</v>
      </c>
      <c r="Q71" t="str" cm="1">
        <f t="array" ref="Q71">_xlfn.IFS(LEFT(N71,4)="film","film &amp; video",LEFT(N71,4)="food","food",LEFT(N71,4)="game","games",LEFT(N71,4)="jour","journalism",LEFT(N71,4)="musi","music",LEFT(N71,4)="phot","photography",LEFT(N71,4)="publ","publishing",LEFT(N71,4)="tech","technology",LEFT(N71,4)="thea","theater")</f>
        <v>film &amp; video</v>
      </c>
      <c r="R71" t="str">
        <f t="shared" si="9"/>
        <v>shorts</v>
      </c>
      <c r="S71" s="10">
        <f t="shared" si="7"/>
        <v>40818.290972222225</v>
      </c>
      <c r="T71" s="10">
        <f t="shared" si="8"/>
        <v>40786.187789351854</v>
      </c>
    </row>
    <row r="72" spans="1:20" ht="43.2">
      <c r="A72">
        <v>70</v>
      </c>
      <c r="B72" s="3" t="s">
        <v>72</v>
      </c>
      <c r="C72" s="3" t="s">
        <v>4181</v>
      </c>
      <c r="D72">
        <v>500</v>
      </c>
      <c r="E72">
        <v>636</v>
      </c>
      <c r="F72" t="s">
        <v>8219</v>
      </c>
      <c r="G72" t="s">
        <v>8224</v>
      </c>
      <c r="H72" t="s">
        <v>8246</v>
      </c>
      <c r="I72">
        <v>1315171845</v>
      </c>
      <c r="J72">
        <v>1309987845</v>
      </c>
      <c r="K72" t="b">
        <v>0</v>
      </c>
      <c r="L72">
        <v>17</v>
      </c>
      <c r="M72" t="b">
        <v>1</v>
      </c>
      <c r="N72" t="s">
        <v>8266</v>
      </c>
      <c r="O72" s="5">
        <f t="shared" si="5"/>
        <v>1.272</v>
      </c>
      <c r="P72">
        <f t="shared" si="6"/>
        <v>2.6729559748427674E-2</v>
      </c>
      <c r="Q72" t="str" cm="1">
        <f t="array" ref="Q72">_xlfn.IFS(LEFT(N72,4)="film","film &amp; video",LEFT(N72,4)="food","food",LEFT(N72,4)="game","games",LEFT(N72,4)="jour","journalism",LEFT(N72,4)="musi","music",LEFT(N72,4)="phot","photography",LEFT(N72,4)="publ","publishing",LEFT(N72,4)="tech","technology",LEFT(N72,4)="thea","theater")</f>
        <v>film &amp; video</v>
      </c>
      <c r="R72" t="str">
        <f t="shared" si="9"/>
        <v>shorts</v>
      </c>
      <c r="S72" s="10">
        <f t="shared" si="7"/>
        <v>40790.896354166667</v>
      </c>
      <c r="T72" s="10">
        <f t="shared" si="8"/>
        <v>40730.896354166667</v>
      </c>
    </row>
    <row r="73" spans="1:20" ht="43.2">
      <c r="A73">
        <v>71</v>
      </c>
      <c r="B73" s="3" t="s">
        <v>73</v>
      </c>
      <c r="C73" s="3" t="s">
        <v>4182</v>
      </c>
      <c r="D73">
        <v>1800</v>
      </c>
      <c r="E73">
        <v>2231</v>
      </c>
      <c r="F73" t="s">
        <v>8219</v>
      </c>
      <c r="G73" t="s">
        <v>8224</v>
      </c>
      <c r="H73" t="s">
        <v>8246</v>
      </c>
      <c r="I73">
        <v>1338186657</v>
      </c>
      <c r="J73">
        <v>1333002657</v>
      </c>
      <c r="K73" t="b">
        <v>0</v>
      </c>
      <c r="L73">
        <v>32</v>
      </c>
      <c r="M73" t="b">
        <v>1</v>
      </c>
      <c r="N73" t="s">
        <v>8266</v>
      </c>
      <c r="O73" s="5">
        <f t="shared" si="5"/>
        <v>1.2394444444444443</v>
      </c>
      <c r="P73">
        <f t="shared" si="6"/>
        <v>1.4343343792021516E-2</v>
      </c>
      <c r="Q73" t="str" cm="1">
        <f t="array" ref="Q73">_xlfn.IFS(LEFT(N73,4)="film","film &amp; video",LEFT(N73,4)="food","food",LEFT(N73,4)="game","games",LEFT(N73,4)="jour","journalism",LEFT(N73,4)="musi","music",LEFT(N73,4)="phot","photography",LEFT(N73,4)="publ","publishing",LEFT(N73,4)="tech","technology",LEFT(N73,4)="thea","theater")</f>
        <v>film &amp; video</v>
      </c>
      <c r="R73" t="str">
        <f t="shared" si="9"/>
        <v>shorts</v>
      </c>
      <c r="S73" s="10">
        <f t="shared" si="7"/>
        <v>41057.271493055552</v>
      </c>
      <c r="T73" s="10">
        <f t="shared" si="8"/>
        <v>40997.271493055552</v>
      </c>
    </row>
    <row r="74" spans="1:20" ht="43.2">
      <c r="A74">
        <v>72</v>
      </c>
      <c r="B74" s="3" t="s">
        <v>74</v>
      </c>
      <c r="C74" s="3" t="s">
        <v>4183</v>
      </c>
      <c r="D74">
        <v>2200</v>
      </c>
      <c r="E74">
        <v>2385</v>
      </c>
      <c r="F74" t="s">
        <v>8219</v>
      </c>
      <c r="G74" t="s">
        <v>8224</v>
      </c>
      <c r="H74" t="s">
        <v>8246</v>
      </c>
      <c r="I74">
        <v>1352937600</v>
      </c>
      <c r="J74">
        <v>1351210481</v>
      </c>
      <c r="K74" t="b">
        <v>0</v>
      </c>
      <c r="L74">
        <v>41</v>
      </c>
      <c r="M74" t="b">
        <v>1</v>
      </c>
      <c r="N74" t="s">
        <v>8266</v>
      </c>
      <c r="O74" s="5">
        <f t="shared" si="5"/>
        <v>1.084090909090909</v>
      </c>
      <c r="P74">
        <f t="shared" si="6"/>
        <v>1.7190775681341718E-2</v>
      </c>
      <c r="Q74" t="str" cm="1">
        <f t="array" ref="Q74">_xlfn.IFS(LEFT(N74,4)="film","film &amp; video",LEFT(N74,4)="food","food",LEFT(N74,4)="game","games",LEFT(N74,4)="jour","journalism",LEFT(N74,4)="musi","music",LEFT(N74,4)="phot","photography",LEFT(N74,4)="publ","publishing",LEFT(N74,4)="tech","technology",LEFT(N74,4)="thea","theater")</f>
        <v>film &amp; video</v>
      </c>
      <c r="R74" t="str">
        <f t="shared" si="9"/>
        <v>shorts</v>
      </c>
      <c r="S74" s="10">
        <f t="shared" si="7"/>
        <v>41228</v>
      </c>
      <c r="T74" s="10">
        <f t="shared" si="8"/>
        <v>41208.010196759256</v>
      </c>
    </row>
    <row r="75" spans="1:20" ht="43.2">
      <c r="A75">
        <v>73</v>
      </c>
      <c r="B75" s="3" t="s">
        <v>75</v>
      </c>
      <c r="C75" s="3" t="s">
        <v>4184</v>
      </c>
      <c r="D75">
        <v>900</v>
      </c>
      <c r="E75">
        <v>900</v>
      </c>
      <c r="F75" t="s">
        <v>8219</v>
      </c>
      <c r="G75" t="s">
        <v>8224</v>
      </c>
      <c r="H75" t="s">
        <v>8246</v>
      </c>
      <c r="I75">
        <v>1304395140</v>
      </c>
      <c r="J75">
        <v>1297620584</v>
      </c>
      <c r="K75" t="b">
        <v>0</v>
      </c>
      <c r="L75">
        <v>18</v>
      </c>
      <c r="M75" t="b">
        <v>1</v>
      </c>
      <c r="N75" t="s">
        <v>8266</v>
      </c>
      <c r="O75" s="5">
        <f t="shared" si="5"/>
        <v>1</v>
      </c>
      <c r="P75">
        <f t="shared" si="6"/>
        <v>0.02</v>
      </c>
      <c r="Q75" t="str" cm="1">
        <f t="array" ref="Q75">_xlfn.IFS(LEFT(N75,4)="film","film &amp; video",LEFT(N75,4)="food","food",LEFT(N75,4)="game","games",LEFT(N75,4)="jour","journalism",LEFT(N75,4)="musi","music",LEFT(N75,4)="phot","photography",LEFT(N75,4)="publ","publishing",LEFT(N75,4)="tech","technology",LEFT(N75,4)="thea","theater")</f>
        <v>film &amp; video</v>
      </c>
      <c r="R75" t="str">
        <f t="shared" si="9"/>
        <v>shorts</v>
      </c>
      <c r="S75" s="10">
        <f t="shared" si="7"/>
        <v>40666.165972222225</v>
      </c>
      <c r="T75" s="10">
        <f t="shared" si="8"/>
        <v>40587.75675925926</v>
      </c>
    </row>
    <row r="76" spans="1:20" ht="43.2">
      <c r="A76">
        <v>74</v>
      </c>
      <c r="B76" s="3" t="s">
        <v>76</v>
      </c>
      <c r="C76" s="3" t="s">
        <v>4185</v>
      </c>
      <c r="D76">
        <v>500</v>
      </c>
      <c r="E76">
        <v>564.66</v>
      </c>
      <c r="F76" t="s">
        <v>8219</v>
      </c>
      <c r="G76" t="s">
        <v>8230</v>
      </c>
      <c r="H76" t="s">
        <v>8249</v>
      </c>
      <c r="I76">
        <v>1453376495</v>
      </c>
      <c r="J76">
        <v>1450784495</v>
      </c>
      <c r="K76" t="b">
        <v>0</v>
      </c>
      <c r="L76">
        <v>29</v>
      </c>
      <c r="M76" t="b">
        <v>1</v>
      </c>
      <c r="N76" t="s">
        <v>8266</v>
      </c>
      <c r="O76" s="5">
        <f t="shared" si="5"/>
        <v>1.1293199999999999</v>
      </c>
      <c r="P76">
        <f t="shared" si="6"/>
        <v>5.1358339531753623E-2</v>
      </c>
      <c r="Q76" t="str" cm="1">
        <f t="array" ref="Q76">_xlfn.IFS(LEFT(N76,4)="film","film &amp; video",LEFT(N76,4)="food","food",LEFT(N76,4)="game","games",LEFT(N76,4)="jour","journalism",LEFT(N76,4)="musi","music",LEFT(N76,4)="phot","photography",LEFT(N76,4)="publ","publishing",LEFT(N76,4)="tech","technology",LEFT(N76,4)="thea","theater")</f>
        <v>film &amp; video</v>
      </c>
      <c r="R76" t="str">
        <f t="shared" si="9"/>
        <v>shorts</v>
      </c>
      <c r="S76" s="10">
        <f t="shared" si="7"/>
        <v>42390.487210648149</v>
      </c>
      <c r="T76" s="10">
        <f t="shared" si="8"/>
        <v>42360.487210648149</v>
      </c>
    </row>
    <row r="77" spans="1:20" ht="43.2">
      <c r="A77">
        <v>75</v>
      </c>
      <c r="B77" s="3" t="s">
        <v>77</v>
      </c>
      <c r="C77" s="3" t="s">
        <v>4186</v>
      </c>
      <c r="D77">
        <v>3500</v>
      </c>
      <c r="E77">
        <v>4040</v>
      </c>
      <c r="F77" t="s">
        <v>8219</v>
      </c>
      <c r="G77" t="s">
        <v>8224</v>
      </c>
      <c r="H77" t="s">
        <v>8246</v>
      </c>
      <c r="I77">
        <v>1366693272</v>
      </c>
      <c r="J77">
        <v>1364101272</v>
      </c>
      <c r="K77" t="b">
        <v>0</v>
      </c>
      <c r="L77">
        <v>47</v>
      </c>
      <c r="M77" t="b">
        <v>1</v>
      </c>
      <c r="N77" t="s">
        <v>8266</v>
      </c>
      <c r="O77" s="5">
        <f t="shared" si="5"/>
        <v>1.1542857142857144</v>
      </c>
      <c r="P77">
        <f t="shared" si="6"/>
        <v>1.1633663366336634E-2</v>
      </c>
      <c r="Q77" t="str" cm="1">
        <f t="array" ref="Q77">_xlfn.IFS(LEFT(N77,4)="film","film &amp; video",LEFT(N77,4)="food","food",LEFT(N77,4)="game","games",LEFT(N77,4)="jour","journalism",LEFT(N77,4)="musi","music",LEFT(N77,4)="phot","photography",LEFT(N77,4)="publ","publishing",LEFT(N77,4)="tech","technology",LEFT(N77,4)="thea","theater")</f>
        <v>film &amp; video</v>
      </c>
      <c r="R77" t="str">
        <f t="shared" si="9"/>
        <v>shorts</v>
      </c>
      <c r="S77" s="10">
        <f t="shared" si="7"/>
        <v>41387.209166666667</v>
      </c>
      <c r="T77" s="10">
        <f t="shared" si="8"/>
        <v>41357.209166666667</v>
      </c>
    </row>
    <row r="78" spans="1:20" ht="43.2">
      <c r="A78">
        <v>76</v>
      </c>
      <c r="B78" s="3" t="s">
        <v>78</v>
      </c>
      <c r="C78" s="3" t="s">
        <v>4187</v>
      </c>
      <c r="D78">
        <v>300</v>
      </c>
      <c r="E78">
        <v>460</v>
      </c>
      <c r="F78" t="s">
        <v>8219</v>
      </c>
      <c r="G78" t="s">
        <v>8224</v>
      </c>
      <c r="H78" t="s">
        <v>8246</v>
      </c>
      <c r="I78">
        <v>1325007358</v>
      </c>
      <c r="J78">
        <v>1319819758</v>
      </c>
      <c r="K78" t="b">
        <v>0</v>
      </c>
      <c r="L78">
        <v>15</v>
      </c>
      <c r="M78" t="b">
        <v>1</v>
      </c>
      <c r="N78" t="s">
        <v>8266</v>
      </c>
      <c r="O78" s="5">
        <f t="shared" si="5"/>
        <v>1.5333333333333334</v>
      </c>
      <c r="P78">
        <f t="shared" si="6"/>
        <v>3.2608695652173912E-2</v>
      </c>
      <c r="Q78" t="str" cm="1">
        <f t="array" ref="Q78">_xlfn.IFS(LEFT(N78,4)="film","film &amp; video",LEFT(N78,4)="food","food",LEFT(N78,4)="game","games",LEFT(N78,4)="jour","journalism",LEFT(N78,4)="musi","music",LEFT(N78,4)="phot","photography",LEFT(N78,4)="publ","publishing",LEFT(N78,4)="tech","technology",LEFT(N78,4)="thea","theater")</f>
        <v>film &amp; video</v>
      </c>
      <c r="R78" t="str">
        <f t="shared" si="9"/>
        <v>shorts</v>
      </c>
      <c r="S78" s="10">
        <f t="shared" si="7"/>
        <v>40904.733310185184</v>
      </c>
      <c r="T78" s="10">
        <f t="shared" si="8"/>
        <v>40844.691643518519</v>
      </c>
    </row>
    <row r="79" spans="1:20" ht="43.2">
      <c r="A79">
        <v>77</v>
      </c>
      <c r="B79" s="3" t="s">
        <v>79</v>
      </c>
      <c r="C79" s="3" t="s">
        <v>4188</v>
      </c>
      <c r="D79">
        <v>400</v>
      </c>
      <c r="E79">
        <v>1570</v>
      </c>
      <c r="F79" t="s">
        <v>8219</v>
      </c>
      <c r="G79" t="s">
        <v>8224</v>
      </c>
      <c r="H79" t="s">
        <v>8246</v>
      </c>
      <c r="I79">
        <v>1337569140</v>
      </c>
      <c r="J79">
        <v>1332991717</v>
      </c>
      <c r="K79" t="b">
        <v>0</v>
      </c>
      <c r="L79">
        <v>26</v>
      </c>
      <c r="M79" t="b">
        <v>1</v>
      </c>
      <c r="N79" t="s">
        <v>8266</v>
      </c>
      <c r="O79" s="5">
        <f t="shared" si="5"/>
        <v>3.9249999999999998</v>
      </c>
      <c r="P79">
        <f t="shared" si="6"/>
        <v>1.6560509554140127E-2</v>
      </c>
      <c r="Q79" t="str" cm="1">
        <f t="array" ref="Q79">_xlfn.IFS(LEFT(N79,4)="film","film &amp; video",LEFT(N79,4)="food","food",LEFT(N79,4)="game","games",LEFT(N79,4)="jour","journalism",LEFT(N79,4)="musi","music",LEFT(N79,4)="phot","photography",LEFT(N79,4)="publ","publishing",LEFT(N79,4)="tech","technology",LEFT(N79,4)="thea","theater")</f>
        <v>film &amp; video</v>
      </c>
      <c r="R79" t="str">
        <f t="shared" si="9"/>
        <v>shorts</v>
      </c>
      <c r="S79" s="10">
        <f t="shared" si="7"/>
        <v>41050.124305555553</v>
      </c>
      <c r="T79" s="10">
        <f t="shared" si="8"/>
        <v>40997.144872685189</v>
      </c>
    </row>
    <row r="80" spans="1:20" ht="86.4">
      <c r="A80">
        <v>78</v>
      </c>
      <c r="B80" s="3" t="s">
        <v>80</v>
      </c>
      <c r="C80" s="3" t="s">
        <v>4189</v>
      </c>
      <c r="D80">
        <v>50</v>
      </c>
      <c r="E80">
        <v>1351</v>
      </c>
      <c r="F80" t="s">
        <v>8219</v>
      </c>
      <c r="G80" t="s">
        <v>8230</v>
      </c>
      <c r="H80" t="s">
        <v>8249</v>
      </c>
      <c r="I80">
        <v>1472751121</v>
      </c>
      <c r="J80">
        <v>1471887121</v>
      </c>
      <c r="K80" t="b">
        <v>0</v>
      </c>
      <c r="L80">
        <v>35</v>
      </c>
      <c r="M80" t="b">
        <v>1</v>
      </c>
      <c r="N80" t="s">
        <v>8266</v>
      </c>
      <c r="O80" s="5">
        <f t="shared" si="5"/>
        <v>27.02</v>
      </c>
      <c r="P80">
        <f t="shared" si="6"/>
        <v>2.5906735751295335E-2</v>
      </c>
      <c r="Q80" t="str" cm="1">
        <f t="array" ref="Q80">_xlfn.IFS(LEFT(N80,4)="film","film &amp; video",LEFT(N80,4)="food","food",LEFT(N80,4)="game","games",LEFT(N80,4)="jour","journalism",LEFT(N80,4)="musi","music",LEFT(N80,4)="phot","photography",LEFT(N80,4)="publ","publishing",LEFT(N80,4)="tech","technology",LEFT(N80,4)="thea","theater")</f>
        <v>film &amp; video</v>
      </c>
      <c r="R80" t="str">
        <f t="shared" si="9"/>
        <v>shorts</v>
      </c>
      <c r="S80" s="10">
        <f t="shared" si="7"/>
        <v>42614.730567129634</v>
      </c>
      <c r="T80" s="10">
        <f t="shared" si="8"/>
        <v>42604.730567129634</v>
      </c>
    </row>
    <row r="81" spans="1:20" ht="43.2">
      <c r="A81">
        <v>79</v>
      </c>
      <c r="B81" s="3" t="s">
        <v>81</v>
      </c>
      <c r="C81" s="3" t="s">
        <v>4190</v>
      </c>
      <c r="D81">
        <v>1300</v>
      </c>
      <c r="E81">
        <v>1651</v>
      </c>
      <c r="F81" t="s">
        <v>8219</v>
      </c>
      <c r="G81" t="s">
        <v>8225</v>
      </c>
      <c r="H81" t="s">
        <v>8247</v>
      </c>
      <c r="I81">
        <v>1398451093</v>
      </c>
      <c r="J81">
        <v>1395859093</v>
      </c>
      <c r="K81" t="b">
        <v>0</v>
      </c>
      <c r="L81">
        <v>41</v>
      </c>
      <c r="M81" t="b">
        <v>1</v>
      </c>
      <c r="N81" t="s">
        <v>8266</v>
      </c>
      <c r="O81" s="5">
        <f t="shared" si="5"/>
        <v>1.27</v>
      </c>
      <c r="P81">
        <f t="shared" si="6"/>
        <v>2.4833434282253181E-2</v>
      </c>
      <c r="Q81" t="str" cm="1">
        <f t="array" ref="Q81">_xlfn.IFS(LEFT(N81,4)="film","film &amp; video",LEFT(N81,4)="food","food",LEFT(N81,4)="game","games",LEFT(N81,4)="jour","journalism",LEFT(N81,4)="musi","music",LEFT(N81,4)="phot","photography",LEFT(N81,4)="publ","publishing",LEFT(N81,4)="tech","technology",LEFT(N81,4)="thea","theater")</f>
        <v>film &amp; video</v>
      </c>
      <c r="R81" t="str">
        <f t="shared" si="9"/>
        <v>shorts</v>
      </c>
      <c r="S81" s="10">
        <f t="shared" si="7"/>
        <v>41754.776539351849</v>
      </c>
      <c r="T81" s="10">
        <f t="shared" si="8"/>
        <v>41724.776539351849</v>
      </c>
    </row>
    <row r="82" spans="1:20" ht="43.2">
      <c r="A82">
        <v>80</v>
      </c>
      <c r="B82" s="3" t="s">
        <v>82</v>
      </c>
      <c r="C82" s="3" t="s">
        <v>4191</v>
      </c>
      <c r="D82">
        <v>12000</v>
      </c>
      <c r="E82">
        <v>12870</v>
      </c>
      <c r="F82" t="s">
        <v>8219</v>
      </c>
      <c r="G82" t="s">
        <v>8224</v>
      </c>
      <c r="H82" t="s">
        <v>8246</v>
      </c>
      <c r="I82">
        <v>1386640856</v>
      </c>
      <c r="J82">
        <v>1383616856</v>
      </c>
      <c r="K82" t="b">
        <v>0</v>
      </c>
      <c r="L82">
        <v>47</v>
      </c>
      <c r="M82" t="b">
        <v>1</v>
      </c>
      <c r="N82" t="s">
        <v>8266</v>
      </c>
      <c r="O82" s="5">
        <f t="shared" si="5"/>
        <v>1.0725</v>
      </c>
      <c r="P82">
        <f t="shared" si="6"/>
        <v>3.6519036519036519E-3</v>
      </c>
      <c r="Q82" t="str" cm="1">
        <f t="array" ref="Q82">_xlfn.IFS(LEFT(N82,4)="film","film &amp; video",LEFT(N82,4)="food","food",LEFT(N82,4)="game","games",LEFT(N82,4)="jour","journalism",LEFT(N82,4)="musi","music",LEFT(N82,4)="phot","photography",LEFT(N82,4)="publ","publishing",LEFT(N82,4)="tech","technology",LEFT(N82,4)="thea","theater")</f>
        <v>film &amp; video</v>
      </c>
      <c r="R82" t="str">
        <f t="shared" si="9"/>
        <v>shorts</v>
      </c>
      <c r="S82" s="10">
        <f t="shared" si="7"/>
        <v>41618.083981481483</v>
      </c>
      <c r="T82" s="10">
        <f t="shared" si="8"/>
        <v>41583.083981481483</v>
      </c>
    </row>
    <row r="83" spans="1:20" ht="43.2">
      <c r="A83">
        <v>81</v>
      </c>
      <c r="B83" s="3" t="s">
        <v>83</v>
      </c>
      <c r="C83" s="3" t="s">
        <v>4192</v>
      </c>
      <c r="D83">
        <v>750</v>
      </c>
      <c r="E83">
        <v>1485</v>
      </c>
      <c r="F83" t="s">
        <v>8219</v>
      </c>
      <c r="G83" t="s">
        <v>8224</v>
      </c>
      <c r="H83" t="s">
        <v>8246</v>
      </c>
      <c r="I83">
        <v>1342234920</v>
      </c>
      <c r="J83">
        <v>1341892127</v>
      </c>
      <c r="K83" t="b">
        <v>0</v>
      </c>
      <c r="L83">
        <v>28</v>
      </c>
      <c r="M83" t="b">
        <v>1</v>
      </c>
      <c r="N83" t="s">
        <v>8266</v>
      </c>
      <c r="O83" s="5">
        <f t="shared" si="5"/>
        <v>1.98</v>
      </c>
      <c r="P83">
        <f t="shared" si="6"/>
        <v>1.8855218855218854E-2</v>
      </c>
      <c r="Q83" t="str" cm="1">
        <f t="array" ref="Q83">_xlfn.IFS(LEFT(N83,4)="film","film &amp; video",LEFT(N83,4)="food","food",LEFT(N83,4)="game","games",LEFT(N83,4)="jour","journalism",LEFT(N83,4)="musi","music",LEFT(N83,4)="phot","photography",LEFT(N83,4)="publ","publishing",LEFT(N83,4)="tech","technology",LEFT(N83,4)="thea","theater")</f>
        <v>film &amp; video</v>
      </c>
      <c r="R83" t="str">
        <f t="shared" si="9"/>
        <v>shorts</v>
      </c>
      <c r="S83" s="10">
        <f t="shared" si="7"/>
        <v>41104.126388888886</v>
      </c>
      <c r="T83" s="10">
        <f t="shared" si="8"/>
        <v>41100.158877314818</v>
      </c>
    </row>
    <row r="84" spans="1:20" ht="43.2">
      <c r="A84">
        <v>82</v>
      </c>
      <c r="B84" s="3" t="s">
        <v>84</v>
      </c>
      <c r="C84" s="3" t="s">
        <v>4193</v>
      </c>
      <c r="D84">
        <v>4000</v>
      </c>
      <c r="E84">
        <v>4000.5</v>
      </c>
      <c r="F84" t="s">
        <v>8219</v>
      </c>
      <c r="G84" t="s">
        <v>8224</v>
      </c>
      <c r="H84" t="s">
        <v>8246</v>
      </c>
      <c r="I84">
        <v>1318189261</v>
      </c>
      <c r="J84">
        <v>1315597261</v>
      </c>
      <c r="K84" t="b">
        <v>0</v>
      </c>
      <c r="L84">
        <v>100</v>
      </c>
      <c r="M84" t="b">
        <v>1</v>
      </c>
      <c r="N84" t="s">
        <v>8266</v>
      </c>
      <c r="O84" s="5">
        <f t="shared" si="5"/>
        <v>1.0001249999999999</v>
      </c>
      <c r="P84">
        <f t="shared" si="6"/>
        <v>2.4996875390576177E-2</v>
      </c>
      <c r="Q84" t="str" cm="1">
        <f t="array" ref="Q84">_xlfn.IFS(LEFT(N84,4)="film","film &amp; video",LEFT(N84,4)="food","food",LEFT(N84,4)="game","games",LEFT(N84,4)="jour","journalism",LEFT(N84,4)="musi","music",LEFT(N84,4)="phot","photography",LEFT(N84,4)="publ","publishing",LEFT(N84,4)="tech","technology",LEFT(N84,4)="thea","theater")</f>
        <v>film &amp; video</v>
      </c>
      <c r="R84" t="str">
        <f t="shared" si="9"/>
        <v>shorts</v>
      </c>
      <c r="S84" s="10">
        <f t="shared" si="7"/>
        <v>40825.820150462961</v>
      </c>
      <c r="T84" s="10">
        <f t="shared" si="8"/>
        <v>40795.820150462961</v>
      </c>
    </row>
    <row r="85" spans="1:20" ht="43.2">
      <c r="A85">
        <v>83</v>
      </c>
      <c r="B85" s="3" t="s">
        <v>85</v>
      </c>
      <c r="C85" s="3" t="s">
        <v>4194</v>
      </c>
      <c r="D85">
        <v>200</v>
      </c>
      <c r="E85">
        <v>205</v>
      </c>
      <c r="F85" t="s">
        <v>8219</v>
      </c>
      <c r="G85" t="s">
        <v>8225</v>
      </c>
      <c r="H85" t="s">
        <v>8247</v>
      </c>
      <c r="I85">
        <v>1424604600</v>
      </c>
      <c r="J85">
        <v>1423320389</v>
      </c>
      <c r="K85" t="b">
        <v>0</v>
      </c>
      <c r="L85">
        <v>13</v>
      </c>
      <c r="M85" t="b">
        <v>1</v>
      </c>
      <c r="N85" t="s">
        <v>8266</v>
      </c>
      <c r="O85" s="5">
        <f t="shared" si="5"/>
        <v>1.0249999999999999</v>
      </c>
      <c r="P85">
        <f t="shared" si="6"/>
        <v>6.3414634146341464E-2</v>
      </c>
      <c r="Q85" t="str" cm="1">
        <f t="array" ref="Q85">_xlfn.IFS(LEFT(N85,4)="film","film &amp; video",LEFT(N85,4)="food","food",LEFT(N85,4)="game","games",LEFT(N85,4)="jour","journalism",LEFT(N85,4)="musi","music",LEFT(N85,4)="phot","photography",LEFT(N85,4)="publ","publishing",LEFT(N85,4)="tech","technology",LEFT(N85,4)="thea","theater")</f>
        <v>film &amp; video</v>
      </c>
      <c r="R85" t="str">
        <f t="shared" si="9"/>
        <v>shorts</v>
      </c>
      <c r="S85" s="10">
        <f t="shared" si="7"/>
        <v>42057.479166666672</v>
      </c>
      <c r="T85" s="10">
        <f t="shared" si="8"/>
        <v>42042.615613425922</v>
      </c>
    </row>
    <row r="86" spans="1:20" ht="43.2">
      <c r="A86">
        <v>84</v>
      </c>
      <c r="B86" s="3" t="s">
        <v>86</v>
      </c>
      <c r="C86" s="3" t="s">
        <v>4195</v>
      </c>
      <c r="D86">
        <v>500</v>
      </c>
      <c r="E86">
        <v>500</v>
      </c>
      <c r="F86" t="s">
        <v>8219</v>
      </c>
      <c r="G86" t="s">
        <v>8224</v>
      </c>
      <c r="H86" t="s">
        <v>8246</v>
      </c>
      <c r="I86">
        <v>1305483086</v>
      </c>
      <c r="J86">
        <v>1302891086</v>
      </c>
      <c r="K86" t="b">
        <v>0</v>
      </c>
      <c r="L86">
        <v>7</v>
      </c>
      <c r="M86" t="b">
        <v>1</v>
      </c>
      <c r="N86" t="s">
        <v>8266</v>
      </c>
      <c r="O86" s="5">
        <f t="shared" si="5"/>
        <v>1</v>
      </c>
      <c r="P86">
        <f t="shared" si="6"/>
        <v>1.4E-2</v>
      </c>
      <c r="Q86" t="str" cm="1">
        <f t="array" ref="Q86">_xlfn.IFS(LEFT(N86,4)="film","film &amp; video",LEFT(N86,4)="food","food",LEFT(N86,4)="game","games",LEFT(N86,4)="jour","journalism",LEFT(N86,4)="musi","music",LEFT(N86,4)="phot","photography",LEFT(N86,4)="publ","publishing",LEFT(N86,4)="tech","technology",LEFT(N86,4)="thea","theater")</f>
        <v>film &amp; video</v>
      </c>
      <c r="R86" t="str">
        <f t="shared" si="9"/>
        <v>shorts</v>
      </c>
      <c r="S86" s="10">
        <f t="shared" si="7"/>
        <v>40678.757939814815</v>
      </c>
      <c r="T86" s="10">
        <f t="shared" si="8"/>
        <v>40648.757939814815</v>
      </c>
    </row>
    <row r="87" spans="1:20" ht="43.2">
      <c r="A87">
        <v>85</v>
      </c>
      <c r="B87" s="3" t="s">
        <v>87</v>
      </c>
      <c r="C87" s="3" t="s">
        <v>4196</v>
      </c>
      <c r="D87">
        <v>1200</v>
      </c>
      <c r="E87">
        <v>1506</v>
      </c>
      <c r="F87" t="s">
        <v>8219</v>
      </c>
      <c r="G87" t="s">
        <v>8224</v>
      </c>
      <c r="H87" t="s">
        <v>8246</v>
      </c>
      <c r="I87">
        <v>1316746837</v>
      </c>
      <c r="J87">
        <v>1314154837</v>
      </c>
      <c r="K87" t="b">
        <v>0</v>
      </c>
      <c r="L87">
        <v>21</v>
      </c>
      <c r="M87" t="b">
        <v>1</v>
      </c>
      <c r="N87" t="s">
        <v>8266</v>
      </c>
      <c r="O87" s="5">
        <f t="shared" si="5"/>
        <v>1.2549999999999999</v>
      </c>
      <c r="P87">
        <f t="shared" si="6"/>
        <v>1.3944223107569721E-2</v>
      </c>
      <c r="Q87" t="str" cm="1">
        <f t="array" ref="Q87">_xlfn.IFS(LEFT(N87,4)="film","film &amp; video",LEFT(N87,4)="food","food",LEFT(N87,4)="game","games",LEFT(N87,4)="jour","journalism",LEFT(N87,4)="musi","music",LEFT(N87,4)="phot","photography",LEFT(N87,4)="publ","publishing",LEFT(N87,4)="tech","technology",LEFT(N87,4)="thea","theater")</f>
        <v>film &amp; video</v>
      </c>
      <c r="R87" t="str">
        <f t="shared" si="9"/>
        <v>shorts</v>
      </c>
      <c r="S87" s="10">
        <f t="shared" si="7"/>
        <v>40809.125428240739</v>
      </c>
      <c r="T87" s="10">
        <f t="shared" si="8"/>
        <v>40779.125428240739</v>
      </c>
    </row>
    <row r="88" spans="1:20" ht="57.6">
      <c r="A88">
        <v>86</v>
      </c>
      <c r="B88" s="3" t="s">
        <v>88</v>
      </c>
      <c r="C88" s="3" t="s">
        <v>4197</v>
      </c>
      <c r="D88">
        <v>6000</v>
      </c>
      <c r="E88">
        <v>6388</v>
      </c>
      <c r="F88" t="s">
        <v>8219</v>
      </c>
      <c r="G88" t="s">
        <v>8230</v>
      </c>
      <c r="H88" t="s">
        <v>8249</v>
      </c>
      <c r="I88">
        <v>1451226045</v>
      </c>
      <c r="J88">
        <v>1444828845</v>
      </c>
      <c r="K88" t="b">
        <v>0</v>
      </c>
      <c r="L88">
        <v>17</v>
      </c>
      <c r="M88" t="b">
        <v>1</v>
      </c>
      <c r="N88" t="s">
        <v>8266</v>
      </c>
      <c r="O88" s="5">
        <f t="shared" si="5"/>
        <v>1.0646666666666667</v>
      </c>
      <c r="P88">
        <f t="shared" si="6"/>
        <v>2.6612398246712585E-3</v>
      </c>
      <c r="Q88" t="str" cm="1">
        <f t="array" ref="Q88">_xlfn.IFS(LEFT(N88,4)="film","film &amp; video",LEFT(N88,4)="food","food",LEFT(N88,4)="game","games",LEFT(N88,4)="jour","journalism",LEFT(N88,4)="musi","music",LEFT(N88,4)="phot","photography",LEFT(N88,4)="publ","publishing",LEFT(N88,4)="tech","technology",LEFT(N88,4)="thea","theater")</f>
        <v>film &amp; video</v>
      </c>
      <c r="R88" t="str">
        <f t="shared" si="9"/>
        <v>shorts</v>
      </c>
      <c r="S88" s="10">
        <f t="shared" si="7"/>
        <v>42365.59774305555</v>
      </c>
      <c r="T88" s="10">
        <f t="shared" si="8"/>
        <v>42291.556076388893</v>
      </c>
    </row>
    <row r="89" spans="1:20" ht="43.2">
      <c r="A89">
        <v>87</v>
      </c>
      <c r="B89" s="3" t="s">
        <v>89</v>
      </c>
      <c r="C89" s="3" t="s">
        <v>4198</v>
      </c>
      <c r="D89">
        <v>2500</v>
      </c>
      <c r="E89">
        <v>2615</v>
      </c>
      <c r="F89" t="s">
        <v>8219</v>
      </c>
      <c r="G89" t="s">
        <v>8224</v>
      </c>
      <c r="H89" t="s">
        <v>8246</v>
      </c>
      <c r="I89">
        <v>1275529260</v>
      </c>
      <c r="J89">
        <v>1274705803</v>
      </c>
      <c r="K89" t="b">
        <v>0</v>
      </c>
      <c r="L89">
        <v>25</v>
      </c>
      <c r="M89" t="b">
        <v>1</v>
      </c>
      <c r="N89" t="s">
        <v>8266</v>
      </c>
      <c r="O89" s="5">
        <f t="shared" si="5"/>
        <v>1.046</v>
      </c>
      <c r="P89">
        <f t="shared" si="6"/>
        <v>9.5602294455066923E-3</v>
      </c>
      <c r="Q89" t="str" cm="1">
        <f t="array" ref="Q89">_xlfn.IFS(LEFT(N89,4)="film","film &amp; video",LEFT(N89,4)="food","food",LEFT(N89,4)="game","games",LEFT(N89,4)="jour","journalism",LEFT(N89,4)="musi","music",LEFT(N89,4)="phot","photography",LEFT(N89,4)="publ","publishing",LEFT(N89,4)="tech","technology",LEFT(N89,4)="thea","theater")</f>
        <v>film &amp; video</v>
      </c>
      <c r="R89" t="str">
        <f t="shared" si="9"/>
        <v>shorts</v>
      </c>
      <c r="S89" s="10">
        <f t="shared" si="7"/>
        <v>40332.070138888892</v>
      </c>
      <c r="T89" s="10">
        <f t="shared" si="8"/>
        <v>40322.53938657407</v>
      </c>
    </row>
    <row r="90" spans="1:20" ht="43.2">
      <c r="A90">
        <v>88</v>
      </c>
      <c r="B90" s="3" t="s">
        <v>90</v>
      </c>
      <c r="C90" s="3" t="s">
        <v>4199</v>
      </c>
      <c r="D90">
        <v>3500</v>
      </c>
      <c r="E90">
        <v>3600</v>
      </c>
      <c r="F90" t="s">
        <v>8219</v>
      </c>
      <c r="G90" t="s">
        <v>8224</v>
      </c>
      <c r="H90" t="s">
        <v>8246</v>
      </c>
      <c r="I90">
        <v>1403452131</v>
      </c>
      <c r="J90">
        <v>1401205731</v>
      </c>
      <c r="K90" t="b">
        <v>0</v>
      </c>
      <c r="L90">
        <v>60</v>
      </c>
      <c r="M90" t="b">
        <v>1</v>
      </c>
      <c r="N90" t="s">
        <v>8266</v>
      </c>
      <c r="O90" s="5">
        <f t="shared" si="5"/>
        <v>1.0285714285714285</v>
      </c>
      <c r="P90">
        <f t="shared" si="6"/>
        <v>1.6666666666666666E-2</v>
      </c>
      <c r="Q90" t="str" cm="1">
        <f t="array" ref="Q90">_xlfn.IFS(LEFT(N90,4)="film","film &amp; video",LEFT(N90,4)="food","food",LEFT(N90,4)="game","games",LEFT(N90,4)="jour","journalism",LEFT(N90,4)="musi","music",LEFT(N90,4)="phot","photography",LEFT(N90,4)="publ","publishing",LEFT(N90,4)="tech","technology",LEFT(N90,4)="thea","theater")</f>
        <v>film &amp; video</v>
      </c>
      <c r="R90" t="str">
        <f t="shared" si="9"/>
        <v>shorts</v>
      </c>
      <c r="S90" s="10">
        <f t="shared" si="7"/>
        <v>41812.65892361111</v>
      </c>
      <c r="T90" s="10">
        <f t="shared" si="8"/>
        <v>41786.65892361111</v>
      </c>
    </row>
    <row r="91" spans="1:20" ht="43.2">
      <c r="A91">
        <v>89</v>
      </c>
      <c r="B91" s="3" t="s">
        <v>91</v>
      </c>
      <c r="C91" s="3" t="s">
        <v>4200</v>
      </c>
      <c r="D91">
        <v>6000</v>
      </c>
      <c r="E91">
        <v>6904</v>
      </c>
      <c r="F91" t="s">
        <v>8219</v>
      </c>
      <c r="G91" t="s">
        <v>8224</v>
      </c>
      <c r="H91" t="s">
        <v>8246</v>
      </c>
      <c r="I91">
        <v>1370196192</v>
      </c>
      <c r="J91">
        <v>1368036192</v>
      </c>
      <c r="K91" t="b">
        <v>0</v>
      </c>
      <c r="L91">
        <v>56</v>
      </c>
      <c r="M91" t="b">
        <v>1</v>
      </c>
      <c r="N91" t="s">
        <v>8266</v>
      </c>
      <c r="O91" s="5">
        <f t="shared" si="5"/>
        <v>1.1506666666666667</v>
      </c>
      <c r="P91">
        <f t="shared" si="6"/>
        <v>8.1112398609501733E-3</v>
      </c>
      <c r="Q91" t="str" cm="1">
        <f t="array" ref="Q91">_xlfn.IFS(LEFT(N91,4)="film","film &amp; video",LEFT(N91,4)="food","food",LEFT(N91,4)="game","games",LEFT(N91,4)="jour","journalism",LEFT(N91,4)="musi","music",LEFT(N91,4)="phot","photography",LEFT(N91,4)="publ","publishing",LEFT(N91,4)="tech","technology",LEFT(N91,4)="thea","theater")</f>
        <v>film &amp; video</v>
      </c>
      <c r="R91" t="str">
        <f t="shared" si="9"/>
        <v>shorts</v>
      </c>
      <c r="S91" s="10">
        <f t="shared" si="7"/>
        <v>41427.752222222225</v>
      </c>
      <c r="T91" s="10">
        <f t="shared" si="8"/>
        <v>41402.752222222225</v>
      </c>
    </row>
    <row r="92" spans="1:20" ht="28.8">
      <c r="A92">
        <v>90</v>
      </c>
      <c r="B92" s="3" t="s">
        <v>92</v>
      </c>
      <c r="C92" s="3" t="s">
        <v>4201</v>
      </c>
      <c r="D92">
        <v>500</v>
      </c>
      <c r="E92">
        <v>502</v>
      </c>
      <c r="F92" t="s">
        <v>8219</v>
      </c>
      <c r="G92" t="s">
        <v>8224</v>
      </c>
      <c r="H92" t="s">
        <v>8246</v>
      </c>
      <c r="I92">
        <v>1310454499</v>
      </c>
      <c r="J92">
        <v>1307862499</v>
      </c>
      <c r="K92" t="b">
        <v>0</v>
      </c>
      <c r="L92">
        <v>16</v>
      </c>
      <c r="M92" t="b">
        <v>1</v>
      </c>
      <c r="N92" t="s">
        <v>8266</v>
      </c>
      <c r="O92" s="5">
        <f t="shared" si="5"/>
        <v>1.004</v>
      </c>
      <c r="P92">
        <f t="shared" si="6"/>
        <v>3.1872509960159362E-2</v>
      </c>
      <c r="Q92" t="str" cm="1">
        <f t="array" ref="Q92">_xlfn.IFS(LEFT(N92,4)="film","film &amp; video",LEFT(N92,4)="food","food",LEFT(N92,4)="game","games",LEFT(N92,4)="jour","journalism",LEFT(N92,4)="musi","music",LEFT(N92,4)="phot","photography",LEFT(N92,4)="publ","publishing",LEFT(N92,4)="tech","technology",LEFT(N92,4)="thea","theater")</f>
        <v>film &amp; video</v>
      </c>
      <c r="R92" t="str">
        <f t="shared" si="9"/>
        <v>shorts</v>
      </c>
      <c r="S92" s="10">
        <f t="shared" si="7"/>
        <v>40736.297442129631</v>
      </c>
      <c r="T92" s="10">
        <f t="shared" si="8"/>
        <v>40706.297442129631</v>
      </c>
    </row>
    <row r="93" spans="1:20" ht="43.2">
      <c r="A93">
        <v>91</v>
      </c>
      <c r="B93" s="3" t="s">
        <v>93</v>
      </c>
      <c r="C93" s="3" t="s">
        <v>4202</v>
      </c>
      <c r="D93">
        <v>3000</v>
      </c>
      <c r="E93">
        <v>3600</v>
      </c>
      <c r="F93" t="s">
        <v>8219</v>
      </c>
      <c r="G93" t="s">
        <v>8224</v>
      </c>
      <c r="H93" t="s">
        <v>8246</v>
      </c>
      <c r="I93">
        <v>1305625164</v>
      </c>
      <c r="J93">
        <v>1300354764</v>
      </c>
      <c r="K93" t="b">
        <v>0</v>
      </c>
      <c r="L93">
        <v>46</v>
      </c>
      <c r="M93" t="b">
        <v>1</v>
      </c>
      <c r="N93" t="s">
        <v>8266</v>
      </c>
      <c r="O93" s="5">
        <f t="shared" si="5"/>
        <v>1.2</v>
      </c>
      <c r="P93">
        <f t="shared" si="6"/>
        <v>1.2777777777777779E-2</v>
      </c>
      <c r="Q93" t="str" cm="1">
        <f t="array" ref="Q93">_xlfn.IFS(LEFT(N93,4)="film","film &amp; video",LEFT(N93,4)="food","food",LEFT(N93,4)="game","games",LEFT(N93,4)="jour","journalism",LEFT(N93,4)="musi","music",LEFT(N93,4)="phot","photography",LEFT(N93,4)="publ","publishing",LEFT(N93,4)="tech","technology",LEFT(N93,4)="thea","theater")</f>
        <v>film &amp; video</v>
      </c>
      <c r="R93" t="str">
        <f t="shared" si="9"/>
        <v>shorts</v>
      </c>
      <c r="S93" s="10">
        <f t="shared" si="7"/>
        <v>40680.402361111112</v>
      </c>
      <c r="T93" s="10">
        <f t="shared" si="8"/>
        <v>40619.402361111112</v>
      </c>
    </row>
    <row r="94" spans="1:20" ht="43.2">
      <c r="A94">
        <v>92</v>
      </c>
      <c r="B94" s="3" t="s">
        <v>94</v>
      </c>
      <c r="C94" s="3" t="s">
        <v>4203</v>
      </c>
      <c r="D94">
        <v>5000</v>
      </c>
      <c r="E94">
        <v>5260</v>
      </c>
      <c r="F94" t="s">
        <v>8219</v>
      </c>
      <c r="G94" t="s">
        <v>8229</v>
      </c>
      <c r="H94" t="s">
        <v>8251</v>
      </c>
      <c r="I94">
        <v>1485936000</v>
      </c>
      <c r="J94">
        <v>1481949983</v>
      </c>
      <c r="K94" t="b">
        <v>0</v>
      </c>
      <c r="L94">
        <v>43</v>
      </c>
      <c r="M94" t="b">
        <v>1</v>
      </c>
      <c r="N94" t="s">
        <v>8266</v>
      </c>
      <c r="O94" s="5">
        <f t="shared" si="5"/>
        <v>1.052</v>
      </c>
      <c r="P94">
        <f t="shared" si="6"/>
        <v>8.1749049429657803E-3</v>
      </c>
      <c r="Q94" t="str" cm="1">
        <f t="array" ref="Q94">_xlfn.IFS(LEFT(N94,4)="film","film &amp; video",LEFT(N94,4)="food","food",LEFT(N94,4)="game","games",LEFT(N94,4)="jour","journalism",LEFT(N94,4)="musi","music",LEFT(N94,4)="phot","photography",LEFT(N94,4)="publ","publishing",LEFT(N94,4)="tech","technology",LEFT(N94,4)="thea","theater")</f>
        <v>film &amp; video</v>
      </c>
      <c r="R94" t="str">
        <f t="shared" si="9"/>
        <v>shorts</v>
      </c>
      <c r="S94" s="10">
        <f t="shared" si="7"/>
        <v>42767.333333333328</v>
      </c>
      <c r="T94" s="10">
        <f t="shared" si="8"/>
        <v>42721.198877314819</v>
      </c>
    </row>
    <row r="95" spans="1:20" ht="57.6">
      <c r="A95">
        <v>93</v>
      </c>
      <c r="B95" s="3" t="s">
        <v>95</v>
      </c>
      <c r="C95" s="3" t="s">
        <v>4204</v>
      </c>
      <c r="D95">
        <v>1000</v>
      </c>
      <c r="E95">
        <v>1106</v>
      </c>
      <c r="F95" t="s">
        <v>8219</v>
      </c>
      <c r="G95" t="s">
        <v>8224</v>
      </c>
      <c r="H95" t="s">
        <v>8246</v>
      </c>
      <c r="I95">
        <v>1341349200</v>
      </c>
      <c r="J95">
        <v>1338928537</v>
      </c>
      <c r="K95" t="b">
        <v>0</v>
      </c>
      <c r="L95">
        <v>15</v>
      </c>
      <c r="M95" t="b">
        <v>1</v>
      </c>
      <c r="N95" t="s">
        <v>8266</v>
      </c>
      <c r="O95" s="5">
        <f t="shared" si="5"/>
        <v>1.1060000000000001</v>
      </c>
      <c r="P95">
        <f t="shared" si="6"/>
        <v>1.3562386980108499E-2</v>
      </c>
      <c r="Q95" t="str" cm="1">
        <f t="array" ref="Q95">_xlfn.IFS(LEFT(N95,4)="film","film &amp; video",LEFT(N95,4)="food","food",LEFT(N95,4)="game","games",LEFT(N95,4)="jour","journalism",LEFT(N95,4)="musi","music",LEFT(N95,4)="phot","photography",LEFT(N95,4)="publ","publishing",LEFT(N95,4)="tech","technology",LEFT(N95,4)="thea","theater")</f>
        <v>film &amp; video</v>
      </c>
      <c r="R95" t="str">
        <f t="shared" si="9"/>
        <v>shorts</v>
      </c>
      <c r="S95" s="10">
        <f t="shared" si="7"/>
        <v>41093.875</v>
      </c>
      <c r="T95" s="10">
        <f t="shared" si="8"/>
        <v>41065.858067129629</v>
      </c>
    </row>
    <row r="96" spans="1:20" ht="43.2">
      <c r="A96">
        <v>94</v>
      </c>
      <c r="B96" s="3" t="s">
        <v>96</v>
      </c>
      <c r="C96" s="3" t="s">
        <v>4205</v>
      </c>
      <c r="D96">
        <v>250</v>
      </c>
      <c r="E96">
        <v>260</v>
      </c>
      <c r="F96" t="s">
        <v>8219</v>
      </c>
      <c r="G96" t="s">
        <v>8225</v>
      </c>
      <c r="H96" t="s">
        <v>8247</v>
      </c>
      <c r="I96">
        <v>1396890822</v>
      </c>
      <c r="J96">
        <v>1395162822</v>
      </c>
      <c r="K96" t="b">
        <v>0</v>
      </c>
      <c r="L96">
        <v>12</v>
      </c>
      <c r="M96" t="b">
        <v>1</v>
      </c>
      <c r="N96" t="s">
        <v>8266</v>
      </c>
      <c r="O96" s="5">
        <f t="shared" si="5"/>
        <v>1.04</v>
      </c>
      <c r="P96">
        <f t="shared" si="6"/>
        <v>4.6153846153846156E-2</v>
      </c>
      <c r="Q96" t="str" cm="1">
        <f t="array" ref="Q96">_xlfn.IFS(LEFT(N96,4)="film","film &amp; video",LEFT(N96,4)="food","food",LEFT(N96,4)="game","games",LEFT(N96,4)="jour","journalism",LEFT(N96,4)="musi","music",LEFT(N96,4)="phot","photography",LEFT(N96,4)="publ","publishing",LEFT(N96,4)="tech","technology",LEFT(N96,4)="thea","theater")</f>
        <v>film &amp; video</v>
      </c>
      <c r="R96" t="str">
        <f t="shared" si="9"/>
        <v>shorts</v>
      </c>
      <c r="S96" s="10">
        <f t="shared" si="7"/>
        <v>41736.717847222222</v>
      </c>
      <c r="T96" s="10">
        <f t="shared" si="8"/>
        <v>41716.717847222222</v>
      </c>
    </row>
    <row r="97" spans="1:20" ht="43.2">
      <c r="A97">
        <v>95</v>
      </c>
      <c r="B97" s="3" t="s">
        <v>97</v>
      </c>
      <c r="C97" s="3" t="s">
        <v>4206</v>
      </c>
      <c r="D97">
        <v>350</v>
      </c>
      <c r="E97">
        <v>460</v>
      </c>
      <c r="F97" t="s">
        <v>8219</v>
      </c>
      <c r="G97" t="s">
        <v>8224</v>
      </c>
      <c r="H97" t="s">
        <v>8246</v>
      </c>
      <c r="I97">
        <v>1330214841</v>
      </c>
      <c r="J97">
        <v>1327622841</v>
      </c>
      <c r="K97" t="b">
        <v>0</v>
      </c>
      <c r="L97">
        <v>21</v>
      </c>
      <c r="M97" t="b">
        <v>1</v>
      </c>
      <c r="N97" t="s">
        <v>8266</v>
      </c>
      <c r="O97" s="5">
        <f t="shared" si="5"/>
        <v>1.3142857142857143</v>
      </c>
      <c r="P97">
        <f t="shared" si="6"/>
        <v>4.5652173913043478E-2</v>
      </c>
      <c r="Q97" t="str" cm="1">
        <f t="array" ref="Q97">_xlfn.IFS(LEFT(N97,4)="film","film &amp; video",LEFT(N97,4)="food","food",LEFT(N97,4)="game","games",LEFT(N97,4)="jour","journalism",LEFT(N97,4)="musi","music",LEFT(N97,4)="phot","photography",LEFT(N97,4)="publ","publishing",LEFT(N97,4)="tech","technology",LEFT(N97,4)="thea","theater")</f>
        <v>film &amp; video</v>
      </c>
      <c r="R97" t="str">
        <f t="shared" si="9"/>
        <v>shorts</v>
      </c>
      <c r="S97" s="10">
        <f t="shared" si="7"/>
        <v>40965.005104166667</v>
      </c>
      <c r="T97" s="10">
        <f t="shared" si="8"/>
        <v>40935.005104166667</v>
      </c>
    </row>
    <row r="98" spans="1:20" ht="57.6">
      <c r="A98">
        <v>96</v>
      </c>
      <c r="B98" s="3" t="s">
        <v>98</v>
      </c>
      <c r="C98" s="3" t="s">
        <v>4207</v>
      </c>
      <c r="D98">
        <v>1500</v>
      </c>
      <c r="E98">
        <v>1720</v>
      </c>
      <c r="F98" t="s">
        <v>8219</v>
      </c>
      <c r="G98" t="s">
        <v>8224</v>
      </c>
      <c r="H98" t="s">
        <v>8246</v>
      </c>
      <c r="I98">
        <v>1280631600</v>
      </c>
      <c r="J98">
        <v>1274889241</v>
      </c>
      <c r="K98" t="b">
        <v>0</v>
      </c>
      <c r="L98">
        <v>34</v>
      </c>
      <c r="M98" t="b">
        <v>1</v>
      </c>
      <c r="N98" t="s">
        <v>8266</v>
      </c>
      <c r="O98" s="5">
        <f t="shared" si="5"/>
        <v>1.1466666666666667</v>
      </c>
      <c r="P98">
        <f t="shared" si="6"/>
        <v>1.9767441860465116E-2</v>
      </c>
      <c r="Q98" t="str" cm="1">
        <f t="array" ref="Q98">_xlfn.IFS(LEFT(N98,4)="film","film &amp; video",LEFT(N98,4)="food","food",LEFT(N98,4)="game","games",LEFT(N98,4)="jour","journalism",LEFT(N98,4)="musi","music",LEFT(N98,4)="phot","photography",LEFT(N98,4)="publ","publishing",LEFT(N98,4)="tech","technology",LEFT(N98,4)="thea","theater")</f>
        <v>film &amp; video</v>
      </c>
      <c r="R98" t="str">
        <f t="shared" si="9"/>
        <v>shorts</v>
      </c>
      <c r="S98" s="10">
        <f t="shared" si="7"/>
        <v>40391.125</v>
      </c>
      <c r="T98" s="10">
        <f t="shared" si="8"/>
        <v>40324.662511574075</v>
      </c>
    </row>
    <row r="99" spans="1:20" ht="43.2">
      <c r="A99">
        <v>97</v>
      </c>
      <c r="B99" s="3" t="s">
        <v>99</v>
      </c>
      <c r="C99" s="3" t="s">
        <v>4208</v>
      </c>
      <c r="D99">
        <v>400</v>
      </c>
      <c r="E99">
        <v>425</v>
      </c>
      <c r="F99" t="s">
        <v>8219</v>
      </c>
      <c r="G99" t="s">
        <v>8224</v>
      </c>
      <c r="H99" t="s">
        <v>8246</v>
      </c>
      <c r="I99">
        <v>1310440482</v>
      </c>
      <c r="J99">
        <v>1307848482</v>
      </c>
      <c r="K99" t="b">
        <v>0</v>
      </c>
      <c r="L99">
        <v>8</v>
      </c>
      <c r="M99" t="b">
        <v>1</v>
      </c>
      <c r="N99" t="s">
        <v>8266</v>
      </c>
      <c r="O99" s="5">
        <f t="shared" si="5"/>
        <v>1.0625</v>
      </c>
      <c r="P99">
        <f t="shared" si="6"/>
        <v>1.8823529411764704E-2</v>
      </c>
      <c r="Q99" t="str" cm="1">
        <f t="array" ref="Q99">_xlfn.IFS(LEFT(N99,4)="film","film &amp; video",LEFT(N99,4)="food","food",LEFT(N99,4)="game","games",LEFT(N99,4)="jour","journalism",LEFT(N99,4)="musi","music",LEFT(N99,4)="phot","photography",LEFT(N99,4)="publ","publishing",LEFT(N99,4)="tech","technology",LEFT(N99,4)="thea","theater")</f>
        <v>film &amp; video</v>
      </c>
      <c r="R99" t="str">
        <f t="shared" si="9"/>
        <v>shorts</v>
      </c>
      <c r="S99" s="10">
        <f t="shared" si="7"/>
        <v>40736.135208333333</v>
      </c>
      <c r="T99" s="10">
        <f t="shared" si="8"/>
        <v>40706.135208333333</v>
      </c>
    </row>
    <row r="100" spans="1:20" ht="43.2">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5"/>
        <v>1.0625</v>
      </c>
      <c r="P100">
        <f t="shared" si="6"/>
        <v>1.7647058823529412E-2</v>
      </c>
      <c r="Q100" t="str" cm="1">
        <f t="array" ref="Q100">_xlfn.IFS(LEFT(N100,4)="film","film &amp; video",LEFT(N100,4)="food","food",LEFT(N100,4)="game","games",LEFT(N100,4)="jour","journalism",LEFT(N100,4)="musi","music",LEFT(N100,4)="phot","photography",LEFT(N100,4)="publ","publishing",LEFT(N100,4)="tech","technology",LEFT(N100,4)="thea","theater")</f>
        <v>film &amp; video</v>
      </c>
      <c r="R100" t="str">
        <f t="shared" si="9"/>
        <v>shorts</v>
      </c>
      <c r="S100" s="10">
        <f t="shared" si="7"/>
        <v>41250.979166666664</v>
      </c>
      <c r="T100" s="10">
        <f t="shared" si="8"/>
        <v>41214.79483796296</v>
      </c>
    </row>
    <row r="101" spans="1:20" ht="28.8">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5"/>
        <v>1.0601933333333333</v>
      </c>
      <c r="P101">
        <f t="shared" si="6"/>
        <v>2.4523828987165864E-2</v>
      </c>
      <c r="Q101" t="str" cm="1">
        <f t="array" ref="Q101">_xlfn.IFS(LEFT(N101,4)="film","film &amp; video",LEFT(N101,4)="food","food",LEFT(N101,4)="game","games",LEFT(N101,4)="jour","journalism",LEFT(N101,4)="musi","music",LEFT(N101,4)="phot","photography",LEFT(N101,4)="publ","publishing",LEFT(N101,4)="tech","technology",LEFT(N101,4)="thea","theater")</f>
        <v>film &amp; video</v>
      </c>
      <c r="R101" t="str">
        <f t="shared" si="9"/>
        <v>shorts</v>
      </c>
      <c r="S101" s="10">
        <f t="shared" si="7"/>
        <v>41661.902766203704</v>
      </c>
      <c r="T101" s="10">
        <f t="shared" si="8"/>
        <v>41631.902766203704</v>
      </c>
    </row>
    <row r="102" spans="1:20" ht="43.2">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5"/>
        <v>1</v>
      </c>
      <c r="P102">
        <f t="shared" si="6"/>
        <v>5.1999999999999998E-3</v>
      </c>
      <c r="Q102" t="str" cm="1">
        <f t="array" ref="Q102">_xlfn.IFS(LEFT(N102,4)="film","film &amp; video",LEFT(N102,4)="food","food",LEFT(N102,4)="game","games",LEFT(N102,4)="jour","journalism",LEFT(N102,4)="musi","music",LEFT(N102,4)="phot","photography",LEFT(N102,4)="publ","publishing",LEFT(N102,4)="tech","technology",LEFT(N102,4)="thea","theater")</f>
        <v>film &amp; video</v>
      </c>
      <c r="R102" t="str">
        <f t="shared" si="9"/>
        <v>shorts</v>
      </c>
      <c r="S102" s="10">
        <f t="shared" si="7"/>
        <v>41217.794976851852</v>
      </c>
      <c r="T102" s="10">
        <f t="shared" si="8"/>
        <v>41197.753310185188</v>
      </c>
    </row>
    <row r="103" spans="1:20" ht="43.2">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5"/>
        <v>1</v>
      </c>
      <c r="P103">
        <f t="shared" si="6"/>
        <v>0.01</v>
      </c>
      <c r="Q103" t="str" cm="1">
        <f t="array" ref="Q103">_xlfn.IFS(LEFT(N103,4)="film","film &amp; video",LEFT(N103,4)="food","food",LEFT(N103,4)="game","games",LEFT(N103,4)="jour","journalism",LEFT(N103,4)="musi","music",LEFT(N103,4)="phot","photography",LEFT(N103,4)="publ","publishing",LEFT(N103,4)="tech","technology",LEFT(N103,4)="thea","theater")</f>
        <v>film &amp; video</v>
      </c>
      <c r="R103" t="str">
        <f t="shared" si="9"/>
        <v>shorts</v>
      </c>
      <c r="S103" s="10">
        <f t="shared" si="7"/>
        <v>41298.776736111111</v>
      </c>
      <c r="T103" s="10">
        <f t="shared" si="8"/>
        <v>41274.776736111111</v>
      </c>
    </row>
    <row r="104" spans="1:20" ht="43.2">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5"/>
        <v>1.2775000000000001</v>
      </c>
      <c r="P104">
        <f t="shared" si="6"/>
        <v>8.4801043705153289E-3</v>
      </c>
      <c r="Q104" t="str" cm="1">
        <f t="array" ref="Q104">_xlfn.IFS(LEFT(N104,4)="film","film &amp; video",LEFT(N104,4)="food","food",LEFT(N104,4)="game","games",LEFT(N104,4)="jour","journalism",LEFT(N104,4)="musi","music",LEFT(N104,4)="phot","photography",LEFT(N104,4)="publ","publishing",LEFT(N104,4)="tech","technology",LEFT(N104,4)="thea","theater")</f>
        <v>film &amp; video</v>
      </c>
      <c r="R104" t="str">
        <f t="shared" si="9"/>
        <v>shorts</v>
      </c>
      <c r="S104" s="10">
        <f t="shared" si="7"/>
        <v>40535.131168981483</v>
      </c>
      <c r="T104" s="10">
        <f t="shared" si="8"/>
        <v>40505.131168981483</v>
      </c>
    </row>
    <row r="105" spans="1:20" ht="43.2">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5"/>
        <v>1.0515384615384615</v>
      </c>
      <c r="P105">
        <f t="shared" si="6"/>
        <v>3.5844915874177027E-2</v>
      </c>
      <c r="Q105" t="str" cm="1">
        <f t="array" ref="Q105">_xlfn.IFS(LEFT(N105,4)="film","film &amp; video",LEFT(N105,4)="food","food",LEFT(N105,4)="game","games",LEFT(N105,4)="jour","journalism",LEFT(N105,4)="musi","music",LEFT(N105,4)="phot","photography",LEFT(N105,4)="publ","publishing",LEFT(N105,4)="tech","technology",LEFT(N105,4)="thea","theater")</f>
        <v>film &amp; video</v>
      </c>
      <c r="R105" t="str">
        <f t="shared" si="9"/>
        <v>shorts</v>
      </c>
      <c r="S105" s="10">
        <f t="shared" si="7"/>
        <v>41705.805902777778</v>
      </c>
      <c r="T105" s="10">
        <f t="shared" si="8"/>
        <v>41682.805902777778</v>
      </c>
    </row>
    <row r="106" spans="1:20" ht="28.8">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5"/>
        <v>1.2</v>
      </c>
      <c r="P106">
        <f t="shared" si="6"/>
        <v>1.6666666666666666E-2</v>
      </c>
      <c r="Q106" t="str" cm="1">
        <f t="array" ref="Q106">_xlfn.IFS(LEFT(N106,4)="film","film &amp; video",LEFT(N106,4)="food","food",LEFT(N106,4)="game","games",LEFT(N106,4)="jour","journalism",LEFT(N106,4)="musi","music",LEFT(N106,4)="phot","photography",LEFT(N106,4)="publ","publishing",LEFT(N106,4)="tech","technology",LEFT(N106,4)="thea","theater")</f>
        <v>film &amp; video</v>
      </c>
      <c r="R106" t="str">
        <f t="shared" si="9"/>
        <v>shorts</v>
      </c>
      <c r="S106" s="10">
        <f t="shared" si="7"/>
        <v>40636.041666666664</v>
      </c>
      <c r="T106" s="10">
        <f t="shared" si="8"/>
        <v>40612.695208333331</v>
      </c>
    </row>
    <row r="107" spans="1:20" ht="43.2">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5"/>
        <v>1.074090909090909</v>
      </c>
      <c r="P107">
        <f t="shared" si="6"/>
        <v>2.5391451544646636E-2</v>
      </c>
      <c r="Q107" t="str" cm="1">
        <f t="array" ref="Q107">_xlfn.IFS(LEFT(N107,4)="film","film &amp; video",LEFT(N107,4)="food","food",LEFT(N107,4)="game","games",LEFT(N107,4)="jour","journalism",LEFT(N107,4)="musi","music",LEFT(N107,4)="phot","photography",LEFT(N107,4)="publ","publishing",LEFT(N107,4)="tech","technology",LEFT(N107,4)="thea","theater")</f>
        <v>film &amp; video</v>
      </c>
      <c r="R107" t="str">
        <f t="shared" si="9"/>
        <v>shorts</v>
      </c>
      <c r="S107" s="10">
        <f t="shared" si="7"/>
        <v>42504</v>
      </c>
      <c r="T107" s="10">
        <f t="shared" si="8"/>
        <v>42485.724768518514</v>
      </c>
    </row>
    <row r="108" spans="1:20">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5"/>
        <v>1.0049999999999999</v>
      </c>
      <c r="P108">
        <f t="shared" si="6"/>
        <v>5.3731343283582086E-3</v>
      </c>
      <c r="Q108" t="str" cm="1">
        <f t="array" ref="Q108">_xlfn.IFS(LEFT(N108,4)="film","film &amp; video",LEFT(N108,4)="food","food",LEFT(N108,4)="game","games",LEFT(N108,4)="jour","journalism",LEFT(N108,4)="musi","music",LEFT(N108,4)="phot","photography",LEFT(N108,4)="publ","publishing",LEFT(N108,4)="tech","technology",LEFT(N108,4)="thea","theater")</f>
        <v>film &amp; video</v>
      </c>
      <c r="R108" t="str">
        <f t="shared" si="9"/>
        <v>shorts</v>
      </c>
      <c r="S108" s="10">
        <f t="shared" si="7"/>
        <v>41001.776631944449</v>
      </c>
      <c r="T108" s="10">
        <f t="shared" si="8"/>
        <v>40987.776631944449</v>
      </c>
    </row>
    <row r="109" spans="1:20" ht="43.2">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5"/>
        <v>1.0246666666666666</v>
      </c>
      <c r="P109">
        <f t="shared" si="6"/>
        <v>8.9785296031229672E-3</v>
      </c>
      <c r="Q109" t="str" cm="1">
        <f t="array" ref="Q109">_xlfn.IFS(LEFT(N109,4)="film","film &amp; video",LEFT(N109,4)="food","food",LEFT(N109,4)="game","games",LEFT(N109,4)="jour","journalism",LEFT(N109,4)="musi","music",LEFT(N109,4)="phot","photography",LEFT(N109,4)="publ","publishing",LEFT(N109,4)="tech","technology",LEFT(N109,4)="thea","theater")</f>
        <v>film &amp; video</v>
      </c>
      <c r="R109" t="str">
        <f t="shared" si="9"/>
        <v>shorts</v>
      </c>
      <c r="S109" s="10">
        <f t="shared" si="7"/>
        <v>40657.982488425929</v>
      </c>
      <c r="T109" s="10">
        <f t="shared" si="8"/>
        <v>40635.982488425929</v>
      </c>
    </row>
    <row r="110" spans="1:20" ht="43.2">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5"/>
        <v>2.4666666666666668</v>
      </c>
      <c r="P110">
        <f t="shared" si="6"/>
        <v>1.2702702702702703E-2</v>
      </c>
      <c r="Q110" t="str" cm="1">
        <f t="array" ref="Q110">_xlfn.IFS(LEFT(N110,4)="film","film &amp; video",LEFT(N110,4)="food","food",LEFT(N110,4)="game","games",LEFT(N110,4)="jour","journalism",LEFT(N110,4)="musi","music",LEFT(N110,4)="phot","photography",LEFT(N110,4)="publ","publishing",LEFT(N110,4)="tech","technology",LEFT(N110,4)="thea","theater")</f>
        <v>film &amp; video</v>
      </c>
      <c r="R110" t="str">
        <f t="shared" si="9"/>
        <v>shorts</v>
      </c>
      <c r="S110" s="10">
        <f t="shared" si="7"/>
        <v>41425.613078703704</v>
      </c>
      <c r="T110" s="10">
        <f t="shared" si="8"/>
        <v>41365.613078703704</v>
      </c>
    </row>
    <row r="111" spans="1:20" ht="43.2">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5"/>
        <v>2.1949999999999998</v>
      </c>
      <c r="P111">
        <f t="shared" si="6"/>
        <v>2.1412300683371299E-2</v>
      </c>
      <c r="Q111" t="str" cm="1">
        <f t="array" ref="Q111">_xlfn.IFS(LEFT(N111,4)="film","film &amp; video",LEFT(N111,4)="food","food",LEFT(N111,4)="game","games",LEFT(N111,4)="jour","journalism",LEFT(N111,4)="musi","music",LEFT(N111,4)="phot","photography",LEFT(N111,4)="publ","publishing",LEFT(N111,4)="tech","technology",LEFT(N111,4)="thea","theater")</f>
        <v>film &amp; video</v>
      </c>
      <c r="R111" t="str">
        <f t="shared" si="9"/>
        <v>shorts</v>
      </c>
      <c r="S111" s="10">
        <f t="shared" si="7"/>
        <v>40600.025810185187</v>
      </c>
      <c r="T111" s="10">
        <f t="shared" si="8"/>
        <v>40570.025810185187</v>
      </c>
    </row>
    <row r="112" spans="1:20" ht="43.2">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5"/>
        <v>1.3076923076923077</v>
      </c>
      <c r="P112">
        <f t="shared" si="6"/>
        <v>1.5294117647058824E-2</v>
      </c>
      <c r="Q112" t="str" cm="1">
        <f t="array" ref="Q112">_xlfn.IFS(LEFT(N112,4)="film","film &amp; video",LEFT(N112,4)="food","food",LEFT(N112,4)="game","games",LEFT(N112,4)="jour","journalism",LEFT(N112,4)="musi","music",LEFT(N112,4)="phot","photography",LEFT(N112,4)="publ","publishing",LEFT(N112,4)="tech","technology",LEFT(N112,4)="thea","theater")</f>
        <v>film &amp; video</v>
      </c>
      <c r="R112" t="str">
        <f t="shared" si="9"/>
        <v>shorts</v>
      </c>
      <c r="S112" s="10">
        <f t="shared" si="7"/>
        <v>41592.249305555553</v>
      </c>
      <c r="T112" s="10">
        <f t="shared" si="8"/>
        <v>41557.949687500004</v>
      </c>
    </row>
    <row r="113" spans="1:20" ht="43.2">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5"/>
        <v>1.5457142857142858</v>
      </c>
      <c r="P113">
        <f t="shared" si="6"/>
        <v>9.7966728280961188E-3</v>
      </c>
      <c r="Q113" t="str" cm="1">
        <f t="array" ref="Q113">_xlfn.IFS(LEFT(N113,4)="film","film &amp; video",LEFT(N113,4)="food","food",LEFT(N113,4)="game","games",LEFT(N113,4)="jour","journalism",LEFT(N113,4)="musi","music",LEFT(N113,4)="phot","photography",LEFT(N113,4)="publ","publishing",LEFT(N113,4)="tech","technology",LEFT(N113,4)="thea","theater")</f>
        <v>film &amp; video</v>
      </c>
      <c r="R113" t="str">
        <f t="shared" si="9"/>
        <v>shorts</v>
      </c>
      <c r="S113" s="10">
        <f t="shared" si="7"/>
        <v>42155.333182870367</v>
      </c>
      <c r="T113" s="10">
        <f t="shared" si="8"/>
        <v>42125.333182870367</v>
      </c>
    </row>
    <row r="114" spans="1:20" ht="43.2">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5"/>
        <v>1.04</v>
      </c>
      <c r="P114">
        <f t="shared" si="6"/>
        <v>1.5576923076923077E-2</v>
      </c>
      <c r="Q114" t="str" cm="1">
        <f t="array" ref="Q114">_xlfn.IFS(LEFT(N114,4)="film","film &amp; video",LEFT(N114,4)="food","food",LEFT(N114,4)="game","games",LEFT(N114,4)="jour","journalism",LEFT(N114,4)="musi","music",LEFT(N114,4)="phot","photography",LEFT(N114,4)="publ","publishing",LEFT(N114,4)="tech","technology",LEFT(N114,4)="thea","theater")</f>
        <v>film &amp; video</v>
      </c>
      <c r="R114" t="str">
        <f t="shared" si="9"/>
        <v>shorts</v>
      </c>
      <c r="S114" s="10">
        <f t="shared" si="7"/>
        <v>41742.083333333336</v>
      </c>
      <c r="T114" s="10">
        <f t="shared" si="8"/>
        <v>41718.043032407404</v>
      </c>
    </row>
    <row r="115" spans="1:20" ht="28.8">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5"/>
        <v>1.41</v>
      </c>
      <c r="P115">
        <f t="shared" si="6"/>
        <v>1.1063829787234043E-2</v>
      </c>
      <c r="Q115" t="str" cm="1">
        <f t="array" ref="Q115">_xlfn.IFS(LEFT(N115,4)="film","film &amp; video",LEFT(N115,4)="food","food",LEFT(N115,4)="game","games",LEFT(N115,4)="jour","journalism",LEFT(N115,4)="musi","music",LEFT(N115,4)="phot","photography",LEFT(N115,4)="publ","publishing",LEFT(N115,4)="tech","technology",LEFT(N115,4)="thea","theater")</f>
        <v>film &amp; video</v>
      </c>
      <c r="R115" t="str">
        <f t="shared" si="9"/>
        <v>shorts</v>
      </c>
      <c r="S115" s="10">
        <f t="shared" si="7"/>
        <v>40761.625</v>
      </c>
      <c r="T115" s="10">
        <f t="shared" si="8"/>
        <v>40753.758425925924</v>
      </c>
    </row>
    <row r="116" spans="1:20" ht="43.2">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5"/>
        <v>1.0333333333333334</v>
      </c>
      <c r="P116">
        <f t="shared" si="6"/>
        <v>1.1290322580645161E-2</v>
      </c>
      <c r="Q116" t="str" cm="1">
        <f t="array" ref="Q116">_xlfn.IFS(LEFT(N116,4)="film","film &amp; video",LEFT(N116,4)="food","food",LEFT(N116,4)="game","games",LEFT(N116,4)="jour","journalism",LEFT(N116,4)="musi","music",LEFT(N116,4)="phot","photography",LEFT(N116,4)="publ","publishing",LEFT(N116,4)="tech","technology",LEFT(N116,4)="thea","theater")</f>
        <v>film &amp; video</v>
      </c>
      <c r="R116" t="str">
        <f t="shared" si="9"/>
        <v>shorts</v>
      </c>
      <c r="S116" s="10">
        <f t="shared" si="7"/>
        <v>40921.27416666667</v>
      </c>
      <c r="T116" s="10">
        <f t="shared" si="8"/>
        <v>40861.27416666667</v>
      </c>
    </row>
    <row r="117" spans="1:20">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5"/>
        <v>1.4044444444444444</v>
      </c>
      <c r="P117">
        <f t="shared" si="6"/>
        <v>3.4810126582278479E-2</v>
      </c>
      <c r="Q117" t="str" cm="1">
        <f t="array" ref="Q117">_xlfn.IFS(LEFT(N117,4)="film","film &amp; video",LEFT(N117,4)="food","food",LEFT(N117,4)="game","games",LEFT(N117,4)="jour","journalism",LEFT(N117,4)="musi","music",LEFT(N117,4)="phot","photography",LEFT(N117,4)="publ","publishing",LEFT(N117,4)="tech","technology",LEFT(N117,4)="thea","theater")</f>
        <v>film &amp; video</v>
      </c>
      <c r="R117" t="str">
        <f t="shared" si="9"/>
        <v>shorts</v>
      </c>
      <c r="S117" s="10">
        <f t="shared" si="7"/>
        <v>40943.738935185182</v>
      </c>
      <c r="T117" s="10">
        <f t="shared" si="8"/>
        <v>40918.738935185182</v>
      </c>
    </row>
    <row r="118" spans="1:20" ht="43.2">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5"/>
        <v>1.1365714285714286</v>
      </c>
      <c r="P118">
        <f t="shared" si="6"/>
        <v>1.4328808446455505E-2</v>
      </c>
      <c r="Q118" t="str" cm="1">
        <f t="array" ref="Q118">_xlfn.IFS(LEFT(N118,4)="film","film &amp; video",LEFT(N118,4)="food","food",LEFT(N118,4)="game","games",LEFT(N118,4)="jour","journalism",LEFT(N118,4)="musi","music",LEFT(N118,4)="phot","photography",LEFT(N118,4)="publ","publishing",LEFT(N118,4)="tech","technology",LEFT(N118,4)="thea","theater")</f>
        <v>film &amp; video</v>
      </c>
      <c r="R118" t="str">
        <f t="shared" si="9"/>
        <v>shorts</v>
      </c>
      <c r="S118" s="10">
        <f t="shared" si="7"/>
        <v>40641.455497685187</v>
      </c>
      <c r="T118" s="10">
        <f t="shared" si="8"/>
        <v>40595.497164351851</v>
      </c>
    </row>
    <row r="119" spans="1:20" ht="57.6">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5"/>
        <v>1.0049377777777779</v>
      </c>
      <c r="P119">
        <f t="shared" si="6"/>
        <v>5.9705189044318941E-3</v>
      </c>
      <c r="Q119" t="str" cm="1">
        <f t="array" ref="Q119">_xlfn.IFS(LEFT(N119,4)="film","film &amp; video",LEFT(N119,4)="food","food",LEFT(N119,4)="game","games",LEFT(N119,4)="jour","journalism",LEFT(N119,4)="musi","music",LEFT(N119,4)="phot","photography",LEFT(N119,4)="publ","publishing",LEFT(N119,4)="tech","technology",LEFT(N119,4)="thea","theater")</f>
        <v>film &amp; video</v>
      </c>
      <c r="R119" t="str">
        <f t="shared" si="9"/>
        <v>shorts</v>
      </c>
      <c r="S119" s="10">
        <f t="shared" si="7"/>
        <v>40338.791666666664</v>
      </c>
      <c r="T119" s="10">
        <f t="shared" si="8"/>
        <v>40248.834999999999</v>
      </c>
    </row>
    <row r="120" spans="1:20" ht="28.8">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5"/>
        <v>1.1303159999999999</v>
      </c>
      <c r="P120">
        <f t="shared" si="6"/>
        <v>6.9007251069612393E-3</v>
      </c>
      <c r="Q120" t="str" cm="1">
        <f t="array" ref="Q120">_xlfn.IFS(LEFT(N120,4)="film","film &amp; video",LEFT(N120,4)="food","food",LEFT(N120,4)="game","games",LEFT(N120,4)="jour","journalism",LEFT(N120,4)="musi","music",LEFT(N120,4)="phot","photography",LEFT(N120,4)="publ","publishing",LEFT(N120,4)="tech","technology",LEFT(N120,4)="thea","theater")</f>
        <v>film &amp; video</v>
      </c>
      <c r="R120" t="str">
        <f t="shared" si="9"/>
        <v>shorts</v>
      </c>
      <c r="S120" s="10">
        <f t="shared" si="7"/>
        <v>40753.053657407407</v>
      </c>
      <c r="T120" s="10">
        <f t="shared" si="8"/>
        <v>40723.053657407407</v>
      </c>
    </row>
    <row r="121" spans="1:20" ht="43.2">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5"/>
        <v>1.0455692307692308</v>
      </c>
      <c r="P121">
        <f t="shared" si="6"/>
        <v>1.0888437656337365E-2</v>
      </c>
      <c r="Q121" t="str" cm="1">
        <f t="array" ref="Q121">_xlfn.IFS(LEFT(N121,4)="film","film &amp; video",LEFT(N121,4)="food","food",LEFT(N121,4)="game","games",LEFT(N121,4)="jour","journalism",LEFT(N121,4)="musi","music",LEFT(N121,4)="phot","photography",LEFT(N121,4)="publ","publishing",LEFT(N121,4)="tech","technology",LEFT(N121,4)="thea","theater")</f>
        <v>film &amp; video</v>
      </c>
      <c r="R121" t="str">
        <f t="shared" si="9"/>
        <v>shorts</v>
      </c>
      <c r="S121" s="10">
        <f t="shared" si="7"/>
        <v>40768.958333333336</v>
      </c>
      <c r="T121" s="10">
        <f t="shared" si="8"/>
        <v>40739.069282407407</v>
      </c>
    </row>
    <row r="122" spans="1:20" ht="57.6">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5"/>
        <v>1.4285714285714287E-4</v>
      </c>
      <c r="P122">
        <f t="shared" si="6"/>
        <v>0.1</v>
      </c>
      <c r="Q122" t="str" cm="1">
        <f t="array" ref="Q122">_xlfn.IFS(LEFT(N122,4)="film","film &amp; video",LEFT(N122,4)="food","food",LEFT(N122,4)="game","games",LEFT(N122,4)="jour","journalism",LEFT(N122,4)="musi","music",LEFT(N122,4)="phot","photography",LEFT(N122,4)="publ","publishing",LEFT(N122,4)="tech","technology",LEFT(N122,4)="thea","theater")</f>
        <v>film &amp; video</v>
      </c>
      <c r="R122" t="str">
        <f t="shared" si="9"/>
        <v>science fiction</v>
      </c>
      <c r="S122" s="10">
        <f t="shared" si="7"/>
        <v>42646.049849537041</v>
      </c>
      <c r="T122" s="10">
        <f t="shared" si="8"/>
        <v>42616.049849537041</v>
      </c>
    </row>
    <row r="123" spans="1:20" ht="57.6">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5"/>
        <v>3.3333333333333332E-4</v>
      </c>
      <c r="P123">
        <f t="shared" si="6"/>
        <v>1</v>
      </c>
      <c r="Q123" t="str" cm="1">
        <f t="array" ref="Q123">_xlfn.IFS(LEFT(N123,4)="film","film &amp; video",LEFT(N123,4)="food","food",LEFT(N123,4)="game","games",LEFT(N123,4)="jour","journalism",LEFT(N123,4)="musi","music",LEFT(N123,4)="phot","photography",LEFT(N123,4)="publ","publishing",LEFT(N123,4)="tech","technology",LEFT(N123,4)="thea","theater")</f>
        <v>film &amp; video</v>
      </c>
      <c r="R123" t="str">
        <f t="shared" si="9"/>
        <v>science fiction</v>
      </c>
      <c r="S123" s="10">
        <f t="shared" si="7"/>
        <v>42112.427777777775</v>
      </c>
      <c r="T123" s="10">
        <f t="shared" si="8"/>
        <v>42096.704976851848</v>
      </c>
    </row>
    <row r="124" spans="1:20" ht="28.8">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5"/>
        <v>0</v>
      </c>
      <c r="P124" t="e">
        <f t="shared" si="6"/>
        <v>#DIV/0!</v>
      </c>
      <c r="Q124" t="str" cm="1">
        <f t="array" ref="Q124">_xlfn.IFS(LEFT(N124,4)="film","film &amp; video",LEFT(N124,4)="food","food",LEFT(N124,4)="game","games",LEFT(N124,4)="jour","journalism",LEFT(N124,4)="musi","music",LEFT(N124,4)="phot","photography",LEFT(N124,4)="publ","publishing",LEFT(N124,4)="tech","technology",LEFT(N124,4)="thea","theater")</f>
        <v>film &amp; video</v>
      </c>
      <c r="R124" t="str">
        <f t="shared" si="9"/>
        <v>science fiction</v>
      </c>
      <c r="S124" s="10">
        <f t="shared" si="7"/>
        <v>42653.431793981479</v>
      </c>
      <c r="T124" s="10">
        <f t="shared" si="8"/>
        <v>42593.431793981479</v>
      </c>
    </row>
    <row r="125" spans="1:20" ht="43.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5"/>
        <v>2.7454545454545453E-3</v>
      </c>
      <c r="P125">
        <f t="shared" si="6"/>
        <v>3.9735099337748346E-2</v>
      </c>
      <c r="Q125" t="str" cm="1">
        <f t="array" ref="Q125">_xlfn.IFS(LEFT(N125,4)="film","film &amp; video",LEFT(N125,4)="food","food",LEFT(N125,4)="game","games",LEFT(N125,4)="jour","journalism",LEFT(N125,4)="musi","music",LEFT(N125,4)="phot","photography",LEFT(N125,4)="publ","publishing",LEFT(N125,4)="tech","technology",LEFT(N125,4)="thea","theater")</f>
        <v>film &amp; video</v>
      </c>
      <c r="R125" t="str">
        <f t="shared" si="9"/>
        <v>science fiction</v>
      </c>
      <c r="S125" s="10">
        <f t="shared" si="7"/>
        <v>41940.916666666664</v>
      </c>
      <c r="T125" s="10">
        <f t="shared" si="8"/>
        <v>41904.781990740739</v>
      </c>
    </row>
    <row r="126" spans="1:20" ht="43.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5"/>
        <v>0</v>
      </c>
      <c r="P126" t="e">
        <f t="shared" si="6"/>
        <v>#DIV/0!</v>
      </c>
      <c r="Q126" t="str" cm="1">
        <f t="array" ref="Q126">_xlfn.IFS(LEFT(N126,4)="film","film &amp; video",LEFT(N126,4)="food","food",LEFT(N126,4)="game","games",LEFT(N126,4)="jour","journalism",LEFT(N126,4)="musi","music",LEFT(N126,4)="phot","photography",LEFT(N126,4)="publ","publishing",LEFT(N126,4)="tech","technology",LEFT(N126,4)="thea","theater")</f>
        <v>film &amp; video</v>
      </c>
      <c r="R126" t="str">
        <f t="shared" si="9"/>
        <v>science fiction</v>
      </c>
      <c r="S126" s="10">
        <f t="shared" si="7"/>
        <v>42139.928726851853</v>
      </c>
      <c r="T126" s="10">
        <f t="shared" si="8"/>
        <v>42114.928726851853</v>
      </c>
    </row>
    <row r="127" spans="1:20" ht="43.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5"/>
        <v>0.14000000000000001</v>
      </c>
      <c r="P127">
        <f t="shared" si="6"/>
        <v>8.5714285714285715E-2</v>
      </c>
      <c r="Q127" t="str" cm="1">
        <f t="array" ref="Q127">_xlfn.IFS(LEFT(N127,4)="film","film &amp; video",LEFT(N127,4)="food","food",LEFT(N127,4)="game","games",LEFT(N127,4)="jour","journalism",LEFT(N127,4)="musi","music",LEFT(N127,4)="phot","photography",LEFT(N127,4)="publ","publishing",LEFT(N127,4)="tech","technology",LEFT(N127,4)="thea","theater")</f>
        <v>film &amp; video</v>
      </c>
      <c r="R127" t="str">
        <f t="shared" si="9"/>
        <v>science fiction</v>
      </c>
      <c r="S127" s="10">
        <f t="shared" si="7"/>
        <v>42769.993981481486</v>
      </c>
      <c r="T127" s="10">
        <f t="shared" si="8"/>
        <v>42709.993981481486</v>
      </c>
    </row>
    <row r="128" spans="1:20" ht="43.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5"/>
        <v>5.5480000000000002E-2</v>
      </c>
      <c r="P128">
        <f t="shared" si="6"/>
        <v>9.372746935832732E-3</v>
      </c>
      <c r="Q128" t="str" cm="1">
        <f t="array" ref="Q128">_xlfn.IFS(LEFT(N128,4)="film","film &amp; video",LEFT(N128,4)="food","food",LEFT(N128,4)="game","games",LEFT(N128,4)="jour","journalism",LEFT(N128,4)="musi","music",LEFT(N128,4)="phot","photography",LEFT(N128,4)="publ","publishing",LEFT(N128,4)="tech","technology",LEFT(N128,4)="thea","theater")</f>
        <v>film &amp; video</v>
      </c>
      <c r="R128" t="str">
        <f t="shared" si="9"/>
        <v>science fiction</v>
      </c>
      <c r="S128" s="10">
        <f t="shared" si="7"/>
        <v>42166.083333333328</v>
      </c>
      <c r="T128" s="10">
        <f t="shared" si="8"/>
        <v>42135.589548611111</v>
      </c>
    </row>
    <row r="129" spans="1:20" ht="43.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5"/>
        <v>2.375E-2</v>
      </c>
      <c r="P129">
        <f t="shared" si="6"/>
        <v>2.1052631578947368E-2</v>
      </c>
      <c r="Q129" t="str" cm="1">
        <f t="array" ref="Q129">_xlfn.IFS(LEFT(N129,4)="film","film &amp; video",LEFT(N129,4)="food","food",LEFT(N129,4)="game","games",LEFT(N129,4)="jour","journalism",LEFT(N129,4)="musi","music",LEFT(N129,4)="phot","photography",LEFT(N129,4)="publ","publishing",LEFT(N129,4)="tech","technology",LEFT(N129,4)="thea","theater")</f>
        <v>film &amp; video</v>
      </c>
      <c r="R129" t="str">
        <f t="shared" si="9"/>
        <v>science fiction</v>
      </c>
      <c r="S129" s="10">
        <f t="shared" si="7"/>
        <v>42097.582650462966</v>
      </c>
      <c r="T129" s="10">
        <f t="shared" si="8"/>
        <v>42067.62431712963</v>
      </c>
    </row>
    <row r="130" spans="1:20" ht="28.8">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10">E130/D130</f>
        <v>1.8669999999999999E-2</v>
      </c>
      <c r="P130">
        <f t="shared" ref="P130:P193" si="11">L130/E130</f>
        <v>3.2137118371719335E-3</v>
      </c>
      <c r="Q130" t="str" cm="1">
        <f t="array" ref="Q130">_xlfn.IFS(LEFT(N130,4)="film","film &amp; video",LEFT(N130,4)="food","food",LEFT(N130,4)="game","games",LEFT(N130,4)="jour","journalism",LEFT(N130,4)="musi","music",LEFT(N130,4)="phot","photography",LEFT(N130,4)="publ","publishing",LEFT(N130,4)="tech","technology",LEFT(N130,4)="thea","theater")</f>
        <v>film &amp; video</v>
      </c>
      <c r="R130" t="str">
        <f t="shared" si="9"/>
        <v>science fiction</v>
      </c>
      <c r="S130" s="10">
        <f t="shared" ref="S130:S193" si="12">(((I130/60)/60)/24)+DATE(1970,1,1)</f>
        <v>42663.22792824074</v>
      </c>
      <c r="T130" s="10">
        <f t="shared" ref="T130:T193" si="13">(((J130/60)/60)/24)+DATE(1970,1,1)</f>
        <v>42628.22792824074</v>
      </c>
    </row>
    <row r="131" spans="1:20" ht="57.6">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10"/>
        <v>0</v>
      </c>
      <c r="P131" t="e">
        <f t="shared" si="11"/>
        <v>#DIV/0!</v>
      </c>
      <c r="Q131" t="str" cm="1">
        <f t="array" ref="Q131">_xlfn.IFS(LEFT(N131,4)="film","film &amp; video",LEFT(N131,4)="food","food",LEFT(N131,4)="game","games",LEFT(N131,4)="jour","journalism",LEFT(N131,4)="musi","music",LEFT(N131,4)="phot","photography",LEFT(N131,4)="publ","publishing",LEFT(N131,4)="tech","technology",LEFT(N131,4)="thea","theater")</f>
        <v>film &amp; video</v>
      </c>
      <c r="R131" t="str">
        <f t="shared" ref="R131:R194" si="14">MID(N131,SEARCH("/",N131)+1,17)</f>
        <v>science fiction</v>
      </c>
      <c r="S131" s="10">
        <f t="shared" si="12"/>
        <v>41942.937303240738</v>
      </c>
      <c r="T131" s="10">
        <f t="shared" si="13"/>
        <v>41882.937303240738</v>
      </c>
    </row>
    <row r="132" spans="1:20" ht="43.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10"/>
        <v>0</v>
      </c>
      <c r="P132" t="e">
        <f t="shared" si="11"/>
        <v>#DIV/0!</v>
      </c>
      <c r="Q132" t="str" cm="1">
        <f t="array" ref="Q132">_xlfn.IFS(LEFT(N132,4)="film","film &amp; video",LEFT(N132,4)="food","food",LEFT(N132,4)="game","games",LEFT(N132,4)="jour","journalism",LEFT(N132,4)="musi","music",LEFT(N132,4)="phot","photography",LEFT(N132,4)="publ","publishing",LEFT(N132,4)="tech","technology",LEFT(N132,4)="thea","theater")</f>
        <v>film &amp; video</v>
      </c>
      <c r="R132" t="str">
        <f t="shared" si="14"/>
        <v>science fiction</v>
      </c>
      <c r="S132" s="10">
        <f t="shared" si="12"/>
        <v>41806.844444444447</v>
      </c>
      <c r="T132" s="10">
        <f t="shared" si="13"/>
        <v>41778.915416666663</v>
      </c>
    </row>
    <row r="133" spans="1:20">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10"/>
        <v>0</v>
      </c>
      <c r="P133" t="e">
        <f t="shared" si="11"/>
        <v>#DIV/0!</v>
      </c>
      <c r="Q133" t="str" cm="1">
        <f t="array" ref="Q133">_xlfn.IFS(LEFT(N133,4)="film","film &amp; video",LEFT(N133,4)="food","food",LEFT(N133,4)="game","games",LEFT(N133,4)="jour","journalism",LEFT(N133,4)="musi","music",LEFT(N133,4)="phot","photography",LEFT(N133,4)="publ","publishing",LEFT(N133,4)="tech","technology",LEFT(N133,4)="thea","theater")</f>
        <v>film &amp; video</v>
      </c>
      <c r="R133" t="str">
        <f t="shared" si="14"/>
        <v>science fiction</v>
      </c>
      <c r="S133" s="10">
        <f t="shared" si="12"/>
        <v>42557</v>
      </c>
      <c r="T133" s="10">
        <f t="shared" si="13"/>
        <v>42541.837511574078</v>
      </c>
    </row>
    <row r="134" spans="1:20" ht="43.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10"/>
        <v>9.5687499999999995E-2</v>
      </c>
      <c r="P134">
        <f t="shared" si="11"/>
        <v>1.0581319399085565E-2</v>
      </c>
      <c r="Q134" t="str" cm="1">
        <f t="array" ref="Q134">_xlfn.IFS(LEFT(N134,4)="film","film &amp; video",LEFT(N134,4)="food","food",LEFT(N134,4)="game","games",LEFT(N134,4)="jour","journalism",LEFT(N134,4)="musi","music",LEFT(N134,4)="phot","photography",LEFT(N134,4)="publ","publishing",LEFT(N134,4)="tech","technology",LEFT(N134,4)="thea","theater")</f>
        <v>film &amp; video</v>
      </c>
      <c r="R134" t="str">
        <f t="shared" si="14"/>
        <v>science fiction</v>
      </c>
      <c r="S134" s="10">
        <f t="shared" si="12"/>
        <v>41950.854247685187</v>
      </c>
      <c r="T134" s="10">
        <f t="shared" si="13"/>
        <v>41905.812581018516</v>
      </c>
    </row>
    <row r="135" spans="1:20" ht="28.8">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10"/>
        <v>0</v>
      </c>
      <c r="P135" t="e">
        <f t="shared" si="11"/>
        <v>#DIV/0!</v>
      </c>
      <c r="Q135" t="str" cm="1">
        <f t="array" ref="Q135">_xlfn.IFS(LEFT(N135,4)="film","film &amp; video",LEFT(N135,4)="food","food",LEFT(N135,4)="game","games",LEFT(N135,4)="jour","journalism",LEFT(N135,4)="musi","music",LEFT(N135,4)="phot","photography",LEFT(N135,4)="publ","publishing",LEFT(N135,4)="tech","technology",LEFT(N135,4)="thea","theater")</f>
        <v>film &amp; video</v>
      </c>
      <c r="R135" t="str">
        <f t="shared" si="14"/>
        <v>science fiction</v>
      </c>
      <c r="S135" s="10">
        <f t="shared" si="12"/>
        <v>42521.729861111111</v>
      </c>
      <c r="T135" s="10">
        <f t="shared" si="13"/>
        <v>42491.80768518518</v>
      </c>
    </row>
    <row r="136" spans="1:20" ht="28.8">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10"/>
        <v>0</v>
      </c>
      <c r="P136" t="e">
        <f t="shared" si="11"/>
        <v>#DIV/0!</v>
      </c>
      <c r="Q136" t="str" cm="1">
        <f t="array" ref="Q136">_xlfn.IFS(LEFT(N136,4)="film","film &amp; video",LEFT(N136,4)="food","food",LEFT(N136,4)="game","games",LEFT(N136,4)="jour","journalism",LEFT(N136,4)="musi","music",LEFT(N136,4)="phot","photography",LEFT(N136,4)="publ","publishing",LEFT(N136,4)="tech","technology",LEFT(N136,4)="thea","theater")</f>
        <v>film &amp; video</v>
      </c>
      <c r="R136" t="str">
        <f t="shared" si="14"/>
        <v>science fiction</v>
      </c>
      <c r="S136" s="10">
        <f t="shared" si="12"/>
        <v>42251.708333333328</v>
      </c>
      <c r="T136" s="10">
        <f t="shared" si="13"/>
        <v>42221.909930555557</v>
      </c>
    </row>
    <row r="137" spans="1:20" ht="43.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10"/>
        <v>0.13433333333333333</v>
      </c>
      <c r="P137">
        <f t="shared" si="11"/>
        <v>1.2406947890818859E-2</v>
      </c>
      <c r="Q137" t="str" cm="1">
        <f t="array" ref="Q137">_xlfn.IFS(LEFT(N137,4)="film","film &amp; video",LEFT(N137,4)="food","food",LEFT(N137,4)="game","games",LEFT(N137,4)="jour","journalism",LEFT(N137,4)="musi","music",LEFT(N137,4)="phot","photography",LEFT(N137,4)="publ","publishing",LEFT(N137,4)="tech","technology",LEFT(N137,4)="thea","theater")</f>
        <v>film &amp; video</v>
      </c>
      <c r="R137" t="str">
        <f t="shared" si="14"/>
        <v>science fiction</v>
      </c>
      <c r="S137" s="10">
        <f t="shared" si="12"/>
        <v>41821.791666666664</v>
      </c>
      <c r="T137" s="10">
        <f t="shared" si="13"/>
        <v>41788.381909722222</v>
      </c>
    </row>
    <row r="138" spans="1:20" ht="57.6">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10"/>
        <v>0</v>
      </c>
      <c r="P138" t="e">
        <f t="shared" si="11"/>
        <v>#DIV/0!</v>
      </c>
      <c r="Q138" t="str" cm="1">
        <f t="array" ref="Q138">_xlfn.IFS(LEFT(N138,4)="film","film &amp; video",LEFT(N138,4)="food","food",LEFT(N138,4)="game","games",LEFT(N138,4)="jour","journalism",LEFT(N138,4)="musi","music",LEFT(N138,4)="phot","photography",LEFT(N138,4)="publ","publishing",LEFT(N138,4)="tech","technology",LEFT(N138,4)="thea","theater")</f>
        <v>film &amp; video</v>
      </c>
      <c r="R138" t="str">
        <f t="shared" si="14"/>
        <v>science fiction</v>
      </c>
      <c r="S138" s="10">
        <f t="shared" si="12"/>
        <v>42140.427777777775</v>
      </c>
      <c r="T138" s="10">
        <f t="shared" si="13"/>
        <v>42096.410115740742</v>
      </c>
    </row>
    <row r="139" spans="1:20" ht="43.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10"/>
        <v>0</v>
      </c>
      <c r="P139" t="e">
        <f t="shared" si="11"/>
        <v>#DIV/0!</v>
      </c>
      <c r="Q139" t="str" cm="1">
        <f t="array" ref="Q139">_xlfn.IFS(LEFT(N139,4)="film","film &amp; video",LEFT(N139,4)="food","food",LEFT(N139,4)="game","games",LEFT(N139,4)="jour","journalism",LEFT(N139,4)="musi","music",LEFT(N139,4)="phot","photography",LEFT(N139,4)="publ","publishing",LEFT(N139,4)="tech","technology",LEFT(N139,4)="thea","theater")</f>
        <v>film &amp; video</v>
      </c>
      <c r="R139" t="str">
        <f t="shared" si="14"/>
        <v>science fiction</v>
      </c>
      <c r="S139" s="10">
        <f t="shared" si="12"/>
        <v>42289.573993055557</v>
      </c>
      <c r="T139" s="10">
        <f t="shared" si="13"/>
        <v>42239.573993055557</v>
      </c>
    </row>
    <row r="140" spans="1:20" ht="43.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10"/>
        <v>3.1413333333333335E-2</v>
      </c>
      <c r="P140">
        <f t="shared" si="11"/>
        <v>1.2308998302207131E-2</v>
      </c>
      <c r="Q140" t="str" cm="1">
        <f t="array" ref="Q140">_xlfn.IFS(LEFT(N140,4)="film","film &amp; video",LEFT(N140,4)="food","food",LEFT(N140,4)="game","games",LEFT(N140,4)="jour","journalism",LEFT(N140,4)="musi","music",LEFT(N140,4)="phot","photography",LEFT(N140,4)="publ","publishing",LEFT(N140,4)="tech","technology",LEFT(N140,4)="thea","theater")</f>
        <v>film &amp; video</v>
      </c>
      <c r="R140" t="str">
        <f t="shared" si="14"/>
        <v>science fiction</v>
      </c>
      <c r="S140" s="10">
        <f t="shared" si="12"/>
        <v>42217.207638888889</v>
      </c>
      <c r="T140" s="10">
        <f t="shared" si="13"/>
        <v>42186.257418981477</v>
      </c>
    </row>
    <row r="141" spans="1:20" ht="43.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10"/>
        <v>1</v>
      </c>
      <c r="P141">
        <f t="shared" si="11"/>
        <v>2E-3</v>
      </c>
      <c r="Q141" t="str" cm="1">
        <f t="array" ref="Q141">_xlfn.IFS(LEFT(N141,4)="film","film &amp; video",LEFT(N141,4)="food","food",LEFT(N141,4)="game","games",LEFT(N141,4)="jour","journalism",LEFT(N141,4)="musi","music",LEFT(N141,4)="phot","photography",LEFT(N141,4)="publ","publishing",LEFT(N141,4)="tech","technology",LEFT(N141,4)="thea","theater")</f>
        <v>film &amp; video</v>
      </c>
      <c r="R141" t="str">
        <f t="shared" si="14"/>
        <v>science fiction</v>
      </c>
      <c r="S141" s="10">
        <f t="shared" si="12"/>
        <v>42197.920972222222</v>
      </c>
      <c r="T141" s="10">
        <f t="shared" si="13"/>
        <v>42187.920972222222</v>
      </c>
    </row>
    <row r="142" spans="1:20" ht="43.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10"/>
        <v>0</v>
      </c>
      <c r="P142" t="e">
        <f t="shared" si="11"/>
        <v>#DIV/0!</v>
      </c>
      <c r="Q142" t="str" cm="1">
        <f t="array" ref="Q142">_xlfn.IFS(LEFT(N142,4)="film","film &amp; video",LEFT(N142,4)="food","food",LEFT(N142,4)="game","games",LEFT(N142,4)="jour","journalism",LEFT(N142,4)="musi","music",LEFT(N142,4)="phot","photography",LEFT(N142,4)="publ","publishing",LEFT(N142,4)="tech","technology",LEFT(N142,4)="thea","theater")</f>
        <v>film &amp; video</v>
      </c>
      <c r="R142" t="str">
        <f t="shared" si="14"/>
        <v>science fiction</v>
      </c>
      <c r="S142" s="10">
        <f t="shared" si="12"/>
        <v>42083.15662037037</v>
      </c>
      <c r="T142" s="10">
        <f t="shared" si="13"/>
        <v>42053.198287037041</v>
      </c>
    </row>
    <row r="143" spans="1:20" ht="43.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10"/>
        <v>0.10775</v>
      </c>
      <c r="P143">
        <f t="shared" si="11"/>
        <v>2.1655065738592421E-2</v>
      </c>
      <c r="Q143" t="str" cm="1">
        <f t="array" ref="Q143">_xlfn.IFS(LEFT(N143,4)="film","film &amp; video",LEFT(N143,4)="food","food",LEFT(N143,4)="game","games",LEFT(N143,4)="jour","journalism",LEFT(N143,4)="musi","music",LEFT(N143,4)="phot","photography",LEFT(N143,4)="publ","publishing",LEFT(N143,4)="tech","technology",LEFT(N143,4)="thea","theater")</f>
        <v>film &amp; video</v>
      </c>
      <c r="R143" t="str">
        <f t="shared" si="14"/>
        <v>science fiction</v>
      </c>
      <c r="S143" s="10">
        <f t="shared" si="12"/>
        <v>42155.153043981481</v>
      </c>
      <c r="T143" s="10">
        <f t="shared" si="13"/>
        <v>42110.153043981481</v>
      </c>
    </row>
    <row r="144" spans="1:20" ht="43.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10"/>
        <v>3.3333333333333335E-3</v>
      </c>
      <c r="P144">
        <f t="shared" si="11"/>
        <v>0.1</v>
      </c>
      <c r="Q144" t="str" cm="1">
        <f t="array" ref="Q144">_xlfn.IFS(LEFT(N144,4)="film","film &amp; video",LEFT(N144,4)="food","food",LEFT(N144,4)="game","games",LEFT(N144,4)="jour","journalism",LEFT(N144,4)="musi","music",LEFT(N144,4)="phot","photography",LEFT(N144,4)="publ","publishing",LEFT(N144,4)="tech","technology",LEFT(N144,4)="thea","theater")</f>
        <v>film &amp; video</v>
      </c>
      <c r="R144" t="str">
        <f t="shared" si="14"/>
        <v>science fiction</v>
      </c>
      <c r="S144" s="10">
        <f t="shared" si="12"/>
        <v>41959.934930555552</v>
      </c>
      <c r="T144" s="10">
        <f t="shared" si="13"/>
        <v>41938.893263888887</v>
      </c>
    </row>
    <row r="145" spans="1:20" ht="43.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10"/>
        <v>0</v>
      </c>
      <c r="P145" t="e">
        <f t="shared" si="11"/>
        <v>#DIV/0!</v>
      </c>
      <c r="Q145" t="str" cm="1">
        <f t="array" ref="Q145">_xlfn.IFS(LEFT(N145,4)="film","film &amp; video",LEFT(N145,4)="food","food",LEFT(N145,4)="game","games",LEFT(N145,4)="jour","journalism",LEFT(N145,4)="musi","music",LEFT(N145,4)="phot","photography",LEFT(N145,4)="publ","publishing",LEFT(N145,4)="tech","technology",LEFT(N145,4)="thea","theater")</f>
        <v>film &amp; video</v>
      </c>
      <c r="R145" t="str">
        <f t="shared" si="14"/>
        <v>science fiction</v>
      </c>
      <c r="S145" s="10">
        <f t="shared" si="12"/>
        <v>42616.246527777781</v>
      </c>
      <c r="T145" s="10">
        <f t="shared" si="13"/>
        <v>42559.064143518524</v>
      </c>
    </row>
    <row r="146" spans="1:20" ht="43.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10"/>
        <v>0.27600000000000002</v>
      </c>
      <c r="P146">
        <f t="shared" si="11"/>
        <v>1.7874396135265702E-2</v>
      </c>
      <c r="Q146" t="str" cm="1">
        <f t="array" ref="Q146">_xlfn.IFS(LEFT(N146,4)="film","film &amp; video",LEFT(N146,4)="food","food",LEFT(N146,4)="game","games",LEFT(N146,4)="jour","journalism",LEFT(N146,4)="musi","music",LEFT(N146,4)="phot","photography",LEFT(N146,4)="publ","publishing",LEFT(N146,4)="tech","technology",LEFT(N146,4)="thea","theater")</f>
        <v>film &amp; video</v>
      </c>
      <c r="R146" t="str">
        <f t="shared" si="14"/>
        <v>science fiction</v>
      </c>
      <c r="S146" s="10">
        <f t="shared" si="12"/>
        <v>42107.72074074074</v>
      </c>
      <c r="T146" s="10">
        <f t="shared" si="13"/>
        <v>42047.762407407412</v>
      </c>
    </row>
    <row r="147" spans="1:20" ht="43.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10"/>
        <v>7.5111111111111115E-2</v>
      </c>
      <c r="P147">
        <f t="shared" si="11"/>
        <v>2.6627218934911243E-2</v>
      </c>
      <c r="Q147" t="str" cm="1">
        <f t="array" ref="Q147">_xlfn.IFS(LEFT(N147,4)="film","film &amp; video",LEFT(N147,4)="food","food",LEFT(N147,4)="game","games",LEFT(N147,4)="jour","journalism",LEFT(N147,4)="musi","music",LEFT(N147,4)="phot","photography",LEFT(N147,4)="publ","publishing",LEFT(N147,4)="tech","technology",LEFT(N147,4)="thea","theater")</f>
        <v>film &amp; video</v>
      </c>
      <c r="R147" t="str">
        <f t="shared" si="14"/>
        <v>science fiction</v>
      </c>
      <c r="S147" s="10">
        <f t="shared" si="12"/>
        <v>42227.542268518519</v>
      </c>
      <c r="T147" s="10">
        <f t="shared" si="13"/>
        <v>42200.542268518519</v>
      </c>
    </row>
    <row r="148" spans="1:20" ht="43.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10"/>
        <v>5.7499999999999999E-3</v>
      </c>
      <c r="P148">
        <f t="shared" si="11"/>
        <v>2.6086956521739129E-2</v>
      </c>
      <c r="Q148" t="str" cm="1">
        <f t="array" ref="Q148">_xlfn.IFS(LEFT(N148,4)="film","film &amp; video",LEFT(N148,4)="food","food",LEFT(N148,4)="game","games",LEFT(N148,4)="jour","journalism",LEFT(N148,4)="musi","music",LEFT(N148,4)="phot","photography",LEFT(N148,4)="publ","publishing",LEFT(N148,4)="tech","technology",LEFT(N148,4)="thea","theater")</f>
        <v>film &amp; video</v>
      </c>
      <c r="R148" t="str">
        <f t="shared" si="14"/>
        <v>science fiction</v>
      </c>
      <c r="S148" s="10">
        <f t="shared" si="12"/>
        <v>42753.016180555554</v>
      </c>
      <c r="T148" s="10">
        <f t="shared" si="13"/>
        <v>42693.016180555554</v>
      </c>
    </row>
    <row r="149" spans="1:20" ht="28.8">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10"/>
        <v>0</v>
      </c>
      <c r="P149" t="e">
        <f t="shared" si="11"/>
        <v>#DIV/0!</v>
      </c>
      <c r="Q149" t="str" cm="1">
        <f t="array" ref="Q149">_xlfn.IFS(LEFT(N149,4)="film","film &amp; video",LEFT(N149,4)="food","food",LEFT(N149,4)="game","games",LEFT(N149,4)="jour","journalism",LEFT(N149,4)="musi","music",LEFT(N149,4)="phot","photography",LEFT(N149,4)="publ","publishing",LEFT(N149,4)="tech","technology",LEFT(N149,4)="thea","theater")</f>
        <v>film &amp; video</v>
      </c>
      <c r="R149" t="str">
        <f t="shared" si="14"/>
        <v>science fiction</v>
      </c>
      <c r="S149" s="10">
        <f t="shared" si="12"/>
        <v>42012.762499999997</v>
      </c>
      <c r="T149" s="10">
        <f t="shared" si="13"/>
        <v>41969.767824074079</v>
      </c>
    </row>
    <row r="150" spans="1:20" ht="43.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10"/>
        <v>8.0000000000000004E-4</v>
      </c>
      <c r="P150">
        <f t="shared" si="11"/>
        <v>0.05</v>
      </c>
      <c r="Q150" t="str" cm="1">
        <f t="array" ref="Q150">_xlfn.IFS(LEFT(N150,4)="film","film &amp; video",LEFT(N150,4)="food","food",LEFT(N150,4)="game","games",LEFT(N150,4)="jour","journalism",LEFT(N150,4)="musi","music",LEFT(N150,4)="phot","photography",LEFT(N150,4)="publ","publishing",LEFT(N150,4)="tech","technology",LEFT(N150,4)="thea","theater")</f>
        <v>film &amp; video</v>
      </c>
      <c r="R150" t="str">
        <f t="shared" si="14"/>
        <v>science fiction</v>
      </c>
      <c r="S150" s="10">
        <f t="shared" si="12"/>
        <v>42427.281666666662</v>
      </c>
      <c r="T150" s="10">
        <f t="shared" si="13"/>
        <v>42397.281666666662</v>
      </c>
    </row>
    <row r="151" spans="1:20" ht="43.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10"/>
        <v>9.1999999999999998E-3</v>
      </c>
      <c r="P151">
        <f t="shared" si="11"/>
        <v>6.5217391304347824E-2</v>
      </c>
      <c r="Q151" t="str" cm="1">
        <f t="array" ref="Q151">_xlfn.IFS(LEFT(N151,4)="film","film &amp; video",LEFT(N151,4)="food","food",LEFT(N151,4)="game","games",LEFT(N151,4)="jour","journalism",LEFT(N151,4)="musi","music",LEFT(N151,4)="phot","photography",LEFT(N151,4)="publ","publishing",LEFT(N151,4)="tech","technology",LEFT(N151,4)="thea","theater")</f>
        <v>film &amp; video</v>
      </c>
      <c r="R151" t="str">
        <f t="shared" si="14"/>
        <v>science fiction</v>
      </c>
      <c r="S151" s="10">
        <f t="shared" si="12"/>
        <v>41998.333333333328</v>
      </c>
      <c r="T151" s="10">
        <f t="shared" si="13"/>
        <v>41968.172106481477</v>
      </c>
    </row>
    <row r="152" spans="1:20" ht="43.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10"/>
        <v>0.23163076923076922</v>
      </c>
      <c r="P152">
        <f t="shared" si="11"/>
        <v>2.2250265674814028E-3</v>
      </c>
      <c r="Q152" t="str" cm="1">
        <f t="array" ref="Q152">_xlfn.IFS(LEFT(N152,4)="film","film &amp; video",LEFT(N152,4)="food","food",LEFT(N152,4)="game","games",LEFT(N152,4)="jour","journalism",LEFT(N152,4)="musi","music",LEFT(N152,4)="phot","photography",LEFT(N152,4)="publ","publishing",LEFT(N152,4)="tech","technology",LEFT(N152,4)="thea","theater")</f>
        <v>film &amp; video</v>
      </c>
      <c r="R152" t="str">
        <f t="shared" si="14"/>
        <v>science fiction</v>
      </c>
      <c r="S152" s="10">
        <f t="shared" si="12"/>
        <v>42150.161828703705</v>
      </c>
      <c r="T152" s="10">
        <f t="shared" si="13"/>
        <v>42090.161828703705</v>
      </c>
    </row>
    <row r="153" spans="1:20" ht="43.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10"/>
        <v>5.5999999999999995E-4</v>
      </c>
      <c r="P153">
        <f t="shared" si="11"/>
        <v>3.5714285714285712E-2</v>
      </c>
      <c r="Q153" t="str" cm="1">
        <f t="array" ref="Q153">_xlfn.IFS(LEFT(N153,4)="film","film &amp; video",LEFT(N153,4)="food","food",LEFT(N153,4)="game","games",LEFT(N153,4)="jour","journalism",LEFT(N153,4)="musi","music",LEFT(N153,4)="phot","photography",LEFT(N153,4)="publ","publishing",LEFT(N153,4)="tech","technology",LEFT(N153,4)="thea","theater")</f>
        <v>film &amp; video</v>
      </c>
      <c r="R153" t="str">
        <f t="shared" si="14"/>
        <v>science fiction</v>
      </c>
      <c r="S153" s="10">
        <f t="shared" si="12"/>
        <v>42173.550821759258</v>
      </c>
      <c r="T153" s="10">
        <f t="shared" si="13"/>
        <v>42113.550821759258</v>
      </c>
    </row>
    <row r="154" spans="1:20" ht="28.8">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10"/>
        <v>7.8947368421052633E-5</v>
      </c>
      <c r="P154">
        <f t="shared" si="11"/>
        <v>6.6666666666666666E-2</v>
      </c>
      <c r="Q154" t="str" cm="1">
        <f t="array" ref="Q154">_xlfn.IFS(LEFT(N154,4)="film","film &amp; video",LEFT(N154,4)="food","food",LEFT(N154,4)="game","games",LEFT(N154,4)="jour","journalism",LEFT(N154,4)="musi","music",LEFT(N154,4)="phot","photography",LEFT(N154,4)="publ","publishing",LEFT(N154,4)="tech","technology",LEFT(N154,4)="thea","theater")</f>
        <v>film &amp; video</v>
      </c>
      <c r="R154" t="str">
        <f t="shared" si="14"/>
        <v>science fiction</v>
      </c>
      <c r="S154" s="10">
        <f t="shared" si="12"/>
        <v>41905.077546296299</v>
      </c>
      <c r="T154" s="10">
        <f t="shared" si="13"/>
        <v>41875.077546296299</v>
      </c>
    </row>
    <row r="155" spans="1:20" ht="43.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10"/>
        <v>7.1799999999999998E-3</v>
      </c>
      <c r="P155">
        <f t="shared" si="11"/>
        <v>2.7855153203342618E-2</v>
      </c>
      <c r="Q155" t="str" cm="1">
        <f t="array" ref="Q155">_xlfn.IFS(LEFT(N155,4)="film","film &amp; video",LEFT(N155,4)="food","food",LEFT(N155,4)="game","games",LEFT(N155,4)="jour","journalism",LEFT(N155,4)="musi","music",LEFT(N155,4)="phot","photography",LEFT(N155,4)="publ","publishing",LEFT(N155,4)="tech","technology",LEFT(N155,4)="thea","theater")</f>
        <v>film &amp; video</v>
      </c>
      <c r="R155" t="str">
        <f t="shared" si="14"/>
        <v>science fiction</v>
      </c>
      <c r="S155" s="10">
        <f t="shared" si="12"/>
        <v>41975.627824074079</v>
      </c>
      <c r="T155" s="10">
        <f t="shared" si="13"/>
        <v>41933.586157407408</v>
      </c>
    </row>
    <row r="156" spans="1:20" ht="43.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10"/>
        <v>2.6666666666666668E-2</v>
      </c>
      <c r="P156">
        <f t="shared" si="11"/>
        <v>7.4999999999999997E-2</v>
      </c>
      <c r="Q156" t="str" cm="1">
        <f t="array" ref="Q156">_xlfn.IFS(LEFT(N156,4)="film","film &amp; video",LEFT(N156,4)="food","food",LEFT(N156,4)="game","games",LEFT(N156,4)="jour","journalism",LEFT(N156,4)="musi","music",LEFT(N156,4)="phot","photography",LEFT(N156,4)="publ","publishing",LEFT(N156,4)="tech","technology",LEFT(N156,4)="thea","theater")</f>
        <v>film &amp; video</v>
      </c>
      <c r="R156" t="str">
        <f t="shared" si="14"/>
        <v>science fiction</v>
      </c>
      <c r="S156" s="10">
        <f t="shared" si="12"/>
        <v>42158.547395833331</v>
      </c>
      <c r="T156" s="10">
        <f t="shared" si="13"/>
        <v>42115.547395833331</v>
      </c>
    </row>
    <row r="157" spans="1:20" ht="57.6">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10"/>
        <v>6.0000000000000002E-5</v>
      </c>
      <c r="P157">
        <f t="shared" si="11"/>
        <v>4.9382716049382713E-2</v>
      </c>
      <c r="Q157" t="str" cm="1">
        <f t="array" ref="Q157">_xlfn.IFS(LEFT(N157,4)="film","film &amp; video",LEFT(N157,4)="food","food",LEFT(N157,4)="game","games",LEFT(N157,4)="jour","journalism",LEFT(N157,4)="musi","music",LEFT(N157,4)="phot","photography",LEFT(N157,4)="publ","publishing",LEFT(N157,4)="tech","technology",LEFT(N157,4)="thea","theater")</f>
        <v>film &amp; video</v>
      </c>
      <c r="R157" t="str">
        <f t="shared" si="14"/>
        <v>science fiction</v>
      </c>
      <c r="S157" s="10">
        <f t="shared" si="12"/>
        <v>42208.559432870374</v>
      </c>
      <c r="T157" s="10">
        <f t="shared" si="13"/>
        <v>42168.559432870374</v>
      </c>
    </row>
    <row r="158" spans="1:20" ht="57.6">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10"/>
        <v>5.0999999999999997E-2</v>
      </c>
      <c r="P158">
        <f t="shared" si="11"/>
        <v>8.4033613445378148E-3</v>
      </c>
      <c r="Q158" t="str" cm="1">
        <f t="array" ref="Q158">_xlfn.IFS(LEFT(N158,4)="film","film &amp; video",LEFT(N158,4)="food","food",LEFT(N158,4)="game","games",LEFT(N158,4)="jour","journalism",LEFT(N158,4)="musi","music",LEFT(N158,4)="phot","photography",LEFT(N158,4)="publ","publishing",LEFT(N158,4)="tech","technology",LEFT(N158,4)="thea","theater")</f>
        <v>film &amp; video</v>
      </c>
      <c r="R158" t="str">
        <f t="shared" si="14"/>
        <v>science fiction</v>
      </c>
      <c r="S158" s="10">
        <f t="shared" si="12"/>
        <v>41854.124953703707</v>
      </c>
      <c r="T158" s="10">
        <f t="shared" si="13"/>
        <v>41794.124953703707</v>
      </c>
    </row>
    <row r="159" spans="1:20" ht="43.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10"/>
        <v>2.671118530884808E-3</v>
      </c>
      <c r="P159">
        <f t="shared" si="11"/>
        <v>0.25</v>
      </c>
      <c r="Q159" t="str" cm="1">
        <f t="array" ref="Q159">_xlfn.IFS(LEFT(N159,4)="film","film &amp; video",LEFT(N159,4)="food","food",LEFT(N159,4)="game","games",LEFT(N159,4)="jour","journalism",LEFT(N159,4)="musi","music",LEFT(N159,4)="phot","photography",LEFT(N159,4)="publ","publishing",LEFT(N159,4)="tech","technology",LEFT(N159,4)="thea","theater")</f>
        <v>film &amp; video</v>
      </c>
      <c r="R159" t="str">
        <f t="shared" si="14"/>
        <v>science fiction</v>
      </c>
      <c r="S159" s="10">
        <f t="shared" si="12"/>
        <v>42426.911712962959</v>
      </c>
      <c r="T159" s="10">
        <f t="shared" si="13"/>
        <v>42396.911712962959</v>
      </c>
    </row>
    <row r="160" spans="1:20" ht="43.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10"/>
        <v>0</v>
      </c>
      <c r="P160" t="e">
        <f t="shared" si="11"/>
        <v>#DIV/0!</v>
      </c>
      <c r="Q160" t="str" cm="1">
        <f t="array" ref="Q160">_xlfn.IFS(LEFT(N160,4)="film","film &amp; video",LEFT(N160,4)="food","food",LEFT(N160,4)="game","games",LEFT(N160,4)="jour","journalism",LEFT(N160,4)="musi","music",LEFT(N160,4)="phot","photography",LEFT(N160,4)="publ","publishing",LEFT(N160,4)="tech","technology",LEFT(N160,4)="thea","theater")</f>
        <v>film &amp; video</v>
      </c>
      <c r="R160" t="str">
        <f t="shared" si="14"/>
        <v>science fiction</v>
      </c>
      <c r="S160" s="10">
        <f t="shared" si="12"/>
        <v>41934.07671296296</v>
      </c>
      <c r="T160" s="10">
        <f t="shared" si="13"/>
        <v>41904.07671296296</v>
      </c>
    </row>
    <row r="161" spans="1:20" ht="43.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10"/>
        <v>2.0000000000000002E-5</v>
      </c>
      <c r="P161">
        <f t="shared" si="11"/>
        <v>0.1</v>
      </c>
      <c r="Q161" t="str" cm="1">
        <f t="array" ref="Q161">_xlfn.IFS(LEFT(N161,4)="film","film &amp; video",LEFT(N161,4)="food","food",LEFT(N161,4)="game","games",LEFT(N161,4)="jour","journalism",LEFT(N161,4)="musi","music",LEFT(N161,4)="phot","photography",LEFT(N161,4)="publ","publishing",LEFT(N161,4)="tech","technology",LEFT(N161,4)="thea","theater")</f>
        <v>film &amp; video</v>
      </c>
      <c r="R161" t="str">
        <f t="shared" si="14"/>
        <v>science fiction</v>
      </c>
      <c r="S161" s="10">
        <f t="shared" si="12"/>
        <v>42554.434548611112</v>
      </c>
      <c r="T161" s="10">
        <f t="shared" si="13"/>
        <v>42514.434548611112</v>
      </c>
    </row>
    <row r="162" spans="1:20" ht="43.2">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10"/>
        <v>0</v>
      </c>
      <c r="P162" t="e">
        <f t="shared" si="11"/>
        <v>#DIV/0!</v>
      </c>
      <c r="Q162" t="str" cm="1">
        <f t="array" ref="Q162">_xlfn.IFS(LEFT(N162,4)="film","film &amp; video",LEFT(N162,4)="food","food",LEFT(N162,4)="game","games",LEFT(N162,4)="jour","journalism",LEFT(N162,4)="musi","music",LEFT(N162,4)="phot","photography",LEFT(N162,4)="publ","publishing",LEFT(N162,4)="tech","technology",LEFT(N162,4)="thea","theater")</f>
        <v>film &amp; video</v>
      </c>
      <c r="R162" t="str">
        <f t="shared" si="14"/>
        <v>drama</v>
      </c>
      <c r="S162" s="10">
        <f t="shared" si="12"/>
        <v>42231.913090277783</v>
      </c>
      <c r="T162" s="10">
        <f t="shared" si="13"/>
        <v>42171.913090277783</v>
      </c>
    </row>
    <row r="163" spans="1:20" ht="43.2">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10"/>
        <v>1E-4</v>
      </c>
      <c r="P163">
        <f t="shared" si="11"/>
        <v>0.2</v>
      </c>
      <c r="Q163" t="str" cm="1">
        <f t="array" ref="Q163">_xlfn.IFS(LEFT(N163,4)="film","film &amp; video",LEFT(N163,4)="food","food",LEFT(N163,4)="game","games",LEFT(N163,4)="jour","journalism",LEFT(N163,4)="musi","music",LEFT(N163,4)="phot","photography",LEFT(N163,4)="publ","publishing",LEFT(N163,4)="tech","technology",LEFT(N163,4)="thea","theater")</f>
        <v>film &amp; video</v>
      </c>
      <c r="R163" t="str">
        <f t="shared" si="14"/>
        <v>drama</v>
      </c>
      <c r="S163" s="10">
        <f t="shared" si="12"/>
        <v>41822.687442129631</v>
      </c>
      <c r="T163" s="10">
        <f t="shared" si="13"/>
        <v>41792.687442129631</v>
      </c>
    </row>
    <row r="164" spans="1:20" ht="43.2">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10"/>
        <v>0.15535714285714286</v>
      </c>
      <c r="P164">
        <f t="shared" si="11"/>
        <v>2.2988505747126436E-2</v>
      </c>
      <c r="Q164" t="str" cm="1">
        <f t="array" ref="Q164">_xlfn.IFS(LEFT(N164,4)="film","film &amp; video",LEFT(N164,4)="food","food",LEFT(N164,4)="game","games",LEFT(N164,4)="jour","journalism",LEFT(N164,4)="musi","music",LEFT(N164,4)="phot","photography",LEFT(N164,4)="publ","publishing",LEFT(N164,4)="tech","technology",LEFT(N164,4)="thea","theater")</f>
        <v>film &amp; video</v>
      </c>
      <c r="R164" t="str">
        <f t="shared" si="14"/>
        <v>drama</v>
      </c>
      <c r="S164" s="10">
        <f t="shared" si="12"/>
        <v>41867.987500000003</v>
      </c>
      <c r="T164" s="10">
        <f t="shared" si="13"/>
        <v>41835.126805555556</v>
      </c>
    </row>
    <row r="165" spans="1:20" ht="57.6">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10"/>
        <v>0</v>
      </c>
      <c r="P165" t="e">
        <f t="shared" si="11"/>
        <v>#DIV/0!</v>
      </c>
      <c r="Q165" t="str" cm="1">
        <f t="array" ref="Q165">_xlfn.IFS(LEFT(N165,4)="film","film &amp; video",LEFT(N165,4)="food","food",LEFT(N165,4)="game","games",LEFT(N165,4)="jour","journalism",LEFT(N165,4)="musi","music",LEFT(N165,4)="phot","photography",LEFT(N165,4)="publ","publishing",LEFT(N165,4)="tech","technology",LEFT(N165,4)="thea","theater")</f>
        <v>film &amp; video</v>
      </c>
      <c r="R165" t="str">
        <f t="shared" si="14"/>
        <v>drama</v>
      </c>
      <c r="S165" s="10">
        <f t="shared" si="12"/>
        <v>42278</v>
      </c>
      <c r="T165" s="10">
        <f t="shared" si="13"/>
        <v>42243.961273148147</v>
      </c>
    </row>
    <row r="166" spans="1:20" ht="43.2">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10"/>
        <v>5.3333333333333332E-3</v>
      </c>
      <c r="P166">
        <f t="shared" si="11"/>
        <v>1.0937499999999999E-2</v>
      </c>
      <c r="Q166" t="str" cm="1">
        <f t="array" ref="Q166">_xlfn.IFS(LEFT(N166,4)="film","film &amp; video",LEFT(N166,4)="food","food",LEFT(N166,4)="game","games",LEFT(N166,4)="jour","journalism",LEFT(N166,4)="musi","music",LEFT(N166,4)="phot","photography",LEFT(N166,4)="publ","publishing",LEFT(N166,4)="tech","technology",LEFT(N166,4)="thea","theater")</f>
        <v>film &amp; video</v>
      </c>
      <c r="R166" t="str">
        <f t="shared" si="14"/>
        <v>drama</v>
      </c>
      <c r="S166" s="10">
        <f t="shared" si="12"/>
        <v>41901.762743055559</v>
      </c>
      <c r="T166" s="10">
        <f t="shared" si="13"/>
        <v>41841.762743055559</v>
      </c>
    </row>
    <row r="167" spans="1:20" ht="28.8">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10"/>
        <v>0</v>
      </c>
      <c r="P167" t="e">
        <f t="shared" si="11"/>
        <v>#DIV/0!</v>
      </c>
      <c r="Q167" t="str" cm="1">
        <f t="array" ref="Q167">_xlfn.IFS(LEFT(N167,4)="film","film &amp; video",LEFT(N167,4)="food","food",LEFT(N167,4)="game","games",LEFT(N167,4)="jour","journalism",LEFT(N167,4)="musi","music",LEFT(N167,4)="phot","photography",LEFT(N167,4)="publ","publishing",LEFT(N167,4)="tech","technology",LEFT(N167,4)="thea","theater")</f>
        <v>film &amp; video</v>
      </c>
      <c r="R167" t="str">
        <f t="shared" si="14"/>
        <v>drama</v>
      </c>
      <c r="S167" s="10">
        <f t="shared" si="12"/>
        <v>42381.658842592587</v>
      </c>
      <c r="T167" s="10">
        <f t="shared" si="13"/>
        <v>42351.658842592587</v>
      </c>
    </row>
    <row r="168" spans="1:20" ht="43.2">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10"/>
        <v>0.6</v>
      </c>
      <c r="P168">
        <f t="shared" si="11"/>
        <v>3.3333333333333332E-4</v>
      </c>
      <c r="Q168" t="str" cm="1">
        <f t="array" ref="Q168">_xlfn.IFS(LEFT(N168,4)="film","film &amp; video",LEFT(N168,4)="food","food",LEFT(N168,4)="game","games",LEFT(N168,4)="jour","journalism",LEFT(N168,4)="musi","music",LEFT(N168,4)="phot","photography",LEFT(N168,4)="publ","publishing",LEFT(N168,4)="tech","technology",LEFT(N168,4)="thea","theater")</f>
        <v>film &amp; video</v>
      </c>
      <c r="R168" t="str">
        <f t="shared" si="14"/>
        <v>drama</v>
      </c>
      <c r="S168" s="10">
        <f t="shared" si="12"/>
        <v>42751.075949074075</v>
      </c>
      <c r="T168" s="10">
        <f t="shared" si="13"/>
        <v>42721.075949074075</v>
      </c>
    </row>
    <row r="169" spans="1:20" ht="43.2">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10"/>
        <v>1E-4</v>
      </c>
      <c r="P169">
        <f t="shared" si="11"/>
        <v>0.18181818181818182</v>
      </c>
      <c r="Q169" t="str" cm="1">
        <f t="array" ref="Q169">_xlfn.IFS(LEFT(N169,4)="film","film &amp; video",LEFT(N169,4)="food","food",LEFT(N169,4)="game","games",LEFT(N169,4)="jour","journalism",LEFT(N169,4)="musi","music",LEFT(N169,4)="phot","photography",LEFT(N169,4)="publ","publishing",LEFT(N169,4)="tech","technology",LEFT(N169,4)="thea","theater")</f>
        <v>film &amp; video</v>
      </c>
      <c r="R169" t="str">
        <f t="shared" si="14"/>
        <v>drama</v>
      </c>
      <c r="S169" s="10">
        <f t="shared" si="12"/>
        <v>42220.927488425921</v>
      </c>
      <c r="T169" s="10">
        <f t="shared" si="13"/>
        <v>42160.927488425921</v>
      </c>
    </row>
    <row r="170" spans="1:20" ht="43.2">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10"/>
        <v>4.0625000000000001E-2</v>
      </c>
      <c r="P170">
        <f t="shared" si="11"/>
        <v>9.2307692307692316E-3</v>
      </c>
      <c r="Q170" t="str" cm="1">
        <f t="array" ref="Q170">_xlfn.IFS(LEFT(N170,4)="film","film &amp; video",LEFT(N170,4)="food","food",LEFT(N170,4)="game","games",LEFT(N170,4)="jour","journalism",LEFT(N170,4)="musi","music",LEFT(N170,4)="phot","photography",LEFT(N170,4)="publ","publishing",LEFT(N170,4)="tech","technology",LEFT(N170,4)="thea","theater")</f>
        <v>film &amp; video</v>
      </c>
      <c r="R170" t="str">
        <f t="shared" si="14"/>
        <v>drama</v>
      </c>
      <c r="S170" s="10">
        <f t="shared" si="12"/>
        <v>42082.793634259258</v>
      </c>
      <c r="T170" s="10">
        <f t="shared" si="13"/>
        <v>42052.83530092593</v>
      </c>
    </row>
    <row r="171" spans="1:20" ht="43.2">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10"/>
        <v>0.224</v>
      </c>
      <c r="P171">
        <f t="shared" si="11"/>
        <v>1.7857142857142856E-2</v>
      </c>
      <c r="Q171" t="str" cm="1">
        <f t="array" ref="Q171">_xlfn.IFS(LEFT(N171,4)="film","film &amp; video",LEFT(N171,4)="food","food",LEFT(N171,4)="game","games",LEFT(N171,4)="jour","journalism",LEFT(N171,4)="musi","music",LEFT(N171,4)="phot","photography",LEFT(N171,4)="publ","publishing",LEFT(N171,4)="tech","technology",LEFT(N171,4)="thea","theater")</f>
        <v>film &amp; video</v>
      </c>
      <c r="R171" t="str">
        <f t="shared" si="14"/>
        <v>drama</v>
      </c>
      <c r="S171" s="10">
        <f t="shared" si="12"/>
        <v>41930.505312499998</v>
      </c>
      <c r="T171" s="10">
        <f t="shared" si="13"/>
        <v>41900.505312499998</v>
      </c>
    </row>
    <row r="172" spans="1:20" ht="43.2">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10"/>
        <v>3.2500000000000001E-2</v>
      </c>
      <c r="P172">
        <f t="shared" si="11"/>
        <v>3.0769230769230771E-2</v>
      </c>
      <c r="Q172" t="str" cm="1">
        <f t="array" ref="Q172">_xlfn.IFS(LEFT(N172,4)="film","film &amp; video",LEFT(N172,4)="food","food",LEFT(N172,4)="game","games",LEFT(N172,4)="jour","journalism",LEFT(N172,4)="musi","music",LEFT(N172,4)="phot","photography",LEFT(N172,4)="publ","publishing",LEFT(N172,4)="tech","technology",LEFT(N172,4)="thea","theater")</f>
        <v>film &amp; video</v>
      </c>
      <c r="R172" t="str">
        <f t="shared" si="14"/>
        <v>drama</v>
      </c>
      <c r="S172" s="10">
        <f t="shared" si="12"/>
        <v>42246.227777777778</v>
      </c>
      <c r="T172" s="10">
        <f t="shared" si="13"/>
        <v>42216.977812500001</v>
      </c>
    </row>
    <row r="173" spans="1:20" ht="43.2">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10"/>
        <v>2.0000000000000002E-5</v>
      </c>
      <c r="P173">
        <f t="shared" si="11"/>
        <v>1</v>
      </c>
      <c r="Q173" t="str" cm="1">
        <f t="array" ref="Q173">_xlfn.IFS(LEFT(N173,4)="film","film &amp; video",LEFT(N173,4)="food","food",LEFT(N173,4)="game","games",LEFT(N173,4)="jour","journalism",LEFT(N173,4)="musi","music",LEFT(N173,4)="phot","photography",LEFT(N173,4)="publ","publishing",LEFT(N173,4)="tech","technology",LEFT(N173,4)="thea","theater")</f>
        <v>film &amp; video</v>
      </c>
      <c r="R173" t="str">
        <f t="shared" si="14"/>
        <v>drama</v>
      </c>
      <c r="S173" s="10">
        <f t="shared" si="12"/>
        <v>42594.180717592593</v>
      </c>
      <c r="T173" s="10">
        <f t="shared" si="13"/>
        <v>42534.180717592593</v>
      </c>
    </row>
    <row r="174" spans="1:20" ht="43.2">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10"/>
        <v>0</v>
      </c>
      <c r="P174" t="e">
        <f t="shared" si="11"/>
        <v>#DIV/0!</v>
      </c>
      <c r="Q174" t="str" cm="1">
        <f t="array" ref="Q174">_xlfn.IFS(LEFT(N174,4)="film","film &amp; video",LEFT(N174,4)="food","food",LEFT(N174,4)="game","games",LEFT(N174,4)="jour","journalism",LEFT(N174,4)="musi","music",LEFT(N174,4)="phot","photography",LEFT(N174,4)="publ","publishing",LEFT(N174,4)="tech","technology",LEFT(N174,4)="thea","theater")</f>
        <v>film &amp; video</v>
      </c>
      <c r="R174" t="str">
        <f t="shared" si="14"/>
        <v>drama</v>
      </c>
      <c r="S174" s="10">
        <f t="shared" si="12"/>
        <v>42082.353275462956</v>
      </c>
      <c r="T174" s="10">
        <f t="shared" si="13"/>
        <v>42047.394942129627</v>
      </c>
    </row>
    <row r="175" spans="1:20" ht="43.2">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10"/>
        <v>0</v>
      </c>
      <c r="P175" t="e">
        <f t="shared" si="11"/>
        <v>#DIV/0!</v>
      </c>
      <c r="Q175" t="str" cm="1">
        <f t="array" ref="Q175">_xlfn.IFS(LEFT(N175,4)="film","film &amp; video",LEFT(N175,4)="food","food",LEFT(N175,4)="game","games",LEFT(N175,4)="jour","journalism",LEFT(N175,4)="musi","music",LEFT(N175,4)="phot","photography",LEFT(N175,4)="publ","publishing",LEFT(N175,4)="tech","technology",LEFT(N175,4)="thea","theater")</f>
        <v>film &amp; video</v>
      </c>
      <c r="R175" t="str">
        <f t="shared" si="14"/>
        <v>drama</v>
      </c>
      <c r="S175" s="10">
        <f t="shared" si="12"/>
        <v>42063.573009259257</v>
      </c>
      <c r="T175" s="10">
        <f t="shared" si="13"/>
        <v>42033.573009259257</v>
      </c>
    </row>
    <row r="176" spans="1:20" ht="43.2">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10"/>
        <v>0</v>
      </c>
      <c r="P176" t="e">
        <f t="shared" si="11"/>
        <v>#DIV/0!</v>
      </c>
      <c r="Q176" t="str" cm="1">
        <f t="array" ref="Q176">_xlfn.IFS(LEFT(N176,4)="film","film &amp; video",LEFT(N176,4)="food","food",LEFT(N176,4)="game","games",LEFT(N176,4)="jour","journalism",LEFT(N176,4)="musi","music",LEFT(N176,4)="phot","photography",LEFT(N176,4)="publ","publishing",LEFT(N176,4)="tech","technology",LEFT(N176,4)="thea","theater")</f>
        <v>film &amp; video</v>
      </c>
      <c r="R176" t="str">
        <f t="shared" si="14"/>
        <v>drama</v>
      </c>
      <c r="S176" s="10">
        <f t="shared" si="12"/>
        <v>42132.758981481486</v>
      </c>
      <c r="T176" s="10">
        <f t="shared" si="13"/>
        <v>42072.758981481486</v>
      </c>
    </row>
    <row r="177" spans="1:20" ht="43.2">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10"/>
        <v>6.4850000000000005E-2</v>
      </c>
      <c r="P177">
        <f t="shared" si="11"/>
        <v>2.0046260601387818E-2</v>
      </c>
      <c r="Q177" t="str" cm="1">
        <f t="array" ref="Q177">_xlfn.IFS(LEFT(N177,4)="film","film &amp; video",LEFT(N177,4)="food","food",LEFT(N177,4)="game","games",LEFT(N177,4)="jour","journalism",LEFT(N177,4)="musi","music",LEFT(N177,4)="phot","photography",LEFT(N177,4)="publ","publishing",LEFT(N177,4)="tech","technology",LEFT(N177,4)="thea","theater")</f>
        <v>film &amp; video</v>
      </c>
      <c r="R177" t="str">
        <f t="shared" si="14"/>
        <v>drama</v>
      </c>
      <c r="S177" s="10">
        <f t="shared" si="12"/>
        <v>41880.777905092589</v>
      </c>
      <c r="T177" s="10">
        <f t="shared" si="13"/>
        <v>41855.777905092589</v>
      </c>
    </row>
    <row r="178" spans="1:20" ht="43.2">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10"/>
        <v>0</v>
      </c>
      <c r="P178" t="e">
        <f t="shared" si="11"/>
        <v>#DIV/0!</v>
      </c>
      <c r="Q178" t="str" cm="1">
        <f t="array" ref="Q178">_xlfn.IFS(LEFT(N178,4)="film","film &amp; video",LEFT(N178,4)="food","food",LEFT(N178,4)="game","games",LEFT(N178,4)="jour","journalism",LEFT(N178,4)="musi","music",LEFT(N178,4)="phot","photography",LEFT(N178,4)="publ","publishing",LEFT(N178,4)="tech","technology",LEFT(N178,4)="thea","theater")</f>
        <v>film &amp; video</v>
      </c>
      <c r="R178" t="str">
        <f t="shared" si="14"/>
        <v>drama</v>
      </c>
      <c r="S178" s="10">
        <f t="shared" si="12"/>
        <v>42221.824062500003</v>
      </c>
      <c r="T178" s="10">
        <f t="shared" si="13"/>
        <v>42191.824062500003</v>
      </c>
    </row>
    <row r="179" spans="1:20" ht="28.8">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10"/>
        <v>0.4</v>
      </c>
      <c r="P179">
        <f t="shared" si="11"/>
        <v>3.888888888888889E-2</v>
      </c>
      <c r="Q179" t="str" cm="1">
        <f t="array" ref="Q179">_xlfn.IFS(LEFT(N179,4)="film","film &amp; video",LEFT(N179,4)="food","food",LEFT(N179,4)="game","games",LEFT(N179,4)="jour","journalism",LEFT(N179,4)="musi","music",LEFT(N179,4)="phot","photography",LEFT(N179,4)="publ","publishing",LEFT(N179,4)="tech","technology",LEFT(N179,4)="thea","theater")</f>
        <v>film &amp; video</v>
      </c>
      <c r="R179" t="str">
        <f t="shared" si="14"/>
        <v>drama</v>
      </c>
      <c r="S179" s="10">
        <f t="shared" si="12"/>
        <v>42087.00608796296</v>
      </c>
      <c r="T179" s="10">
        <f t="shared" si="13"/>
        <v>42070.047754629632</v>
      </c>
    </row>
    <row r="180" spans="1:20" ht="28.8">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10"/>
        <v>0</v>
      </c>
      <c r="P180" t="e">
        <f t="shared" si="11"/>
        <v>#DIV/0!</v>
      </c>
      <c r="Q180" t="str" cm="1">
        <f t="array" ref="Q180">_xlfn.IFS(LEFT(N180,4)="film","film &amp; video",LEFT(N180,4)="food","food",LEFT(N180,4)="game","games",LEFT(N180,4)="jour","journalism",LEFT(N180,4)="musi","music",LEFT(N180,4)="phot","photography",LEFT(N180,4)="publ","publishing",LEFT(N180,4)="tech","technology",LEFT(N180,4)="thea","theater")</f>
        <v>film &amp; video</v>
      </c>
      <c r="R180" t="str">
        <f t="shared" si="14"/>
        <v>drama</v>
      </c>
      <c r="S180" s="10">
        <f t="shared" si="12"/>
        <v>42334.997048611112</v>
      </c>
      <c r="T180" s="10">
        <f t="shared" si="13"/>
        <v>42304.955381944441</v>
      </c>
    </row>
    <row r="181" spans="1:20" ht="28.8">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10"/>
        <v>0.2</v>
      </c>
      <c r="P181">
        <f t="shared" si="11"/>
        <v>0.01</v>
      </c>
      <c r="Q181" t="str" cm="1">
        <f t="array" ref="Q181">_xlfn.IFS(LEFT(N181,4)="film","film &amp; video",LEFT(N181,4)="food","food",LEFT(N181,4)="game","games",LEFT(N181,4)="jour","journalism",LEFT(N181,4)="musi","music",LEFT(N181,4)="phot","photography",LEFT(N181,4)="publ","publishing",LEFT(N181,4)="tech","technology",LEFT(N181,4)="thea","theater")</f>
        <v>film &amp; video</v>
      </c>
      <c r="R181" t="str">
        <f t="shared" si="14"/>
        <v>drama</v>
      </c>
      <c r="S181" s="10">
        <f t="shared" si="12"/>
        <v>42433.080497685187</v>
      </c>
      <c r="T181" s="10">
        <f t="shared" si="13"/>
        <v>42403.080497685187</v>
      </c>
    </row>
    <row r="182" spans="1:20" ht="43.2">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10"/>
        <v>0.33416666666666667</v>
      </c>
      <c r="P182">
        <f t="shared" si="11"/>
        <v>3.2418952618453865E-2</v>
      </c>
      <c r="Q182" t="str" cm="1">
        <f t="array" ref="Q182">_xlfn.IFS(LEFT(N182,4)="film","film &amp; video",LEFT(N182,4)="food","food",LEFT(N182,4)="game","games",LEFT(N182,4)="jour","journalism",LEFT(N182,4)="musi","music",LEFT(N182,4)="phot","photography",LEFT(N182,4)="publ","publishing",LEFT(N182,4)="tech","technology",LEFT(N182,4)="thea","theater")</f>
        <v>film &amp; video</v>
      </c>
      <c r="R182" t="str">
        <f t="shared" si="14"/>
        <v>drama</v>
      </c>
      <c r="S182" s="10">
        <f t="shared" si="12"/>
        <v>42107.791666666672</v>
      </c>
      <c r="T182" s="10">
        <f t="shared" si="13"/>
        <v>42067.991238425922</v>
      </c>
    </row>
    <row r="183" spans="1:20" ht="43.2">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10"/>
        <v>0.21092608822670172</v>
      </c>
      <c r="P183">
        <f t="shared" si="11"/>
        <v>5.5401662049861496E-3</v>
      </c>
      <c r="Q183" t="str" cm="1">
        <f t="array" ref="Q183">_xlfn.IFS(LEFT(N183,4)="film","film &amp; video",LEFT(N183,4)="food","food",LEFT(N183,4)="game","games",LEFT(N183,4)="jour","journalism",LEFT(N183,4)="musi","music",LEFT(N183,4)="phot","photography",LEFT(N183,4)="publ","publishing",LEFT(N183,4)="tech","technology",LEFT(N183,4)="thea","theater")</f>
        <v>film &amp; video</v>
      </c>
      <c r="R183" t="str">
        <f t="shared" si="14"/>
        <v>drama</v>
      </c>
      <c r="S183" s="10">
        <f t="shared" si="12"/>
        <v>42177.741840277777</v>
      </c>
      <c r="T183" s="10">
        <f t="shared" si="13"/>
        <v>42147.741840277777</v>
      </c>
    </row>
    <row r="184" spans="1:20" ht="43.2">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10"/>
        <v>0</v>
      </c>
      <c r="P184" t="e">
        <f t="shared" si="11"/>
        <v>#DIV/0!</v>
      </c>
      <c r="Q184" t="str" cm="1">
        <f t="array" ref="Q184">_xlfn.IFS(LEFT(N184,4)="film","film &amp; video",LEFT(N184,4)="food","food",LEFT(N184,4)="game","games",LEFT(N184,4)="jour","journalism",LEFT(N184,4)="musi","music",LEFT(N184,4)="phot","photography",LEFT(N184,4)="publ","publishing",LEFT(N184,4)="tech","technology",LEFT(N184,4)="thea","theater")</f>
        <v>film &amp; video</v>
      </c>
      <c r="R184" t="str">
        <f t="shared" si="14"/>
        <v>drama</v>
      </c>
      <c r="S184" s="10">
        <f t="shared" si="12"/>
        <v>42742.011944444443</v>
      </c>
      <c r="T184" s="10">
        <f t="shared" si="13"/>
        <v>42712.011944444443</v>
      </c>
    </row>
    <row r="185" spans="1:20">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10"/>
        <v>0.35855999999999999</v>
      </c>
      <c r="P185">
        <f t="shared" si="11"/>
        <v>2.6773761713520749E-3</v>
      </c>
      <c r="Q185" t="str" cm="1">
        <f t="array" ref="Q185">_xlfn.IFS(LEFT(N185,4)="film","film &amp; video",LEFT(N185,4)="food","food",LEFT(N185,4)="game","games",LEFT(N185,4)="jour","journalism",LEFT(N185,4)="musi","music",LEFT(N185,4)="phot","photography",LEFT(N185,4)="publ","publishing",LEFT(N185,4)="tech","technology",LEFT(N185,4)="thea","theater")</f>
        <v>film &amp; video</v>
      </c>
      <c r="R185" t="str">
        <f t="shared" si="14"/>
        <v>drama</v>
      </c>
      <c r="S185" s="10">
        <f t="shared" si="12"/>
        <v>41969.851967592593</v>
      </c>
      <c r="T185" s="10">
        <f t="shared" si="13"/>
        <v>41939.810300925928</v>
      </c>
    </row>
    <row r="186" spans="1:20" ht="43.2">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10"/>
        <v>3.4000000000000002E-2</v>
      </c>
      <c r="P186">
        <f t="shared" si="11"/>
        <v>3.9215686274509803E-2</v>
      </c>
      <c r="Q186" t="str" cm="1">
        <f t="array" ref="Q186">_xlfn.IFS(LEFT(N186,4)="film","film &amp; video",LEFT(N186,4)="food","food",LEFT(N186,4)="game","games",LEFT(N186,4)="jour","journalism",LEFT(N186,4)="musi","music",LEFT(N186,4)="phot","photography",LEFT(N186,4)="publ","publishing",LEFT(N186,4)="tech","technology",LEFT(N186,4)="thea","theater")</f>
        <v>film &amp; video</v>
      </c>
      <c r="R186" t="str">
        <f t="shared" si="14"/>
        <v>drama</v>
      </c>
      <c r="S186" s="10">
        <f t="shared" si="12"/>
        <v>41883.165972222225</v>
      </c>
      <c r="T186" s="10">
        <f t="shared" si="13"/>
        <v>41825.791226851856</v>
      </c>
    </row>
    <row r="187" spans="1:20">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10"/>
        <v>5.5E-2</v>
      </c>
      <c r="P187">
        <f t="shared" si="11"/>
        <v>4.5454545454545452E-3</v>
      </c>
      <c r="Q187" t="str" cm="1">
        <f t="array" ref="Q187">_xlfn.IFS(LEFT(N187,4)="film","film &amp; video",LEFT(N187,4)="food","food",LEFT(N187,4)="game","games",LEFT(N187,4)="jour","journalism",LEFT(N187,4)="musi","music",LEFT(N187,4)="phot","photography",LEFT(N187,4)="publ","publishing",LEFT(N187,4)="tech","technology",LEFT(N187,4)="thea","theater")</f>
        <v>film &amp; video</v>
      </c>
      <c r="R187" t="str">
        <f t="shared" si="14"/>
        <v>drama</v>
      </c>
      <c r="S187" s="10">
        <f t="shared" si="12"/>
        <v>42600.91133101852</v>
      </c>
      <c r="T187" s="10">
        <f t="shared" si="13"/>
        <v>42570.91133101852</v>
      </c>
    </row>
    <row r="188" spans="1:20" ht="43.2">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10"/>
        <v>0</v>
      </c>
      <c r="P188" t="e">
        <f t="shared" si="11"/>
        <v>#DIV/0!</v>
      </c>
      <c r="Q188" t="str" cm="1">
        <f t="array" ref="Q188">_xlfn.IFS(LEFT(N188,4)="film","film &amp; video",LEFT(N188,4)="food","food",LEFT(N188,4)="game","games",LEFT(N188,4)="jour","journalism",LEFT(N188,4)="musi","music",LEFT(N188,4)="phot","photography",LEFT(N188,4)="publ","publishing",LEFT(N188,4)="tech","technology",LEFT(N188,4)="thea","theater")</f>
        <v>film &amp; video</v>
      </c>
      <c r="R188" t="str">
        <f t="shared" si="14"/>
        <v>drama</v>
      </c>
      <c r="S188" s="10">
        <f t="shared" si="12"/>
        <v>42797.833333333328</v>
      </c>
      <c r="T188" s="10">
        <f t="shared" si="13"/>
        <v>42767.812893518523</v>
      </c>
    </row>
    <row r="189" spans="1:20" ht="43.2">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10"/>
        <v>0.16</v>
      </c>
      <c r="P189">
        <f t="shared" si="11"/>
        <v>6.2500000000000003E-3</v>
      </c>
      <c r="Q189" t="str" cm="1">
        <f t="array" ref="Q189">_xlfn.IFS(LEFT(N189,4)="film","film &amp; video",LEFT(N189,4)="food","food",LEFT(N189,4)="game","games",LEFT(N189,4)="jour","journalism",LEFT(N189,4)="musi","music",LEFT(N189,4)="phot","photography",LEFT(N189,4)="publ","publishing",LEFT(N189,4)="tech","technology",LEFT(N189,4)="thea","theater")</f>
        <v>film &amp; video</v>
      </c>
      <c r="R189" t="str">
        <f t="shared" si="14"/>
        <v>drama</v>
      </c>
      <c r="S189" s="10">
        <f t="shared" si="12"/>
        <v>42206.290972222225</v>
      </c>
      <c r="T189" s="10">
        <f t="shared" si="13"/>
        <v>42182.234456018516</v>
      </c>
    </row>
    <row r="190" spans="1:20" ht="43.2">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10"/>
        <v>0</v>
      </c>
      <c r="P190" t="e">
        <f t="shared" si="11"/>
        <v>#DIV/0!</v>
      </c>
      <c r="Q190" t="str" cm="1">
        <f t="array" ref="Q190">_xlfn.IFS(LEFT(N190,4)="film","film &amp; video",LEFT(N190,4)="food","food",LEFT(N190,4)="game","games",LEFT(N190,4)="jour","journalism",LEFT(N190,4)="musi","music",LEFT(N190,4)="phot","photography",LEFT(N190,4)="publ","publishing",LEFT(N190,4)="tech","technology",LEFT(N190,4)="thea","theater")</f>
        <v>film &amp; video</v>
      </c>
      <c r="R190" t="str">
        <f t="shared" si="14"/>
        <v>drama</v>
      </c>
      <c r="S190" s="10">
        <f t="shared" si="12"/>
        <v>41887.18304398148</v>
      </c>
      <c r="T190" s="10">
        <f t="shared" si="13"/>
        <v>41857.18304398148</v>
      </c>
    </row>
    <row r="191" spans="1:20" ht="43.2">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10"/>
        <v>6.8999999999999997E-4</v>
      </c>
      <c r="P191">
        <f t="shared" si="11"/>
        <v>1.4492753623188406E-2</v>
      </c>
      <c r="Q191" t="str" cm="1">
        <f t="array" ref="Q191">_xlfn.IFS(LEFT(N191,4)="film","film &amp; video",LEFT(N191,4)="food","food",LEFT(N191,4)="game","games",LEFT(N191,4)="jour","journalism",LEFT(N191,4)="musi","music",LEFT(N191,4)="phot","photography",LEFT(N191,4)="publ","publishing",LEFT(N191,4)="tech","technology",LEFT(N191,4)="thea","theater")</f>
        <v>film &amp; video</v>
      </c>
      <c r="R191" t="str">
        <f t="shared" si="14"/>
        <v>drama</v>
      </c>
      <c r="S191" s="10">
        <f t="shared" si="12"/>
        <v>42616.690706018519</v>
      </c>
      <c r="T191" s="10">
        <f t="shared" si="13"/>
        <v>42556.690706018519</v>
      </c>
    </row>
    <row r="192" spans="1:20">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10"/>
        <v>4.1666666666666666E-3</v>
      </c>
      <c r="P192">
        <f t="shared" si="11"/>
        <v>0.02</v>
      </c>
      <c r="Q192" t="str" cm="1">
        <f t="array" ref="Q192">_xlfn.IFS(LEFT(N192,4)="film","film &amp; video",LEFT(N192,4)="food","food",LEFT(N192,4)="game","games",LEFT(N192,4)="jour","journalism",LEFT(N192,4)="musi","music",LEFT(N192,4)="phot","photography",LEFT(N192,4)="publ","publishing",LEFT(N192,4)="tech","technology",LEFT(N192,4)="thea","theater")</f>
        <v>film &amp; video</v>
      </c>
      <c r="R192" t="str">
        <f t="shared" si="14"/>
        <v>drama</v>
      </c>
      <c r="S192" s="10">
        <f t="shared" si="12"/>
        <v>42537.650995370372</v>
      </c>
      <c r="T192" s="10">
        <f t="shared" si="13"/>
        <v>42527.650995370372</v>
      </c>
    </row>
    <row r="193" spans="1:20" ht="43.2">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10"/>
        <v>0.05</v>
      </c>
      <c r="P193">
        <f t="shared" si="11"/>
        <v>1.2E-2</v>
      </c>
      <c r="Q193" t="str" cm="1">
        <f t="array" ref="Q193">_xlfn.IFS(LEFT(N193,4)="film","film &amp; video",LEFT(N193,4)="food","food",LEFT(N193,4)="game","games",LEFT(N193,4)="jour","journalism",LEFT(N193,4)="musi","music",LEFT(N193,4)="phot","photography",LEFT(N193,4)="publ","publishing",LEFT(N193,4)="tech","technology",LEFT(N193,4)="thea","theater")</f>
        <v>film &amp; video</v>
      </c>
      <c r="R193" t="str">
        <f t="shared" si="14"/>
        <v>drama</v>
      </c>
      <c r="S193" s="10">
        <f t="shared" si="12"/>
        <v>42279.441412037035</v>
      </c>
      <c r="T193" s="10">
        <f t="shared" si="13"/>
        <v>42239.441412037035</v>
      </c>
    </row>
    <row r="194" spans="1:20" ht="57.6">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5">E194/D194</f>
        <v>1.7E-5</v>
      </c>
      <c r="P194">
        <f t="shared" ref="P194:P257" si="16">L194/E194</f>
        <v>0.17647058823529413</v>
      </c>
      <c r="Q194" t="str" cm="1">
        <f t="array" ref="Q194">_xlfn.IFS(LEFT(N194,4)="film","film &amp; video",LEFT(N194,4)="food","food",LEFT(N194,4)="game","games",LEFT(N194,4)="jour","journalism",LEFT(N194,4)="musi","music",LEFT(N194,4)="phot","photography",LEFT(N194,4)="publ","publishing",LEFT(N194,4)="tech","technology",LEFT(N194,4)="thea","theater")</f>
        <v>film &amp; video</v>
      </c>
      <c r="R194" t="str">
        <f t="shared" si="14"/>
        <v>drama</v>
      </c>
      <c r="S194" s="10">
        <f t="shared" ref="S194:S257" si="17">(((I194/60)/60)/24)+DATE(1970,1,1)</f>
        <v>41929.792037037041</v>
      </c>
      <c r="T194" s="10">
        <f t="shared" ref="T194:T257" si="18">(((J194/60)/60)/24)+DATE(1970,1,1)</f>
        <v>41899.792037037041</v>
      </c>
    </row>
    <row r="195" spans="1:20" ht="57.6">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5"/>
        <v>0</v>
      </c>
      <c r="P195" t="e">
        <f t="shared" si="16"/>
        <v>#DIV/0!</v>
      </c>
      <c r="Q195" t="str" cm="1">
        <f t="array" ref="Q195">_xlfn.IFS(LEFT(N195,4)="film","film &amp; video",LEFT(N195,4)="food","food",LEFT(N195,4)="game","games",LEFT(N195,4)="jour","journalism",LEFT(N195,4)="musi","music",LEFT(N195,4)="phot","photography",LEFT(N195,4)="publ","publishing",LEFT(N195,4)="tech","technology",LEFT(N195,4)="thea","theater")</f>
        <v>film &amp; video</v>
      </c>
      <c r="R195" t="str">
        <f t="shared" ref="R195:R258" si="19">MID(N195,SEARCH("/",N195)+1,17)</f>
        <v>drama</v>
      </c>
      <c r="S195" s="10">
        <f t="shared" si="17"/>
        <v>41971.976458333331</v>
      </c>
      <c r="T195" s="10">
        <f t="shared" si="18"/>
        <v>41911.934791666667</v>
      </c>
    </row>
    <row r="196" spans="1:20" ht="43.2">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5"/>
        <v>1.1999999999999999E-3</v>
      </c>
      <c r="P196">
        <f t="shared" si="16"/>
        <v>1</v>
      </c>
      <c r="Q196" t="str" cm="1">
        <f t="array" ref="Q196">_xlfn.IFS(LEFT(N196,4)="film","film &amp; video",LEFT(N196,4)="food","food",LEFT(N196,4)="game","games",LEFT(N196,4)="jour","journalism",LEFT(N196,4)="musi","music",LEFT(N196,4)="phot","photography",LEFT(N196,4)="publ","publishing",LEFT(N196,4)="tech","technology",LEFT(N196,4)="thea","theater")</f>
        <v>film &amp; video</v>
      </c>
      <c r="R196" t="str">
        <f t="shared" si="19"/>
        <v>drama</v>
      </c>
      <c r="S196" s="10">
        <f t="shared" si="17"/>
        <v>42435.996886574074</v>
      </c>
      <c r="T196" s="10">
        <f t="shared" si="18"/>
        <v>42375.996886574074</v>
      </c>
    </row>
    <row r="197" spans="1:20" ht="43.2">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5"/>
        <v>0</v>
      </c>
      <c r="P197" t="e">
        <f t="shared" si="16"/>
        <v>#DIV/0!</v>
      </c>
      <c r="Q197" t="str" cm="1">
        <f t="array" ref="Q197">_xlfn.IFS(LEFT(N197,4)="film","film &amp; video",LEFT(N197,4)="food","food",LEFT(N197,4)="game","games",LEFT(N197,4)="jour","journalism",LEFT(N197,4)="musi","music",LEFT(N197,4)="phot","photography",LEFT(N197,4)="publ","publishing",LEFT(N197,4)="tech","technology",LEFT(N197,4)="thea","theater")</f>
        <v>film &amp; video</v>
      </c>
      <c r="R197" t="str">
        <f t="shared" si="19"/>
        <v>drama</v>
      </c>
      <c r="S197" s="10">
        <f t="shared" si="17"/>
        <v>42195.67050925926</v>
      </c>
      <c r="T197" s="10">
        <f t="shared" si="18"/>
        <v>42135.67050925926</v>
      </c>
    </row>
    <row r="198" spans="1:20" ht="43.2">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5"/>
        <v>0.41857142857142859</v>
      </c>
      <c r="P198">
        <f t="shared" si="16"/>
        <v>1.2969283276450512E-2</v>
      </c>
      <c r="Q198" t="str" cm="1">
        <f t="array" ref="Q198">_xlfn.IFS(LEFT(N198,4)="film","film &amp; video",LEFT(N198,4)="food","food",LEFT(N198,4)="game","games",LEFT(N198,4)="jour","journalism",LEFT(N198,4)="musi","music",LEFT(N198,4)="phot","photography",LEFT(N198,4)="publ","publishing",LEFT(N198,4)="tech","technology",LEFT(N198,4)="thea","theater")</f>
        <v>film &amp; video</v>
      </c>
      <c r="R198" t="str">
        <f t="shared" si="19"/>
        <v>drama</v>
      </c>
      <c r="S198" s="10">
        <f t="shared" si="17"/>
        <v>42287.875</v>
      </c>
      <c r="T198" s="10">
        <f t="shared" si="18"/>
        <v>42259.542800925927</v>
      </c>
    </row>
    <row r="199" spans="1:20" ht="43.2">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5"/>
        <v>0.1048</v>
      </c>
      <c r="P199">
        <f t="shared" si="16"/>
        <v>3.0534351145038167E-2</v>
      </c>
      <c r="Q199" t="str" cm="1">
        <f t="array" ref="Q199">_xlfn.IFS(LEFT(N199,4)="film","film &amp; video",LEFT(N199,4)="food","food",LEFT(N199,4)="game","games",LEFT(N199,4)="jour","journalism",LEFT(N199,4)="musi","music",LEFT(N199,4)="phot","photography",LEFT(N199,4)="publ","publishing",LEFT(N199,4)="tech","technology",LEFT(N199,4)="thea","theater")</f>
        <v>film &amp; video</v>
      </c>
      <c r="R199" t="str">
        <f t="shared" si="19"/>
        <v>drama</v>
      </c>
      <c r="S199" s="10">
        <f t="shared" si="17"/>
        <v>42783.875</v>
      </c>
      <c r="T199" s="10">
        <f t="shared" si="18"/>
        <v>42741.848379629635</v>
      </c>
    </row>
    <row r="200" spans="1:20" ht="43.2">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5"/>
        <v>1.116E-2</v>
      </c>
      <c r="P200">
        <f t="shared" si="16"/>
        <v>2.1505376344086023E-2</v>
      </c>
      <c r="Q200" t="str" cm="1">
        <f t="array" ref="Q200">_xlfn.IFS(LEFT(N200,4)="film","film &amp; video",LEFT(N200,4)="food","food",LEFT(N200,4)="game","games",LEFT(N200,4)="jour","journalism",LEFT(N200,4)="musi","music",LEFT(N200,4)="phot","photography",LEFT(N200,4)="publ","publishing",LEFT(N200,4)="tech","technology",LEFT(N200,4)="thea","theater")</f>
        <v>film &amp; video</v>
      </c>
      <c r="R200" t="str">
        <f t="shared" si="19"/>
        <v>drama</v>
      </c>
      <c r="S200" s="10">
        <f t="shared" si="17"/>
        <v>41917.383356481485</v>
      </c>
      <c r="T200" s="10">
        <f t="shared" si="18"/>
        <v>41887.383356481485</v>
      </c>
    </row>
    <row r="201" spans="1:20" ht="43.2">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5"/>
        <v>0</v>
      </c>
      <c r="P201" t="e">
        <f t="shared" si="16"/>
        <v>#DIV/0!</v>
      </c>
      <c r="Q201" t="str" cm="1">
        <f t="array" ref="Q201">_xlfn.IFS(LEFT(N201,4)="film","film &amp; video",LEFT(N201,4)="food","food",LEFT(N201,4)="game","games",LEFT(N201,4)="jour","journalism",LEFT(N201,4)="musi","music",LEFT(N201,4)="phot","photography",LEFT(N201,4)="publ","publishing",LEFT(N201,4)="tech","technology",LEFT(N201,4)="thea","theater")</f>
        <v>film &amp; video</v>
      </c>
      <c r="R201" t="str">
        <f t="shared" si="19"/>
        <v>drama</v>
      </c>
      <c r="S201" s="10">
        <f t="shared" si="17"/>
        <v>42614.123865740738</v>
      </c>
      <c r="T201" s="10">
        <f t="shared" si="18"/>
        <v>42584.123865740738</v>
      </c>
    </row>
    <row r="202" spans="1:20" ht="28.8">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5"/>
        <v>0.26192500000000002</v>
      </c>
      <c r="P202">
        <f t="shared" si="16"/>
        <v>1.1453660398969171E-2</v>
      </c>
      <c r="Q202" t="str" cm="1">
        <f t="array" ref="Q202">_xlfn.IFS(LEFT(N202,4)="film","film &amp; video",LEFT(N202,4)="food","food",LEFT(N202,4)="game","games",LEFT(N202,4)="jour","journalism",LEFT(N202,4)="musi","music",LEFT(N202,4)="phot","photography",LEFT(N202,4)="publ","publishing",LEFT(N202,4)="tech","technology",LEFT(N202,4)="thea","theater")</f>
        <v>film &amp; video</v>
      </c>
      <c r="R202" t="str">
        <f t="shared" si="19"/>
        <v>drama</v>
      </c>
      <c r="S202" s="10">
        <f t="shared" si="17"/>
        <v>41897.083368055559</v>
      </c>
      <c r="T202" s="10">
        <f t="shared" si="18"/>
        <v>41867.083368055559</v>
      </c>
    </row>
    <row r="203" spans="1:20" ht="43.2">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5"/>
        <v>0.58461538461538465</v>
      </c>
      <c r="P203">
        <f t="shared" si="16"/>
        <v>1.8421052631578946E-2</v>
      </c>
      <c r="Q203" t="str" cm="1">
        <f t="array" ref="Q203">_xlfn.IFS(LEFT(N203,4)="film","film &amp; video",LEFT(N203,4)="food","food",LEFT(N203,4)="game","games",LEFT(N203,4)="jour","journalism",LEFT(N203,4)="musi","music",LEFT(N203,4)="phot","photography",LEFT(N203,4)="publ","publishing",LEFT(N203,4)="tech","technology",LEFT(N203,4)="thea","theater")</f>
        <v>film &amp; video</v>
      </c>
      <c r="R203" t="str">
        <f t="shared" si="19"/>
        <v>drama</v>
      </c>
      <c r="S203" s="10">
        <f t="shared" si="17"/>
        <v>42043.818622685183</v>
      </c>
      <c r="T203" s="10">
        <f t="shared" si="18"/>
        <v>42023.818622685183</v>
      </c>
    </row>
    <row r="204" spans="1:20">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5"/>
        <v>0</v>
      </c>
      <c r="P204" t="e">
        <f t="shared" si="16"/>
        <v>#DIV/0!</v>
      </c>
      <c r="Q204" t="str" cm="1">
        <f t="array" ref="Q204">_xlfn.IFS(LEFT(N204,4)="film","film &amp; video",LEFT(N204,4)="food","food",LEFT(N204,4)="game","games",LEFT(N204,4)="jour","journalism",LEFT(N204,4)="musi","music",LEFT(N204,4)="phot","photography",LEFT(N204,4)="publ","publishing",LEFT(N204,4)="tech","technology",LEFT(N204,4)="thea","theater")</f>
        <v>film &amp; video</v>
      </c>
      <c r="R204" t="str">
        <f t="shared" si="19"/>
        <v>drama</v>
      </c>
      <c r="S204" s="10">
        <f t="shared" si="17"/>
        <v>42285.874305555553</v>
      </c>
      <c r="T204" s="10">
        <f t="shared" si="18"/>
        <v>42255.927824074075</v>
      </c>
    </row>
    <row r="205" spans="1:20" ht="43.2">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5"/>
        <v>0.2984</v>
      </c>
      <c r="P205">
        <f t="shared" si="16"/>
        <v>1.0723860589812333E-2</v>
      </c>
      <c r="Q205" t="str" cm="1">
        <f t="array" ref="Q205">_xlfn.IFS(LEFT(N205,4)="film","film &amp; video",LEFT(N205,4)="food","food",LEFT(N205,4)="game","games",LEFT(N205,4)="jour","journalism",LEFT(N205,4)="musi","music",LEFT(N205,4)="phot","photography",LEFT(N205,4)="publ","publishing",LEFT(N205,4)="tech","technology",LEFT(N205,4)="thea","theater")</f>
        <v>film &amp; video</v>
      </c>
      <c r="R205" t="str">
        <f t="shared" si="19"/>
        <v>drama</v>
      </c>
      <c r="S205" s="10">
        <f t="shared" si="17"/>
        <v>42033.847962962958</v>
      </c>
      <c r="T205" s="10">
        <f t="shared" si="18"/>
        <v>41973.847962962958</v>
      </c>
    </row>
    <row r="206" spans="1:20" ht="43.2">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5"/>
        <v>0.50721666666666665</v>
      </c>
      <c r="P206">
        <f t="shared" si="16"/>
        <v>8.4973548450694974E-3</v>
      </c>
      <c r="Q206" t="str" cm="1">
        <f t="array" ref="Q206">_xlfn.IFS(LEFT(N206,4)="film","film &amp; video",LEFT(N206,4)="food","food",LEFT(N206,4)="game","games",LEFT(N206,4)="jour","journalism",LEFT(N206,4)="musi","music",LEFT(N206,4)="phot","photography",LEFT(N206,4)="publ","publishing",LEFT(N206,4)="tech","technology",LEFT(N206,4)="thea","theater")</f>
        <v>film &amp; video</v>
      </c>
      <c r="R206" t="str">
        <f t="shared" si="19"/>
        <v>drama</v>
      </c>
      <c r="S206" s="10">
        <f t="shared" si="17"/>
        <v>42586.583368055552</v>
      </c>
      <c r="T206" s="10">
        <f t="shared" si="18"/>
        <v>42556.583368055552</v>
      </c>
    </row>
    <row r="207" spans="1:20" ht="43.2">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5"/>
        <v>0.16250000000000001</v>
      </c>
      <c r="P207">
        <f t="shared" si="16"/>
        <v>1.3076923076923076E-2</v>
      </c>
      <c r="Q207" t="str" cm="1">
        <f t="array" ref="Q207">_xlfn.IFS(LEFT(N207,4)="film","film &amp; video",LEFT(N207,4)="food","food",LEFT(N207,4)="game","games",LEFT(N207,4)="jour","journalism",LEFT(N207,4)="musi","music",LEFT(N207,4)="phot","photography",LEFT(N207,4)="publ","publishing",LEFT(N207,4)="tech","technology",LEFT(N207,4)="thea","theater")</f>
        <v>film &amp; video</v>
      </c>
      <c r="R207" t="str">
        <f t="shared" si="19"/>
        <v>drama</v>
      </c>
      <c r="S207" s="10">
        <f t="shared" si="17"/>
        <v>42283.632199074069</v>
      </c>
      <c r="T207" s="10">
        <f t="shared" si="18"/>
        <v>42248.632199074069</v>
      </c>
    </row>
    <row r="208" spans="1:20" ht="43.2">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5"/>
        <v>0</v>
      </c>
      <c r="P208" t="e">
        <f t="shared" si="16"/>
        <v>#DIV/0!</v>
      </c>
      <c r="Q208" t="str" cm="1">
        <f t="array" ref="Q208">_xlfn.IFS(LEFT(N208,4)="film","film &amp; video",LEFT(N208,4)="food","food",LEFT(N208,4)="game","games",LEFT(N208,4)="jour","journalism",LEFT(N208,4)="musi","music",LEFT(N208,4)="phot","photography",LEFT(N208,4)="publ","publishing",LEFT(N208,4)="tech","technology",LEFT(N208,4)="thea","theater")</f>
        <v>film &amp; video</v>
      </c>
      <c r="R208" t="str">
        <f t="shared" si="19"/>
        <v>drama</v>
      </c>
      <c r="S208" s="10">
        <f t="shared" si="17"/>
        <v>42588.004432870366</v>
      </c>
      <c r="T208" s="10">
        <f t="shared" si="18"/>
        <v>42567.004432870366</v>
      </c>
    </row>
    <row r="209" spans="1:20" ht="43.2">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5"/>
        <v>0.15214285714285714</v>
      </c>
      <c r="P209">
        <f t="shared" si="16"/>
        <v>6.1032863849765258E-3</v>
      </c>
      <c r="Q209" t="str" cm="1">
        <f t="array" ref="Q209">_xlfn.IFS(LEFT(N209,4)="film","film &amp; video",LEFT(N209,4)="food","food",LEFT(N209,4)="game","games",LEFT(N209,4)="jour","journalism",LEFT(N209,4)="musi","music",LEFT(N209,4)="phot","photography",LEFT(N209,4)="publ","publishing",LEFT(N209,4)="tech","technology",LEFT(N209,4)="thea","theater")</f>
        <v>film &amp; video</v>
      </c>
      <c r="R209" t="str">
        <f t="shared" si="19"/>
        <v>drama</v>
      </c>
      <c r="S209" s="10">
        <f t="shared" si="17"/>
        <v>42008.197199074071</v>
      </c>
      <c r="T209" s="10">
        <f t="shared" si="18"/>
        <v>41978.197199074071</v>
      </c>
    </row>
    <row r="210" spans="1:20" ht="43.2">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5"/>
        <v>0</v>
      </c>
      <c r="P210" t="e">
        <f t="shared" si="16"/>
        <v>#DIV/0!</v>
      </c>
      <c r="Q210" t="str" cm="1">
        <f t="array" ref="Q210">_xlfn.IFS(LEFT(N210,4)="film","film &amp; video",LEFT(N210,4)="food","food",LEFT(N210,4)="game","games",LEFT(N210,4)="jour","journalism",LEFT(N210,4)="musi","music",LEFT(N210,4)="phot","photography",LEFT(N210,4)="publ","publishing",LEFT(N210,4)="tech","technology",LEFT(N210,4)="thea","theater")</f>
        <v>film &amp; video</v>
      </c>
      <c r="R210" t="str">
        <f t="shared" si="19"/>
        <v>drama</v>
      </c>
      <c r="S210" s="10">
        <f t="shared" si="17"/>
        <v>41989.369988425926</v>
      </c>
      <c r="T210" s="10">
        <f t="shared" si="18"/>
        <v>41959.369988425926</v>
      </c>
    </row>
    <row r="211" spans="1:20" ht="43.2">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5"/>
        <v>0</v>
      </c>
      <c r="P211" t="e">
        <f t="shared" si="16"/>
        <v>#DIV/0!</v>
      </c>
      <c r="Q211" t="str" cm="1">
        <f t="array" ref="Q211">_xlfn.IFS(LEFT(N211,4)="film","film &amp; video",LEFT(N211,4)="food","food",LEFT(N211,4)="game","games",LEFT(N211,4)="jour","journalism",LEFT(N211,4)="musi","music",LEFT(N211,4)="phot","photography",LEFT(N211,4)="publ","publishing",LEFT(N211,4)="tech","technology",LEFT(N211,4)="thea","theater")</f>
        <v>film &amp; video</v>
      </c>
      <c r="R211" t="str">
        <f t="shared" si="19"/>
        <v>drama</v>
      </c>
      <c r="S211" s="10">
        <f t="shared" si="17"/>
        <v>42195.922858796301</v>
      </c>
      <c r="T211" s="10">
        <f t="shared" si="18"/>
        <v>42165.922858796301</v>
      </c>
    </row>
    <row r="212" spans="1:20" ht="43.2">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5"/>
        <v>0.2525</v>
      </c>
      <c r="P212">
        <f t="shared" si="16"/>
        <v>1.089108910891089E-2</v>
      </c>
      <c r="Q212" t="str" cm="1">
        <f t="array" ref="Q212">_xlfn.IFS(LEFT(N212,4)="film","film &amp; video",LEFT(N212,4)="food","food",LEFT(N212,4)="game","games",LEFT(N212,4)="jour","journalism",LEFT(N212,4)="musi","music",LEFT(N212,4)="phot","photography",LEFT(N212,4)="publ","publishing",LEFT(N212,4)="tech","technology",LEFT(N212,4)="thea","theater")</f>
        <v>film &amp; video</v>
      </c>
      <c r="R212" t="str">
        <f t="shared" si="19"/>
        <v>drama</v>
      </c>
      <c r="S212" s="10">
        <f t="shared" si="17"/>
        <v>42278.208333333328</v>
      </c>
      <c r="T212" s="10">
        <f t="shared" si="18"/>
        <v>42249.064722222218</v>
      </c>
    </row>
    <row r="213" spans="1:20" ht="43.2">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5"/>
        <v>0.44600000000000001</v>
      </c>
      <c r="P213">
        <f t="shared" si="16"/>
        <v>5.3811659192825115E-3</v>
      </c>
      <c r="Q213" t="str" cm="1">
        <f t="array" ref="Q213">_xlfn.IFS(LEFT(N213,4)="film","film &amp; video",LEFT(N213,4)="food","food",LEFT(N213,4)="game","games",LEFT(N213,4)="jour","journalism",LEFT(N213,4)="musi","music",LEFT(N213,4)="phot","photography",LEFT(N213,4)="publ","publishing",LEFT(N213,4)="tech","technology",LEFT(N213,4)="thea","theater")</f>
        <v>film &amp; video</v>
      </c>
      <c r="R213" t="str">
        <f t="shared" si="19"/>
        <v>drama</v>
      </c>
      <c r="S213" s="10">
        <f t="shared" si="17"/>
        <v>42266.159918981488</v>
      </c>
      <c r="T213" s="10">
        <f t="shared" si="18"/>
        <v>42236.159918981488</v>
      </c>
    </row>
    <row r="214" spans="1:20" ht="28.8">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5"/>
        <v>1.5873015873015873E-4</v>
      </c>
      <c r="P214">
        <f t="shared" si="16"/>
        <v>1</v>
      </c>
      <c r="Q214" t="str" cm="1">
        <f t="array" ref="Q214">_xlfn.IFS(LEFT(N214,4)="film","film &amp; video",LEFT(N214,4)="food","food",LEFT(N214,4)="game","games",LEFT(N214,4)="jour","journalism",LEFT(N214,4)="musi","music",LEFT(N214,4)="phot","photography",LEFT(N214,4)="publ","publishing",LEFT(N214,4)="tech","technology",LEFT(N214,4)="thea","theater")</f>
        <v>film &amp; video</v>
      </c>
      <c r="R214" t="str">
        <f t="shared" si="19"/>
        <v>drama</v>
      </c>
      <c r="S214" s="10">
        <f t="shared" si="17"/>
        <v>42476.839351851857</v>
      </c>
      <c r="T214" s="10">
        <f t="shared" si="18"/>
        <v>42416.881018518514</v>
      </c>
    </row>
    <row r="215" spans="1:20" ht="43.2">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5"/>
        <v>4.0000000000000002E-4</v>
      </c>
      <c r="P215">
        <f t="shared" si="16"/>
        <v>0.05</v>
      </c>
      <c r="Q215" t="str" cm="1">
        <f t="array" ref="Q215">_xlfn.IFS(LEFT(N215,4)="film","film &amp; video",LEFT(N215,4)="food","food",LEFT(N215,4)="game","games",LEFT(N215,4)="jour","journalism",LEFT(N215,4)="musi","music",LEFT(N215,4)="phot","photography",LEFT(N215,4)="publ","publishing",LEFT(N215,4)="tech","technology",LEFT(N215,4)="thea","theater")</f>
        <v>film &amp; video</v>
      </c>
      <c r="R215" t="str">
        <f t="shared" si="19"/>
        <v>drama</v>
      </c>
      <c r="S215" s="10">
        <f t="shared" si="17"/>
        <v>42232.587974537033</v>
      </c>
      <c r="T215" s="10">
        <f t="shared" si="18"/>
        <v>42202.594293981485</v>
      </c>
    </row>
    <row r="216" spans="1:20" ht="43.2">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5"/>
        <v>8.0000000000000007E-5</v>
      </c>
      <c r="P216">
        <f t="shared" si="16"/>
        <v>1</v>
      </c>
      <c r="Q216" t="str" cm="1">
        <f t="array" ref="Q216">_xlfn.IFS(LEFT(N216,4)="film","film &amp; video",LEFT(N216,4)="food","food",LEFT(N216,4)="game","games",LEFT(N216,4)="jour","journalism",LEFT(N216,4)="musi","music",LEFT(N216,4)="phot","photography",LEFT(N216,4)="publ","publishing",LEFT(N216,4)="tech","technology",LEFT(N216,4)="thea","theater")</f>
        <v>film &amp; video</v>
      </c>
      <c r="R216" t="str">
        <f t="shared" si="19"/>
        <v>drama</v>
      </c>
      <c r="S216" s="10">
        <f t="shared" si="17"/>
        <v>42069.64061342593</v>
      </c>
      <c r="T216" s="10">
        <f t="shared" si="18"/>
        <v>42009.64061342593</v>
      </c>
    </row>
    <row r="217" spans="1:20" ht="43.2">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5"/>
        <v>2.2727272727272726E-3</v>
      </c>
      <c r="P217">
        <f t="shared" si="16"/>
        <v>0.1</v>
      </c>
      <c r="Q217" t="str" cm="1">
        <f t="array" ref="Q217">_xlfn.IFS(LEFT(N217,4)="film","film &amp; video",LEFT(N217,4)="food","food",LEFT(N217,4)="game","games",LEFT(N217,4)="jour","journalism",LEFT(N217,4)="musi","music",LEFT(N217,4)="phot","photography",LEFT(N217,4)="publ","publishing",LEFT(N217,4)="tech","technology",LEFT(N217,4)="thea","theater")</f>
        <v>film &amp; video</v>
      </c>
      <c r="R217" t="str">
        <f t="shared" si="19"/>
        <v>drama</v>
      </c>
      <c r="S217" s="10">
        <f t="shared" si="17"/>
        <v>42417.999305555553</v>
      </c>
      <c r="T217" s="10">
        <f t="shared" si="18"/>
        <v>42375.230115740742</v>
      </c>
    </row>
    <row r="218" spans="1:20" ht="43.2">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5"/>
        <v>0.55698440000000005</v>
      </c>
      <c r="P218">
        <f t="shared" si="16"/>
        <v>3.0162424656776741E-3</v>
      </c>
      <c r="Q218" t="str" cm="1">
        <f t="array" ref="Q218">_xlfn.IFS(LEFT(N218,4)="film","film &amp; video",LEFT(N218,4)="food","food",LEFT(N218,4)="game","games",LEFT(N218,4)="jour","journalism",LEFT(N218,4)="musi","music",LEFT(N218,4)="phot","photography",LEFT(N218,4)="publ","publishing",LEFT(N218,4)="tech","technology",LEFT(N218,4)="thea","theater")</f>
        <v>film &amp; video</v>
      </c>
      <c r="R218" t="str">
        <f t="shared" si="19"/>
        <v>drama</v>
      </c>
      <c r="S218" s="10">
        <f t="shared" si="17"/>
        <v>42116.917094907403</v>
      </c>
      <c r="T218" s="10">
        <f t="shared" si="18"/>
        <v>42066.958761574075</v>
      </c>
    </row>
    <row r="219" spans="1:20">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5"/>
        <v>0.11942999999999999</v>
      </c>
      <c r="P219">
        <f t="shared" si="16"/>
        <v>3.1817801222473415E-3</v>
      </c>
      <c r="Q219" t="str" cm="1">
        <f t="array" ref="Q219">_xlfn.IFS(LEFT(N219,4)="film","film &amp; video",LEFT(N219,4)="food","food",LEFT(N219,4)="game","games",LEFT(N219,4)="jour","journalism",LEFT(N219,4)="musi","music",LEFT(N219,4)="phot","photography",LEFT(N219,4)="publ","publishing",LEFT(N219,4)="tech","technology",LEFT(N219,4)="thea","theater")</f>
        <v>film &amp; video</v>
      </c>
      <c r="R219" t="str">
        <f t="shared" si="19"/>
        <v>drama</v>
      </c>
      <c r="S219" s="10">
        <f t="shared" si="17"/>
        <v>42001.64061342593</v>
      </c>
      <c r="T219" s="10">
        <f t="shared" si="18"/>
        <v>41970.64061342593</v>
      </c>
    </row>
    <row r="220" spans="1:20" ht="43.2">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5"/>
        <v>0.02</v>
      </c>
      <c r="P220">
        <f t="shared" si="16"/>
        <v>0.01</v>
      </c>
      <c r="Q220" t="str" cm="1">
        <f t="array" ref="Q220">_xlfn.IFS(LEFT(N220,4)="film","film &amp; video",LEFT(N220,4)="food","food",LEFT(N220,4)="game","games",LEFT(N220,4)="jour","journalism",LEFT(N220,4)="musi","music",LEFT(N220,4)="phot","photography",LEFT(N220,4)="publ","publishing",LEFT(N220,4)="tech","technology",LEFT(N220,4)="thea","theater")</f>
        <v>film &amp; video</v>
      </c>
      <c r="R220" t="str">
        <f t="shared" si="19"/>
        <v>drama</v>
      </c>
      <c r="S220" s="10">
        <f t="shared" si="17"/>
        <v>42139.628344907411</v>
      </c>
      <c r="T220" s="10">
        <f t="shared" si="18"/>
        <v>42079.628344907411</v>
      </c>
    </row>
    <row r="221" spans="1:20" ht="28.8">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5"/>
        <v>0.17630000000000001</v>
      </c>
      <c r="P221">
        <f t="shared" si="16"/>
        <v>8.621667612024958E-3</v>
      </c>
      <c r="Q221" t="str" cm="1">
        <f t="array" ref="Q221">_xlfn.IFS(LEFT(N221,4)="film","film &amp; video",LEFT(N221,4)="food","food",LEFT(N221,4)="game","games",LEFT(N221,4)="jour","journalism",LEFT(N221,4)="musi","music",LEFT(N221,4)="phot","photography",LEFT(N221,4)="publ","publishing",LEFT(N221,4)="tech","technology",LEFT(N221,4)="thea","theater")</f>
        <v>film &amp; video</v>
      </c>
      <c r="R221" t="str">
        <f t="shared" si="19"/>
        <v>drama</v>
      </c>
      <c r="S221" s="10">
        <f t="shared" si="17"/>
        <v>42461.290972222225</v>
      </c>
      <c r="T221" s="10">
        <f t="shared" si="18"/>
        <v>42429.326678240745</v>
      </c>
    </row>
    <row r="222" spans="1:20" ht="43.2">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5"/>
        <v>7.1999999999999998E-3</v>
      </c>
      <c r="P222">
        <f t="shared" si="16"/>
        <v>8.3333333333333332E-3</v>
      </c>
      <c r="Q222" t="str" cm="1">
        <f t="array" ref="Q222">_xlfn.IFS(LEFT(N222,4)="film","film &amp; video",LEFT(N222,4)="food","food",LEFT(N222,4)="game","games",LEFT(N222,4)="jour","journalism",LEFT(N222,4)="musi","music",LEFT(N222,4)="phot","photography",LEFT(N222,4)="publ","publishing",LEFT(N222,4)="tech","technology",LEFT(N222,4)="thea","theater")</f>
        <v>film &amp; video</v>
      </c>
      <c r="R222" t="str">
        <f t="shared" si="19"/>
        <v>drama</v>
      </c>
      <c r="S222" s="10">
        <f t="shared" si="17"/>
        <v>42236.837499999994</v>
      </c>
      <c r="T222" s="10">
        <f t="shared" si="18"/>
        <v>42195.643865740742</v>
      </c>
    </row>
    <row r="223" spans="1:20">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5"/>
        <v>0</v>
      </c>
      <c r="P223" t="e">
        <f t="shared" si="16"/>
        <v>#DIV/0!</v>
      </c>
      <c r="Q223" t="str" cm="1">
        <f t="array" ref="Q223">_xlfn.IFS(LEFT(N223,4)="film","film &amp; video",LEFT(N223,4)="food","food",LEFT(N223,4)="game","games",LEFT(N223,4)="jour","journalism",LEFT(N223,4)="musi","music",LEFT(N223,4)="phot","photography",LEFT(N223,4)="publ","publishing",LEFT(N223,4)="tech","technology",LEFT(N223,4)="thea","theater")</f>
        <v>film &amp; video</v>
      </c>
      <c r="R223" t="str">
        <f t="shared" si="19"/>
        <v>drama</v>
      </c>
      <c r="S223" s="10">
        <f t="shared" si="17"/>
        <v>42091.79587962963</v>
      </c>
      <c r="T223" s="10">
        <f t="shared" si="18"/>
        <v>42031.837546296301</v>
      </c>
    </row>
    <row r="224" spans="1:20" ht="43.2">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5"/>
        <v>0.13</v>
      </c>
      <c r="P224">
        <f t="shared" si="16"/>
        <v>1.5384615384615385E-2</v>
      </c>
      <c r="Q224" t="str" cm="1">
        <f t="array" ref="Q224">_xlfn.IFS(LEFT(N224,4)="film","film &amp; video",LEFT(N224,4)="food","food",LEFT(N224,4)="game","games",LEFT(N224,4)="jour","journalism",LEFT(N224,4)="musi","music",LEFT(N224,4)="phot","photography",LEFT(N224,4)="publ","publishing",LEFT(N224,4)="tech","technology",LEFT(N224,4)="thea","theater")</f>
        <v>film &amp; video</v>
      </c>
      <c r="R224" t="str">
        <f t="shared" si="19"/>
        <v>drama</v>
      </c>
      <c r="S224" s="10">
        <f t="shared" si="17"/>
        <v>42090.110416666663</v>
      </c>
      <c r="T224" s="10">
        <f t="shared" si="18"/>
        <v>42031.769884259258</v>
      </c>
    </row>
    <row r="225" spans="1:20" ht="43.2">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5"/>
        <v>0</v>
      </c>
      <c r="P225" t="e">
        <f t="shared" si="16"/>
        <v>#DIV/0!</v>
      </c>
      <c r="Q225" t="str" cm="1">
        <f t="array" ref="Q225">_xlfn.IFS(LEFT(N225,4)="film","film &amp; video",LEFT(N225,4)="food","food",LEFT(N225,4)="game","games",LEFT(N225,4)="jour","journalism",LEFT(N225,4)="musi","music",LEFT(N225,4)="phot","photography",LEFT(N225,4)="publ","publishing",LEFT(N225,4)="tech","technology",LEFT(N225,4)="thea","theater")</f>
        <v>film &amp; video</v>
      </c>
      <c r="R225" t="str">
        <f t="shared" si="19"/>
        <v>drama</v>
      </c>
      <c r="S225" s="10">
        <f t="shared" si="17"/>
        <v>42512.045138888891</v>
      </c>
      <c r="T225" s="10">
        <f t="shared" si="18"/>
        <v>42482.048032407409</v>
      </c>
    </row>
    <row r="226" spans="1:20" ht="43.2">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5"/>
        <v>0</v>
      </c>
      <c r="P226" t="e">
        <f t="shared" si="16"/>
        <v>#DIV/0!</v>
      </c>
      <c r="Q226" t="str" cm="1">
        <f t="array" ref="Q226">_xlfn.IFS(LEFT(N226,4)="film","film &amp; video",LEFT(N226,4)="food","food",LEFT(N226,4)="game","games",LEFT(N226,4)="jour","journalism",LEFT(N226,4)="musi","music",LEFT(N226,4)="phot","photography",LEFT(N226,4)="publ","publishing",LEFT(N226,4)="tech","technology",LEFT(N226,4)="thea","theater")</f>
        <v>film &amp; video</v>
      </c>
      <c r="R226" t="str">
        <f t="shared" si="19"/>
        <v>drama</v>
      </c>
      <c r="S226" s="10">
        <f t="shared" si="17"/>
        <v>42195.235254629632</v>
      </c>
      <c r="T226" s="10">
        <f t="shared" si="18"/>
        <v>42135.235254629632</v>
      </c>
    </row>
    <row r="227" spans="1:20" ht="43.2">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5"/>
        <v>0</v>
      </c>
      <c r="P227" t="e">
        <f t="shared" si="16"/>
        <v>#DIV/0!</v>
      </c>
      <c r="Q227" t="str" cm="1">
        <f t="array" ref="Q227">_xlfn.IFS(LEFT(N227,4)="film","film &amp; video",LEFT(N227,4)="food","food",LEFT(N227,4)="game","games",LEFT(N227,4)="jour","journalism",LEFT(N227,4)="musi","music",LEFT(N227,4)="phot","photography",LEFT(N227,4)="publ","publishing",LEFT(N227,4)="tech","technology",LEFT(N227,4)="thea","theater")</f>
        <v>film &amp; video</v>
      </c>
      <c r="R227" t="str">
        <f t="shared" si="19"/>
        <v>drama</v>
      </c>
      <c r="S227" s="10">
        <f t="shared" si="17"/>
        <v>42468.919606481482</v>
      </c>
      <c r="T227" s="10">
        <f t="shared" si="18"/>
        <v>42438.961273148147</v>
      </c>
    </row>
    <row r="228" spans="1:20" ht="43.2">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5"/>
        <v>8.6206896551724137E-3</v>
      </c>
      <c r="P228">
        <f t="shared" si="16"/>
        <v>8.0000000000000002E-3</v>
      </c>
      <c r="Q228" t="str" cm="1">
        <f t="array" ref="Q228">_xlfn.IFS(LEFT(N228,4)="film","film &amp; video",LEFT(N228,4)="food","food",LEFT(N228,4)="game","games",LEFT(N228,4)="jour","journalism",LEFT(N228,4)="musi","music",LEFT(N228,4)="phot","photography",LEFT(N228,4)="publ","publishing",LEFT(N228,4)="tech","technology",LEFT(N228,4)="thea","theater")</f>
        <v>film &amp; video</v>
      </c>
      <c r="R228" t="str">
        <f t="shared" si="19"/>
        <v>drama</v>
      </c>
      <c r="S228" s="10">
        <f t="shared" si="17"/>
        <v>42155.395138888889</v>
      </c>
      <c r="T228" s="10">
        <f t="shared" si="18"/>
        <v>42106.666018518517</v>
      </c>
    </row>
    <row r="229" spans="1:20" ht="43.2">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5"/>
        <v>0</v>
      </c>
      <c r="P229" t="e">
        <f t="shared" si="16"/>
        <v>#DIV/0!</v>
      </c>
      <c r="Q229" t="str" cm="1">
        <f t="array" ref="Q229">_xlfn.IFS(LEFT(N229,4)="film","film &amp; video",LEFT(N229,4)="food","food",LEFT(N229,4)="game","games",LEFT(N229,4)="jour","journalism",LEFT(N229,4)="musi","music",LEFT(N229,4)="phot","photography",LEFT(N229,4)="publ","publishing",LEFT(N229,4)="tech","technology",LEFT(N229,4)="thea","theater")</f>
        <v>film &amp; video</v>
      </c>
      <c r="R229" t="str">
        <f t="shared" si="19"/>
        <v>drama</v>
      </c>
      <c r="S229" s="10">
        <f t="shared" si="17"/>
        <v>42194.893993055557</v>
      </c>
      <c r="T229" s="10">
        <f t="shared" si="18"/>
        <v>42164.893993055557</v>
      </c>
    </row>
    <row r="230" spans="1:20" ht="28.8">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5"/>
        <v>0</v>
      </c>
      <c r="P230" t="e">
        <f t="shared" si="16"/>
        <v>#DIV/0!</v>
      </c>
      <c r="Q230" t="str" cm="1">
        <f t="array" ref="Q230">_xlfn.IFS(LEFT(N230,4)="film","film &amp; video",LEFT(N230,4)="food","food",LEFT(N230,4)="game","games",LEFT(N230,4)="jour","journalism",LEFT(N230,4)="musi","music",LEFT(N230,4)="phot","photography",LEFT(N230,4)="publ","publishing",LEFT(N230,4)="tech","technology",LEFT(N230,4)="thea","theater")</f>
        <v>film &amp; video</v>
      </c>
      <c r="R230" t="str">
        <f t="shared" si="19"/>
        <v>drama</v>
      </c>
      <c r="S230" s="10">
        <f t="shared" si="17"/>
        <v>42156.686400462961</v>
      </c>
      <c r="T230" s="10">
        <f t="shared" si="18"/>
        <v>42096.686400462961</v>
      </c>
    </row>
    <row r="231" spans="1:20" ht="43.2">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5"/>
        <v>0</v>
      </c>
      <c r="P231" t="e">
        <f t="shared" si="16"/>
        <v>#DIV/0!</v>
      </c>
      <c r="Q231" t="str" cm="1">
        <f t="array" ref="Q231">_xlfn.IFS(LEFT(N231,4)="film","film &amp; video",LEFT(N231,4)="food","food",LEFT(N231,4)="game","games",LEFT(N231,4)="jour","journalism",LEFT(N231,4)="musi","music",LEFT(N231,4)="phot","photography",LEFT(N231,4)="publ","publishing",LEFT(N231,4)="tech","technology",LEFT(N231,4)="thea","theater")</f>
        <v>film &amp; video</v>
      </c>
      <c r="R231" t="str">
        <f t="shared" si="19"/>
        <v>drama</v>
      </c>
      <c r="S231" s="10">
        <f t="shared" si="17"/>
        <v>42413.933993055558</v>
      </c>
      <c r="T231" s="10">
        <f t="shared" si="18"/>
        <v>42383.933993055558</v>
      </c>
    </row>
    <row r="232" spans="1:20" ht="43.2">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5"/>
        <v>4.0000000000000001E-3</v>
      </c>
      <c r="P232">
        <f t="shared" si="16"/>
        <v>3.3333333333333333E-2</v>
      </c>
      <c r="Q232" t="str" cm="1">
        <f t="array" ref="Q232">_xlfn.IFS(LEFT(N232,4)="film","film &amp; video",LEFT(N232,4)="food","food",LEFT(N232,4)="game","games",LEFT(N232,4)="jour","journalism",LEFT(N232,4)="musi","music",LEFT(N232,4)="phot","photography",LEFT(N232,4)="publ","publishing",LEFT(N232,4)="tech","technology",LEFT(N232,4)="thea","theater")</f>
        <v>film &amp; video</v>
      </c>
      <c r="R232" t="str">
        <f t="shared" si="19"/>
        <v>drama</v>
      </c>
      <c r="S232" s="10">
        <f t="shared" si="17"/>
        <v>42159.777210648142</v>
      </c>
      <c r="T232" s="10">
        <f t="shared" si="18"/>
        <v>42129.777210648142</v>
      </c>
    </row>
    <row r="233" spans="1:20" ht="43.2">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5"/>
        <v>0</v>
      </c>
      <c r="P233" t="e">
        <f t="shared" si="16"/>
        <v>#DIV/0!</v>
      </c>
      <c r="Q233" t="str" cm="1">
        <f t="array" ref="Q233">_xlfn.IFS(LEFT(N233,4)="film","film &amp; video",LEFT(N233,4)="food","food",LEFT(N233,4)="game","games",LEFT(N233,4)="jour","journalism",LEFT(N233,4)="musi","music",LEFT(N233,4)="phot","photography",LEFT(N233,4)="publ","publishing",LEFT(N233,4)="tech","technology",LEFT(N233,4)="thea","theater")</f>
        <v>film &amp; video</v>
      </c>
      <c r="R233" t="str">
        <f t="shared" si="19"/>
        <v>drama</v>
      </c>
      <c r="S233" s="10">
        <f t="shared" si="17"/>
        <v>42371.958923611113</v>
      </c>
      <c r="T233" s="10">
        <f t="shared" si="18"/>
        <v>42341.958923611113</v>
      </c>
    </row>
    <row r="234" spans="1:20" ht="43.2">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5"/>
        <v>2.75E-2</v>
      </c>
      <c r="P234">
        <f t="shared" si="16"/>
        <v>6.363636363636363E-2</v>
      </c>
      <c r="Q234" t="str" cm="1">
        <f t="array" ref="Q234">_xlfn.IFS(LEFT(N234,4)="film","film &amp; video",LEFT(N234,4)="food","food",LEFT(N234,4)="game","games",LEFT(N234,4)="jour","journalism",LEFT(N234,4)="musi","music",LEFT(N234,4)="phot","photography",LEFT(N234,4)="publ","publishing",LEFT(N234,4)="tech","technology",LEFT(N234,4)="thea","theater")</f>
        <v>film &amp; video</v>
      </c>
      <c r="R234" t="str">
        <f t="shared" si="19"/>
        <v>drama</v>
      </c>
      <c r="S234" s="10">
        <f t="shared" si="17"/>
        <v>42062.82576388889</v>
      </c>
      <c r="T234" s="10">
        <f t="shared" si="18"/>
        <v>42032.82576388889</v>
      </c>
    </row>
    <row r="235" spans="1:20" ht="43.2">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5"/>
        <v>0</v>
      </c>
      <c r="P235" t="e">
        <f t="shared" si="16"/>
        <v>#DIV/0!</v>
      </c>
      <c r="Q235" t="str" cm="1">
        <f t="array" ref="Q235">_xlfn.IFS(LEFT(N235,4)="film","film &amp; video",LEFT(N235,4)="food","food",LEFT(N235,4)="game","games",LEFT(N235,4)="jour","journalism",LEFT(N235,4)="musi","music",LEFT(N235,4)="phot","photography",LEFT(N235,4)="publ","publishing",LEFT(N235,4)="tech","technology",LEFT(N235,4)="thea","theater")</f>
        <v>film &amp; video</v>
      </c>
      <c r="R235" t="str">
        <f t="shared" si="19"/>
        <v>drama</v>
      </c>
      <c r="S235" s="10">
        <f t="shared" si="17"/>
        <v>42642.911712962959</v>
      </c>
      <c r="T235" s="10">
        <f t="shared" si="18"/>
        <v>42612.911712962959</v>
      </c>
    </row>
    <row r="236" spans="1:20" ht="43.2">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5"/>
        <v>0.40100000000000002</v>
      </c>
      <c r="P236">
        <f t="shared" si="16"/>
        <v>1.2468827930174564E-2</v>
      </c>
      <c r="Q236" t="str" cm="1">
        <f t="array" ref="Q236">_xlfn.IFS(LEFT(N236,4)="film","film &amp; video",LEFT(N236,4)="food","food",LEFT(N236,4)="game","games",LEFT(N236,4)="jour","journalism",LEFT(N236,4)="musi","music",LEFT(N236,4)="phot","photography",LEFT(N236,4)="publ","publishing",LEFT(N236,4)="tech","technology",LEFT(N236,4)="thea","theater")</f>
        <v>film &amp; video</v>
      </c>
      <c r="R236" t="str">
        <f t="shared" si="19"/>
        <v>drama</v>
      </c>
      <c r="S236" s="10">
        <f t="shared" si="17"/>
        <v>42176.035405092596</v>
      </c>
      <c r="T236" s="10">
        <f t="shared" si="18"/>
        <v>42136.035405092596</v>
      </c>
    </row>
    <row r="237" spans="1:20" ht="43.2">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5"/>
        <v>0</v>
      </c>
      <c r="P237" t="e">
        <f t="shared" si="16"/>
        <v>#DIV/0!</v>
      </c>
      <c r="Q237" t="str" cm="1">
        <f t="array" ref="Q237">_xlfn.IFS(LEFT(N237,4)="film","film &amp; video",LEFT(N237,4)="food","food",LEFT(N237,4)="game","games",LEFT(N237,4)="jour","journalism",LEFT(N237,4)="musi","music",LEFT(N237,4)="phot","photography",LEFT(N237,4)="publ","publishing",LEFT(N237,4)="tech","technology",LEFT(N237,4)="thea","theater")</f>
        <v>film &amp; video</v>
      </c>
      <c r="R237" t="str">
        <f t="shared" si="19"/>
        <v>drama</v>
      </c>
      <c r="S237" s="10">
        <f t="shared" si="17"/>
        <v>42194.908530092594</v>
      </c>
      <c r="T237" s="10">
        <f t="shared" si="18"/>
        <v>42164.908530092594</v>
      </c>
    </row>
    <row r="238" spans="1:20" ht="43.2">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5"/>
        <v>0</v>
      </c>
      <c r="P238" t="e">
        <f t="shared" si="16"/>
        <v>#DIV/0!</v>
      </c>
      <c r="Q238" t="str" cm="1">
        <f t="array" ref="Q238">_xlfn.IFS(LEFT(N238,4)="film","film &amp; video",LEFT(N238,4)="food","food",LEFT(N238,4)="game","games",LEFT(N238,4)="jour","journalism",LEFT(N238,4)="musi","music",LEFT(N238,4)="phot","photography",LEFT(N238,4)="publ","publishing",LEFT(N238,4)="tech","technology",LEFT(N238,4)="thea","theater")</f>
        <v>film &amp; video</v>
      </c>
      <c r="R238" t="str">
        <f t="shared" si="19"/>
        <v>drama</v>
      </c>
      <c r="S238" s="10">
        <f t="shared" si="17"/>
        <v>42374</v>
      </c>
      <c r="T238" s="10">
        <f t="shared" si="18"/>
        <v>42321.08447916666</v>
      </c>
    </row>
    <row r="239" spans="1:20" ht="28.8">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5"/>
        <v>3.3333333333333335E-3</v>
      </c>
      <c r="P239">
        <f t="shared" si="16"/>
        <v>0.02</v>
      </c>
      <c r="Q239" t="str" cm="1">
        <f t="array" ref="Q239">_xlfn.IFS(LEFT(N239,4)="film","film &amp; video",LEFT(N239,4)="food","food",LEFT(N239,4)="game","games",LEFT(N239,4)="jour","journalism",LEFT(N239,4)="musi","music",LEFT(N239,4)="phot","photography",LEFT(N239,4)="publ","publishing",LEFT(N239,4)="tech","technology",LEFT(N239,4)="thea","theater")</f>
        <v>film &amp; video</v>
      </c>
      <c r="R239" t="str">
        <f t="shared" si="19"/>
        <v>drama</v>
      </c>
      <c r="S239" s="10">
        <f t="shared" si="17"/>
        <v>42437.577187499999</v>
      </c>
      <c r="T239" s="10">
        <f t="shared" si="18"/>
        <v>42377.577187499999</v>
      </c>
    </row>
    <row r="240" spans="1:20" ht="43.2">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5"/>
        <v>0</v>
      </c>
      <c r="P240" t="e">
        <f t="shared" si="16"/>
        <v>#DIV/0!</v>
      </c>
      <c r="Q240" t="str" cm="1">
        <f t="array" ref="Q240">_xlfn.IFS(LEFT(N240,4)="film","film &amp; video",LEFT(N240,4)="food","food",LEFT(N240,4)="game","games",LEFT(N240,4)="jour","journalism",LEFT(N240,4)="musi","music",LEFT(N240,4)="phot","photography",LEFT(N240,4)="publ","publishing",LEFT(N240,4)="tech","technology",LEFT(N240,4)="thea","theater")</f>
        <v>film &amp; video</v>
      </c>
      <c r="R240" t="str">
        <f t="shared" si="19"/>
        <v>drama</v>
      </c>
      <c r="S240" s="10">
        <f t="shared" si="17"/>
        <v>42734.375</v>
      </c>
      <c r="T240" s="10">
        <f t="shared" si="18"/>
        <v>42713.962499999994</v>
      </c>
    </row>
    <row r="241" spans="1:20" ht="43.2">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5"/>
        <v>0.25</v>
      </c>
      <c r="P241">
        <f t="shared" si="16"/>
        <v>0.02</v>
      </c>
      <c r="Q241" t="str" cm="1">
        <f t="array" ref="Q241">_xlfn.IFS(LEFT(N241,4)="film","film &amp; video",LEFT(N241,4)="food","food",LEFT(N241,4)="game","games",LEFT(N241,4)="jour","journalism",LEFT(N241,4)="musi","music",LEFT(N241,4)="phot","photography",LEFT(N241,4)="publ","publishing",LEFT(N241,4)="tech","technology",LEFT(N241,4)="thea","theater")</f>
        <v>film &amp; video</v>
      </c>
      <c r="R241" t="str">
        <f t="shared" si="19"/>
        <v>drama</v>
      </c>
      <c r="S241" s="10">
        <f t="shared" si="17"/>
        <v>42316.5</v>
      </c>
      <c r="T241" s="10">
        <f t="shared" si="18"/>
        <v>42297.110300925924</v>
      </c>
    </row>
    <row r="242" spans="1:20" ht="57.6">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5"/>
        <v>1.0763413333333334</v>
      </c>
      <c r="P242">
        <f t="shared" si="16"/>
        <v>8.4855361867858525E-3</v>
      </c>
      <c r="Q242" t="str" cm="1">
        <f t="array" ref="Q242">_xlfn.IFS(LEFT(N242,4)="film","film &amp; video",LEFT(N242,4)="food","food",LEFT(N242,4)="game","games",LEFT(N242,4)="jour","journalism",LEFT(N242,4)="musi","music",LEFT(N242,4)="phot","photography",LEFT(N242,4)="publ","publishing",LEFT(N242,4)="tech","technology",LEFT(N242,4)="thea","theater")</f>
        <v>film &amp; video</v>
      </c>
      <c r="R242" t="str">
        <f t="shared" si="19"/>
        <v>documentary</v>
      </c>
      <c r="S242" s="10">
        <f t="shared" si="17"/>
        <v>41399.708460648151</v>
      </c>
      <c r="T242" s="10">
        <f t="shared" si="18"/>
        <v>41354.708460648151</v>
      </c>
    </row>
    <row r="243" spans="1:20" ht="43.2">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5"/>
        <v>1.1263736263736264</v>
      </c>
      <c r="P243">
        <f t="shared" si="16"/>
        <v>9.1707317073170726E-3</v>
      </c>
      <c r="Q243" t="str" cm="1">
        <f t="array" ref="Q243">_xlfn.IFS(LEFT(N243,4)="film","film &amp; video",LEFT(N243,4)="food","food",LEFT(N243,4)="game","games",LEFT(N243,4)="jour","journalism",LEFT(N243,4)="musi","music",LEFT(N243,4)="phot","photography",LEFT(N243,4)="publ","publishing",LEFT(N243,4)="tech","technology",LEFT(N243,4)="thea","theater")</f>
        <v>film &amp; video</v>
      </c>
      <c r="R243" t="str">
        <f t="shared" si="19"/>
        <v>documentary</v>
      </c>
      <c r="S243" s="10">
        <f t="shared" si="17"/>
        <v>41994.697962962964</v>
      </c>
      <c r="T243" s="10">
        <f t="shared" si="18"/>
        <v>41949.697962962964</v>
      </c>
    </row>
    <row r="244" spans="1:20" ht="43.2">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5"/>
        <v>1.1346153846153846</v>
      </c>
      <c r="P244">
        <f t="shared" si="16"/>
        <v>1.3694915254237288E-2</v>
      </c>
      <c r="Q244" t="str" cm="1">
        <f t="array" ref="Q244">_xlfn.IFS(LEFT(N244,4)="film","film &amp; video",LEFT(N244,4)="food","food",LEFT(N244,4)="game","games",LEFT(N244,4)="jour","journalism",LEFT(N244,4)="musi","music",LEFT(N244,4)="phot","photography",LEFT(N244,4)="publ","publishing",LEFT(N244,4)="tech","technology",LEFT(N244,4)="thea","theater")</f>
        <v>film &amp; video</v>
      </c>
      <c r="R244" t="str">
        <f t="shared" si="19"/>
        <v>documentary</v>
      </c>
      <c r="S244" s="10">
        <f t="shared" si="17"/>
        <v>40897.492939814816</v>
      </c>
      <c r="T244" s="10">
        <f t="shared" si="18"/>
        <v>40862.492939814816</v>
      </c>
    </row>
    <row r="245" spans="1:20" ht="43.2">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5"/>
        <v>1.0259199999999999</v>
      </c>
      <c r="P245">
        <f t="shared" si="16"/>
        <v>1.2788521522145976E-2</v>
      </c>
      <c r="Q245" t="str" cm="1">
        <f t="array" ref="Q245">_xlfn.IFS(LEFT(N245,4)="film","film &amp; video",LEFT(N245,4)="food","food",LEFT(N245,4)="game","games",LEFT(N245,4)="jour","journalism",LEFT(N245,4)="musi","music",LEFT(N245,4)="phot","photography",LEFT(N245,4)="publ","publishing",LEFT(N245,4)="tech","technology",LEFT(N245,4)="thea","theater")</f>
        <v>film &amp; video</v>
      </c>
      <c r="R245" t="str">
        <f t="shared" si="19"/>
        <v>documentary</v>
      </c>
      <c r="S245" s="10">
        <f t="shared" si="17"/>
        <v>41692.047500000001</v>
      </c>
      <c r="T245" s="10">
        <f t="shared" si="18"/>
        <v>41662.047500000001</v>
      </c>
    </row>
    <row r="246" spans="1:20" ht="57.6">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5"/>
        <v>1.1375714285714287</v>
      </c>
      <c r="P246">
        <f t="shared" si="16"/>
        <v>2.1097576290342836E-2</v>
      </c>
      <c r="Q246" t="str" cm="1">
        <f t="array" ref="Q246">_xlfn.IFS(LEFT(N246,4)="film","film &amp; video",LEFT(N246,4)="food","food",LEFT(N246,4)="game","games",LEFT(N246,4)="jour","journalism",LEFT(N246,4)="musi","music",LEFT(N246,4)="phot","photography",LEFT(N246,4)="publ","publishing",LEFT(N246,4)="tech","technology",LEFT(N246,4)="thea","theater")</f>
        <v>film &amp; video</v>
      </c>
      <c r="R246" t="str">
        <f t="shared" si="19"/>
        <v>documentary</v>
      </c>
      <c r="S246" s="10">
        <f t="shared" si="17"/>
        <v>40253.29583333333</v>
      </c>
      <c r="T246" s="10">
        <f t="shared" si="18"/>
        <v>40213.323599537034</v>
      </c>
    </row>
    <row r="247" spans="1:20" ht="43.2">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5"/>
        <v>1.0371999999999999</v>
      </c>
      <c r="P247">
        <f t="shared" si="16"/>
        <v>1.8511376783648285E-2</v>
      </c>
      <c r="Q247" t="str" cm="1">
        <f t="array" ref="Q247">_xlfn.IFS(LEFT(N247,4)="film","film &amp; video",LEFT(N247,4)="food","food",LEFT(N247,4)="game","games",LEFT(N247,4)="jour","journalism",LEFT(N247,4)="musi","music",LEFT(N247,4)="phot","photography",LEFT(N247,4)="publ","publishing",LEFT(N247,4)="tech","technology",LEFT(N247,4)="thea","theater")</f>
        <v>film &amp; video</v>
      </c>
      <c r="R247" t="str">
        <f t="shared" si="19"/>
        <v>documentary</v>
      </c>
      <c r="S247" s="10">
        <f t="shared" si="17"/>
        <v>41137.053067129629</v>
      </c>
      <c r="T247" s="10">
        <f t="shared" si="18"/>
        <v>41107.053067129629</v>
      </c>
    </row>
    <row r="248" spans="1:20" ht="43.2">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5"/>
        <v>3.0546000000000002</v>
      </c>
      <c r="P248">
        <f t="shared" si="16"/>
        <v>1.4600929745302168E-2</v>
      </c>
      <c r="Q248" t="str" cm="1">
        <f t="array" ref="Q248">_xlfn.IFS(LEFT(N248,4)="film","film &amp; video",LEFT(N248,4)="food","food",LEFT(N248,4)="game","games",LEFT(N248,4)="jour","journalism",LEFT(N248,4)="musi","music",LEFT(N248,4)="phot","photography",LEFT(N248,4)="publ","publishing",LEFT(N248,4)="tech","technology",LEFT(N248,4)="thea","theater")</f>
        <v>film &amp; video</v>
      </c>
      <c r="R248" t="str">
        <f t="shared" si="19"/>
        <v>documentary</v>
      </c>
      <c r="S248" s="10">
        <f t="shared" si="17"/>
        <v>40530.405150462961</v>
      </c>
      <c r="T248" s="10">
        <f t="shared" si="18"/>
        <v>40480.363483796296</v>
      </c>
    </row>
    <row r="249" spans="1:20" ht="57.6">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5"/>
        <v>1.341</v>
      </c>
      <c r="P249">
        <f t="shared" si="16"/>
        <v>9.2468307233407911E-3</v>
      </c>
      <c r="Q249" t="str" cm="1">
        <f t="array" ref="Q249">_xlfn.IFS(LEFT(N249,4)="film","film &amp; video",LEFT(N249,4)="food","food",LEFT(N249,4)="game","games",LEFT(N249,4)="jour","journalism",LEFT(N249,4)="musi","music",LEFT(N249,4)="phot","photography",LEFT(N249,4)="publ","publishing",LEFT(N249,4)="tech","technology",LEFT(N249,4)="thea","theater")</f>
        <v>film &amp; video</v>
      </c>
      <c r="R249" t="str">
        <f t="shared" si="19"/>
        <v>documentary</v>
      </c>
      <c r="S249" s="10">
        <f t="shared" si="17"/>
        <v>40467.152083333334</v>
      </c>
      <c r="T249" s="10">
        <f t="shared" si="18"/>
        <v>40430.604328703703</v>
      </c>
    </row>
    <row r="250" spans="1:20" ht="43.2">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5"/>
        <v>1.0133294117647058</v>
      </c>
      <c r="P250">
        <f t="shared" si="16"/>
        <v>1.6950529994311124E-3</v>
      </c>
      <c r="Q250" t="str" cm="1">
        <f t="array" ref="Q250">_xlfn.IFS(LEFT(N250,4)="film","film &amp; video",LEFT(N250,4)="food","food",LEFT(N250,4)="game","games",LEFT(N250,4)="jour","journalism",LEFT(N250,4)="musi","music",LEFT(N250,4)="phot","photography",LEFT(N250,4)="publ","publishing",LEFT(N250,4)="tech","technology",LEFT(N250,4)="thea","theater")</f>
        <v>film &amp; video</v>
      </c>
      <c r="R250" t="str">
        <f t="shared" si="19"/>
        <v>documentary</v>
      </c>
      <c r="S250" s="10">
        <f t="shared" si="17"/>
        <v>40915.774409722224</v>
      </c>
      <c r="T250" s="10">
        <f t="shared" si="18"/>
        <v>40870.774409722224</v>
      </c>
    </row>
    <row r="251" spans="1:20" ht="57.6">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5"/>
        <v>1.1292</v>
      </c>
      <c r="P251">
        <f t="shared" si="16"/>
        <v>2.0811193765497699E-2</v>
      </c>
      <c r="Q251" t="str" cm="1">
        <f t="array" ref="Q251">_xlfn.IFS(LEFT(N251,4)="film","film &amp; video",LEFT(N251,4)="food","food",LEFT(N251,4)="game","games",LEFT(N251,4)="jour","journalism",LEFT(N251,4)="musi","music",LEFT(N251,4)="phot","photography",LEFT(N251,4)="publ","publishing",LEFT(N251,4)="tech","technology",LEFT(N251,4)="thea","theater")</f>
        <v>film &amp; video</v>
      </c>
      <c r="R251" t="str">
        <f t="shared" si="19"/>
        <v>documentary</v>
      </c>
      <c r="S251" s="10">
        <f t="shared" si="17"/>
        <v>40412.736111111109</v>
      </c>
      <c r="T251" s="10">
        <f t="shared" si="18"/>
        <v>40332.923842592594</v>
      </c>
    </row>
    <row r="252" spans="1:20" ht="43.2">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5"/>
        <v>1.0558333333333334</v>
      </c>
      <c r="P252">
        <f t="shared" si="16"/>
        <v>1.3796369376479874E-2</v>
      </c>
      <c r="Q252" t="str" cm="1">
        <f t="array" ref="Q252">_xlfn.IFS(LEFT(N252,4)="film","film &amp; video",LEFT(N252,4)="food","food",LEFT(N252,4)="game","games",LEFT(N252,4)="jour","journalism",LEFT(N252,4)="musi","music",LEFT(N252,4)="phot","photography",LEFT(N252,4)="publ","publishing",LEFT(N252,4)="tech","technology",LEFT(N252,4)="thea","theater")</f>
        <v>film &amp; video</v>
      </c>
      <c r="R252" t="str">
        <f t="shared" si="19"/>
        <v>documentary</v>
      </c>
      <c r="S252" s="10">
        <f t="shared" si="17"/>
        <v>41431.565868055557</v>
      </c>
      <c r="T252" s="10">
        <f t="shared" si="18"/>
        <v>41401.565868055557</v>
      </c>
    </row>
    <row r="253" spans="1:20" ht="43.2">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5"/>
        <v>1.2557142857142858</v>
      </c>
      <c r="P253">
        <f t="shared" si="16"/>
        <v>1.7519908987485778E-2</v>
      </c>
      <c r="Q253" t="str" cm="1">
        <f t="array" ref="Q253">_xlfn.IFS(LEFT(N253,4)="film","film &amp; video",LEFT(N253,4)="food","food",LEFT(N253,4)="game","games",LEFT(N253,4)="jour","journalism",LEFT(N253,4)="musi","music",LEFT(N253,4)="phot","photography",LEFT(N253,4)="publ","publishing",LEFT(N253,4)="tech","technology",LEFT(N253,4)="thea","theater")</f>
        <v>film &amp; video</v>
      </c>
      <c r="R253" t="str">
        <f t="shared" si="19"/>
        <v>documentary</v>
      </c>
      <c r="S253" s="10">
        <f t="shared" si="17"/>
        <v>41045.791666666664</v>
      </c>
      <c r="T253" s="10">
        <f t="shared" si="18"/>
        <v>41013.787569444445</v>
      </c>
    </row>
    <row r="254" spans="1:20" ht="43.2">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5"/>
        <v>1.8455999999999999</v>
      </c>
      <c r="P254">
        <f t="shared" si="16"/>
        <v>1.1703511053315995E-2</v>
      </c>
      <c r="Q254" t="str" cm="1">
        <f t="array" ref="Q254">_xlfn.IFS(LEFT(N254,4)="film","film &amp; video",LEFT(N254,4)="food","food",LEFT(N254,4)="game","games",LEFT(N254,4)="jour","journalism",LEFT(N254,4)="musi","music",LEFT(N254,4)="phot","photography",LEFT(N254,4)="publ","publishing",LEFT(N254,4)="tech","technology",LEFT(N254,4)="thea","theater")</f>
        <v>film &amp; video</v>
      </c>
      <c r="R254" t="str">
        <f t="shared" si="19"/>
        <v>documentary</v>
      </c>
      <c r="S254" s="10">
        <f t="shared" si="17"/>
        <v>40330.165972222225</v>
      </c>
      <c r="T254" s="10">
        <f t="shared" si="18"/>
        <v>40266.662708333337</v>
      </c>
    </row>
    <row r="255" spans="1:20" ht="57.6">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5"/>
        <v>1.0073333333333334</v>
      </c>
      <c r="P255">
        <f t="shared" si="16"/>
        <v>4.6326935804103242E-3</v>
      </c>
      <c r="Q255" t="str" cm="1">
        <f t="array" ref="Q255">_xlfn.IFS(LEFT(N255,4)="film","film &amp; video",LEFT(N255,4)="food","food",LEFT(N255,4)="game","games",LEFT(N255,4)="jour","journalism",LEFT(N255,4)="musi","music",LEFT(N255,4)="phot","photography",LEFT(N255,4)="publ","publishing",LEFT(N255,4)="tech","technology",LEFT(N255,4)="thea","theater")</f>
        <v>film &amp; video</v>
      </c>
      <c r="R255" t="str">
        <f t="shared" si="19"/>
        <v>documentary</v>
      </c>
      <c r="S255" s="10">
        <f t="shared" si="17"/>
        <v>40954.650868055556</v>
      </c>
      <c r="T255" s="10">
        <f t="shared" si="18"/>
        <v>40924.650868055556</v>
      </c>
    </row>
    <row r="256" spans="1:20" ht="43.2">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5"/>
        <v>1.1694724999999999</v>
      </c>
      <c r="P256">
        <f t="shared" si="16"/>
        <v>1.1187380065228838E-2</v>
      </c>
      <c r="Q256" t="str" cm="1">
        <f t="array" ref="Q256">_xlfn.IFS(LEFT(N256,4)="film","film &amp; video",LEFT(N256,4)="food","food",LEFT(N256,4)="game","games",LEFT(N256,4)="jour","journalism",LEFT(N256,4)="musi","music",LEFT(N256,4)="phot","photography",LEFT(N256,4)="publ","publishing",LEFT(N256,4)="tech","technology",LEFT(N256,4)="thea","theater")</f>
        <v>film &amp; video</v>
      </c>
      <c r="R256" t="str">
        <f t="shared" si="19"/>
        <v>documentary</v>
      </c>
      <c r="S256" s="10">
        <f t="shared" si="17"/>
        <v>42294.083333333328</v>
      </c>
      <c r="T256" s="10">
        <f t="shared" si="18"/>
        <v>42263.952662037031</v>
      </c>
    </row>
    <row r="257" spans="1:20" ht="28.8">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5"/>
        <v>1.0673325</v>
      </c>
      <c r="P257">
        <f t="shared" si="16"/>
        <v>2.2017506259764414E-2</v>
      </c>
      <c r="Q257" t="str" cm="1">
        <f t="array" ref="Q257">_xlfn.IFS(LEFT(N257,4)="film","film &amp; video",LEFT(N257,4)="food","food",LEFT(N257,4)="game","games",LEFT(N257,4)="jour","journalism",LEFT(N257,4)="musi","music",LEFT(N257,4)="phot","photography",LEFT(N257,4)="publ","publishing",LEFT(N257,4)="tech","technology",LEFT(N257,4)="thea","theater")</f>
        <v>film &amp; video</v>
      </c>
      <c r="R257" t="str">
        <f t="shared" si="19"/>
        <v>documentary</v>
      </c>
      <c r="S257" s="10">
        <f t="shared" si="17"/>
        <v>40618.48474537037</v>
      </c>
      <c r="T257" s="10">
        <f t="shared" si="18"/>
        <v>40588.526412037041</v>
      </c>
    </row>
    <row r="258" spans="1:20" ht="43.2">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20">E258/D258</f>
        <v>1.391</v>
      </c>
      <c r="P258">
        <f t="shared" ref="P258:P321" si="21">L258/E258</f>
        <v>1.5207653597301333E-2</v>
      </c>
      <c r="Q258" t="str" cm="1">
        <f t="array" ref="Q258">_xlfn.IFS(LEFT(N258,4)="film","film &amp; video",LEFT(N258,4)="food","food",LEFT(N258,4)="game","games",LEFT(N258,4)="jour","journalism",LEFT(N258,4)="musi","music",LEFT(N258,4)="phot","photography",LEFT(N258,4)="publ","publishing",LEFT(N258,4)="tech","technology",LEFT(N258,4)="thea","theater")</f>
        <v>film &amp; video</v>
      </c>
      <c r="R258" t="str">
        <f t="shared" si="19"/>
        <v>documentary</v>
      </c>
      <c r="S258" s="10">
        <f t="shared" ref="S258:S321" si="22">(((I258/60)/60)/24)+DATE(1970,1,1)</f>
        <v>41349.769293981481</v>
      </c>
      <c r="T258" s="10">
        <f t="shared" ref="T258:T321" si="23">(((J258/60)/60)/24)+DATE(1970,1,1)</f>
        <v>41319.769293981481</v>
      </c>
    </row>
    <row r="259" spans="1:20" ht="43.2">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20"/>
        <v>1.0672648571428571</v>
      </c>
      <c r="P259">
        <f t="shared" si="21"/>
        <v>1.4991592661294146E-2</v>
      </c>
      <c r="Q259" t="str" cm="1">
        <f t="array" ref="Q259">_xlfn.IFS(LEFT(N259,4)="film","film &amp; video",LEFT(N259,4)="food","food",LEFT(N259,4)="game","games",LEFT(N259,4)="jour","journalism",LEFT(N259,4)="musi","music",LEFT(N259,4)="phot","photography",LEFT(N259,4)="publ","publishing",LEFT(N259,4)="tech","technology",LEFT(N259,4)="thea","theater")</f>
        <v>film &amp; video</v>
      </c>
      <c r="R259" t="str">
        <f t="shared" ref="R259:R322" si="24">MID(N259,SEARCH("/",N259)+1,17)</f>
        <v>documentary</v>
      </c>
      <c r="S259" s="10">
        <f t="shared" si="22"/>
        <v>42509.626875000002</v>
      </c>
      <c r="T259" s="10">
        <f t="shared" si="23"/>
        <v>42479.626875000002</v>
      </c>
    </row>
    <row r="260" spans="1:20" ht="43.2">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20"/>
        <v>1.9114</v>
      </c>
      <c r="P260">
        <f t="shared" si="21"/>
        <v>1.1998186320672457E-2</v>
      </c>
      <c r="Q260" t="str" cm="1">
        <f t="array" ref="Q260">_xlfn.IFS(LEFT(N260,4)="film","film &amp; video",LEFT(N260,4)="food","food",LEFT(N260,4)="game","games",LEFT(N260,4)="jour","journalism",LEFT(N260,4)="musi","music",LEFT(N260,4)="phot","photography",LEFT(N260,4)="publ","publishing",LEFT(N260,4)="tech","technology",LEFT(N260,4)="thea","theater")</f>
        <v>film &amp; video</v>
      </c>
      <c r="R260" t="str">
        <f t="shared" si="24"/>
        <v>documentary</v>
      </c>
      <c r="S260" s="10">
        <f t="shared" si="22"/>
        <v>40712.051689814813</v>
      </c>
      <c r="T260" s="10">
        <f t="shared" si="23"/>
        <v>40682.051689814813</v>
      </c>
    </row>
    <row r="261" spans="1:20" ht="57.6">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20"/>
        <v>1.3193789333333332</v>
      </c>
      <c r="P261">
        <f t="shared" si="21"/>
        <v>9.5196305494039523E-3</v>
      </c>
      <c r="Q261" t="str" cm="1">
        <f t="array" ref="Q261">_xlfn.IFS(LEFT(N261,4)="film","film &amp; video",LEFT(N261,4)="food","food",LEFT(N261,4)="game","games",LEFT(N261,4)="jour","journalism",LEFT(N261,4)="musi","music",LEFT(N261,4)="phot","photography",LEFT(N261,4)="publ","publishing",LEFT(N261,4)="tech","technology",LEFT(N261,4)="thea","theater")</f>
        <v>film &amp; video</v>
      </c>
      <c r="R261" t="str">
        <f t="shared" si="24"/>
        <v>documentary</v>
      </c>
      <c r="S261" s="10">
        <f t="shared" si="22"/>
        <v>42102.738067129627</v>
      </c>
      <c r="T261" s="10">
        <f t="shared" si="23"/>
        <v>42072.738067129627</v>
      </c>
    </row>
    <row r="262" spans="1:20" ht="43.2">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20"/>
        <v>1.0640000000000001</v>
      </c>
      <c r="P262">
        <f t="shared" si="21"/>
        <v>8.2706766917293225E-3</v>
      </c>
      <c r="Q262" t="str" cm="1">
        <f t="array" ref="Q262">_xlfn.IFS(LEFT(N262,4)="film","film &amp; video",LEFT(N262,4)="food","food",LEFT(N262,4)="game","games",LEFT(N262,4)="jour","journalism",LEFT(N262,4)="musi","music",LEFT(N262,4)="phot","photography",LEFT(N262,4)="publ","publishing",LEFT(N262,4)="tech","technology",LEFT(N262,4)="thea","theater")</f>
        <v>film &amp; video</v>
      </c>
      <c r="R262" t="str">
        <f t="shared" si="24"/>
        <v>documentary</v>
      </c>
      <c r="S262" s="10">
        <f t="shared" si="22"/>
        <v>40376.415972222225</v>
      </c>
      <c r="T262" s="10">
        <f t="shared" si="23"/>
        <v>40330.755543981482</v>
      </c>
    </row>
    <row r="263" spans="1:20" ht="28.8">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20"/>
        <v>1.0740000000000001</v>
      </c>
      <c r="P263">
        <f t="shared" si="21"/>
        <v>1.0242085661080074E-2</v>
      </c>
      <c r="Q263" t="str" cm="1">
        <f t="array" ref="Q263">_xlfn.IFS(LEFT(N263,4)="film","film &amp; video",LEFT(N263,4)="food","food",LEFT(N263,4)="game","games",LEFT(N263,4)="jour","journalism",LEFT(N263,4)="musi","music",LEFT(N263,4)="phot","photography",LEFT(N263,4)="publ","publishing",LEFT(N263,4)="tech","technology",LEFT(N263,4)="thea","theater")</f>
        <v>film &amp; video</v>
      </c>
      <c r="R263" t="str">
        <f t="shared" si="24"/>
        <v>documentary</v>
      </c>
      <c r="S263" s="10">
        <f t="shared" si="22"/>
        <v>41067.621527777781</v>
      </c>
      <c r="T263" s="10">
        <f t="shared" si="23"/>
        <v>41017.885462962964</v>
      </c>
    </row>
    <row r="264" spans="1:20" ht="28.8">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20"/>
        <v>2.4</v>
      </c>
      <c r="P264">
        <f t="shared" si="21"/>
        <v>2.4166666666666666E-2</v>
      </c>
      <c r="Q264" t="str" cm="1">
        <f t="array" ref="Q264">_xlfn.IFS(LEFT(N264,4)="film","film &amp; video",LEFT(N264,4)="food","food",LEFT(N264,4)="game","games",LEFT(N264,4)="jour","journalism",LEFT(N264,4)="musi","music",LEFT(N264,4)="phot","photography",LEFT(N264,4)="publ","publishing",LEFT(N264,4)="tech","technology",LEFT(N264,4)="thea","theater")</f>
        <v>film &amp; video</v>
      </c>
      <c r="R264" t="str">
        <f t="shared" si="24"/>
        <v>documentary</v>
      </c>
      <c r="S264" s="10">
        <f t="shared" si="22"/>
        <v>40600.24800925926</v>
      </c>
      <c r="T264" s="10">
        <f t="shared" si="23"/>
        <v>40555.24800925926</v>
      </c>
    </row>
    <row r="265" spans="1:20" ht="57.6">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20"/>
        <v>1.1808107999999999</v>
      </c>
      <c r="P265">
        <f t="shared" si="21"/>
        <v>3.2621652850736121E-2</v>
      </c>
      <c r="Q265" t="str" cm="1">
        <f t="array" ref="Q265">_xlfn.IFS(LEFT(N265,4)="film","film &amp; video",LEFT(N265,4)="food","food",LEFT(N265,4)="game","games",LEFT(N265,4)="jour","journalism",LEFT(N265,4)="musi","music",LEFT(N265,4)="phot","photography",LEFT(N265,4)="publ","publishing",LEFT(N265,4)="tech","technology",LEFT(N265,4)="thea","theater")</f>
        <v>film &amp; video</v>
      </c>
      <c r="R265" t="str">
        <f t="shared" si="24"/>
        <v>documentary</v>
      </c>
      <c r="S265" s="10">
        <f t="shared" si="22"/>
        <v>41179.954791666663</v>
      </c>
      <c r="T265" s="10">
        <f t="shared" si="23"/>
        <v>41149.954791666663</v>
      </c>
    </row>
    <row r="266" spans="1:20" ht="57.6">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20"/>
        <v>1.1819999999999999</v>
      </c>
      <c r="P266">
        <f t="shared" si="21"/>
        <v>1.5397631133671742E-2</v>
      </c>
      <c r="Q266" t="str" cm="1">
        <f t="array" ref="Q266">_xlfn.IFS(LEFT(N266,4)="film","film &amp; video",LEFT(N266,4)="food","food",LEFT(N266,4)="game","games",LEFT(N266,4)="jour","journalism",LEFT(N266,4)="musi","music",LEFT(N266,4)="phot","photography",LEFT(N266,4)="publ","publishing",LEFT(N266,4)="tech","technology",LEFT(N266,4)="thea","theater")</f>
        <v>film &amp; video</v>
      </c>
      <c r="R266" t="str">
        <f t="shared" si="24"/>
        <v>documentary</v>
      </c>
      <c r="S266" s="10">
        <f t="shared" si="22"/>
        <v>41040.620312500003</v>
      </c>
      <c r="T266" s="10">
        <f t="shared" si="23"/>
        <v>41010.620312500003</v>
      </c>
    </row>
    <row r="267" spans="1:20" ht="57.6">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20"/>
        <v>1.111</v>
      </c>
      <c r="P267">
        <f t="shared" si="21"/>
        <v>1.044104410441044E-2</v>
      </c>
      <c r="Q267" t="str" cm="1">
        <f t="array" ref="Q267">_xlfn.IFS(LEFT(N267,4)="film","film &amp; video",LEFT(N267,4)="food","food",LEFT(N267,4)="game","games",LEFT(N267,4)="jour","journalism",LEFT(N267,4)="musi","music",LEFT(N267,4)="phot","photography",LEFT(N267,4)="publ","publishing",LEFT(N267,4)="tech","technology",LEFT(N267,4)="thea","theater")</f>
        <v>film &amp; video</v>
      </c>
      <c r="R267" t="str">
        <f t="shared" si="24"/>
        <v>documentary</v>
      </c>
      <c r="S267" s="10">
        <f t="shared" si="22"/>
        <v>40308.844444444447</v>
      </c>
      <c r="T267" s="10">
        <f t="shared" si="23"/>
        <v>40267.245717592588</v>
      </c>
    </row>
    <row r="268" spans="1:20" ht="57.6">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20"/>
        <v>1.4550000000000001</v>
      </c>
      <c r="P268">
        <f t="shared" si="21"/>
        <v>2.4742268041237112E-2</v>
      </c>
      <c r="Q268" t="str" cm="1">
        <f t="array" ref="Q268">_xlfn.IFS(LEFT(N268,4)="film","film &amp; video",LEFT(N268,4)="food","food",LEFT(N268,4)="game","games",LEFT(N268,4)="jour","journalism",LEFT(N268,4)="musi","music",LEFT(N268,4)="phot","photography",LEFT(N268,4)="publ","publishing",LEFT(N268,4)="tech","technology",LEFT(N268,4)="thea","theater")</f>
        <v>film &amp; video</v>
      </c>
      <c r="R268" t="str">
        <f t="shared" si="24"/>
        <v>documentary</v>
      </c>
      <c r="S268" s="10">
        <f t="shared" si="22"/>
        <v>40291.160416666666</v>
      </c>
      <c r="T268" s="10">
        <f t="shared" si="23"/>
        <v>40205.174849537041</v>
      </c>
    </row>
    <row r="269" spans="1:20" ht="43.2">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20"/>
        <v>1.3162883248730965</v>
      </c>
      <c r="P269">
        <f t="shared" si="21"/>
        <v>1.2726139645087247E-2</v>
      </c>
      <c r="Q269" t="str" cm="1">
        <f t="array" ref="Q269">_xlfn.IFS(LEFT(N269,4)="film","film &amp; video",LEFT(N269,4)="food","food",LEFT(N269,4)="game","games",LEFT(N269,4)="jour","journalism",LEFT(N269,4)="musi","music",LEFT(N269,4)="phot","photography",LEFT(N269,4)="publ","publishing",LEFT(N269,4)="tech","technology",LEFT(N269,4)="thea","theater")</f>
        <v>film &amp; video</v>
      </c>
      <c r="R269" t="str">
        <f t="shared" si="24"/>
        <v>documentary</v>
      </c>
      <c r="S269" s="10">
        <f t="shared" si="22"/>
        <v>41815.452534722222</v>
      </c>
      <c r="T269" s="10">
        <f t="shared" si="23"/>
        <v>41785.452534722222</v>
      </c>
    </row>
    <row r="270" spans="1:20" ht="43.2">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20"/>
        <v>1.1140000000000001</v>
      </c>
      <c r="P270">
        <f t="shared" si="21"/>
        <v>1.992818671454219E-2</v>
      </c>
      <c r="Q270" t="str" cm="1">
        <f t="array" ref="Q270">_xlfn.IFS(LEFT(N270,4)="film","film &amp; video",LEFT(N270,4)="food","food",LEFT(N270,4)="game","games",LEFT(N270,4)="jour","journalism",LEFT(N270,4)="musi","music",LEFT(N270,4)="phot","photography",LEFT(N270,4)="publ","publishing",LEFT(N270,4)="tech","technology",LEFT(N270,4)="thea","theater")</f>
        <v>film &amp; video</v>
      </c>
      <c r="R270" t="str">
        <f t="shared" si="24"/>
        <v>documentary</v>
      </c>
      <c r="S270" s="10">
        <f t="shared" si="22"/>
        <v>40854.194189814814</v>
      </c>
      <c r="T270" s="10">
        <f t="shared" si="23"/>
        <v>40809.15252314815</v>
      </c>
    </row>
    <row r="271" spans="1:20" ht="43.2">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20"/>
        <v>1.4723377</v>
      </c>
      <c r="P271">
        <f t="shared" si="21"/>
        <v>1.0839904459418516E-2</v>
      </c>
      <c r="Q271" t="str" cm="1">
        <f t="array" ref="Q271">_xlfn.IFS(LEFT(N271,4)="film","film &amp; video",LEFT(N271,4)="food","food",LEFT(N271,4)="game","games",LEFT(N271,4)="jour","journalism",LEFT(N271,4)="musi","music",LEFT(N271,4)="phot","photography",LEFT(N271,4)="publ","publishing",LEFT(N271,4)="tech","technology",LEFT(N271,4)="thea","theater")</f>
        <v>film &amp; video</v>
      </c>
      <c r="R271" t="str">
        <f t="shared" si="24"/>
        <v>documentary</v>
      </c>
      <c r="S271" s="10">
        <f t="shared" si="22"/>
        <v>42788.197013888886</v>
      </c>
      <c r="T271" s="10">
        <f t="shared" si="23"/>
        <v>42758.197013888886</v>
      </c>
    </row>
    <row r="272" spans="1:20" ht="43.2">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20"/>
        <v>1.5260869565217392</v>
      </c>
      <c r="P272">
        <f t="shared" si="21"/>
        <v>1.7378917378917377E-2</v>
      </c>
      <c r="Q272" t="str" cm="1">
        <f t="array" ref="Q272">_xlfn.IFS(LEFT(N272,4)="film","film &amp; video",LEFT(N272,4)="food","food",LEFT(N272,4)="game","games",LEFT(N272,4)="jour","journalism",LEFT(N272,4)="musi","music",LEFT(N272,4)="phot","photography",LEFT(N272,4)="publ","publishing",LEFT(N272,4)="tech","technology",LEFT(N272,4)="thea","theater")</f>
        <v>film &amp; video</v>
      </c>
      <c r="R272" t="str">
        <f t="shared" si="24"/>
        <v>documentary</v>
      </c>
      <c r="S272" s="10">
        <f t="shared" si="22"/>
        <v>40688.166666666664</v>
      </c>
      <c r="T272" s="10">
        <f t="shared" si="23"/>
        <v>40637.866550925923</v>
      </c>
    </row>
    <row r="273" spans="1:20" ht="43.2">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20"/>
        <v>1.0468</v>
      </c>
      <c r="P273">
        <f t="shared" si="21"/>
        <v>9.1389631894026237E-3</v>
      </c>
      <c r="Q273" t="str" cm="1">
        <f t="array" ref="Q273">_xlfn.IFS(LEFT(N273,4)="film","film &amp; video",LEFT(N273,4)="food","food",LEFT(N273,4)="game","games",LEFT(N273,4)="jour","journalism",LEFT(N273,4)="musi","music",LEFT(N273,4)="phot","photography",LEFT(N273,4)="publ","publishing",LEFT(N273,4)="tech","technology",LEFT(N273,4)="thea","theater")</f>
        <v>film &amp; video</v>
      </c>
      <c r="R273" t="str">
        <f t="shared" si="24"/>
        <v>documentary</v>
      </c>
      <c r="S273" s="10">
        <f t="shared" si="22"/>
        <v>41641.333333333336</v>
      </c>
      <c r="T273" s="10">
        <f t="shared" si="23"/>
        <v>41612.10024305556</v>
      </c>
    </row>
    <row r="274" spans="1:20" ht="43.2">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20"/>
        <v>1.7743366666666667</v>
      </c>
      <c r="P274">
        <f t="shared" si="21"/>
        <v>1.2211136180469321E-2</v>
      </c>
      <c r="Q274" t="str" cm="1">
        <f t="array" ref="Q274">_xlfn.IFS(LEFT(N274,4)="film","film &amp; video",LEFT(N274,4)="food","food",LEFT(N274,4)="game","games",LEFT(N274,4)="jour","journalism",LEFT(N274,4)="musi","music",LEFT(N274,4)="phot","photography",LEFT(N274,4)="publ","publishing",LEFT(N274,4)="tech","technology",LEFT(N274,4)="thea","theater")</f>
        <v>film &amp; video</v>
      </c>
      <c r="R274" t="str">
        <f t="shared" si="24"/>
        <v>documentary</v>
      </c>
      <c r="S274" s="10">
        <f t="shared" si="22"/>
        <v>40296.78402777778</v>
      </c>
      <c r="T274" s="10">
        <f t="shared" si="23"/>
        <v>40235.900358796294</v>
      </c>
    </row>
    <row r="275" spans="1:20" ht="43.2">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20"/>
        <v>1.077758</v>
      </c>
      <c r="P275">
        <f t="shared" si="21"/>
        <v>2.1897309043403066E-2</v>
      </c>
      <c r="Q275" t="str" cm="1">
        <f t="array" ref="Q275">_xlfn.IFS(LEFT(N275,4)="film","film &amp; video",LEFT(N275,4)="food","food",LEFT(N275,4)="game","games",LEFT(N275,4)="jour","journalism",LEFT(N275,4)="musi","music",LEFT(N275,4)="phot","photography",LEFT(N275,4)="publ","publishing",LEFT(N275,4)="tech","technology",LEFT(N275,4)="thea","theater")</f>
        <v>film &amp; video</v>
      </c>
      <c r="R275" t="str">
        <f t="shared" si="24"/>
        <v>documentary</v>
      </c>
      <c r="S275" s="10">
        <f t="shared" si="22"/>
        <v>40727.498449074075</v>
      </c>
      <c r="T275" s="10">
        <f t="shared" si="23"/>
        <v>40697.498449074075</v>
      </c>
    </row>
    <row r="276" spans="1:20" ht="43.2">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20"/>
        <v>1.56</v>
      </c>
      <c r="P276">
        <f t="shared" si="21"/>
        <v>1.8108974358974361E-2</v>
      </c>
      <c r="Q276" t="str" cm="1">
        <f t="array" ref="Q276">_xlfn.IFS(LEFT(N276,4)="film","film &amp; video",LEFT(N276,4)="food","food",LEFT(N276,4)="game","games",LEFT(N276,4)="jour","journalism",LEFT(N276,4)="musi","music",LEFT(N276,4)="phot","photography",LEFT(N276,4)="publ","publishing",LEFT(N276,4)="tech","technology",LEFT(N276,4)="thea","theater")</f>
        <v>film &amp; video</v>
      </c>
      <c r="R276" t="str">
        <f t="shared" si="24"/>
        <v>documentary</v>
      </c>
      <c r="S276" s="10">
        <f t="shared" si="22"/>
        <v>41004.290972222225</v>
      </c>
      <c r="T276" s="10">
        <f t="shared" si="23"/>
        <v>40969.912372685183</v>
      </c>
    </row>
    <row r="277" spans="1:20" ht="43.2">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20"/>
        <v>1.08395</v>
      </c>
      <c r="P277">
        <f t="shared" si="21"/>
        <v>1.5314359518427972E-2</v>
      </c>
      <c r="Q277" t="str" cm="1">
        <f t="array" ref="Q277">_xlfn.IFS(LEFT(N277,4)="film","film &amp; video",LEFT(N277,4)="food","food",LEFT(N277,4)="game","games",LEFT(N277,4)="jour","journalism",LEFT(N277,4)="musi","music",LEFT(N277,4)="phot","photography",LEFT(N277,4)="publ","publishing",LEFT(N277,4)="tech","technology",LEFT(N277,4)="thea","theater")</f>
        <v>film &amp; video</v>
      </c>
      <c r="R277" t="str">
        <f t="shared" si="24"/>
        <v>documentary</v>
      </c>
      <c r="S277" s="10">
        <f t="shared" si="22"/>
        <v>41223.073680555557</v>
      </c>
      <c r="T277" s="10">
        <f t="shared" si="23"/>
        <v>41193.032013888893</v>
      </c>
    </row>
    <row r="278" spans="1:20" ht="43.2">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20"/>
        <v>1.476</v>
      </c>
      <c r="P278">
        <f t="shared" si="21"/>
        <v>1.0501355013550135E-2</v>
      </c>
      <c r="Q278" t="str" cm="1">
        <f t="array" ref="Q278">_xlfn.IFS(LEFT(N278,4)="film","film &amp; video",LEFT(N278,4)="food","food",LEFT(N278,4)="game","games",LEFT(N278,4)="jour","journalism",LEFT(N278,4)="musi","music",LEFT(N278,4)="phot","photography",LEFT(N278,4)="publ","publishing",LEFT(N278,4)="tech","technology",LEFT(N278,4)="thea","theater")</f>
        <v>film &amp; video</v>
      </c>
      <c r="R278" t="str">
        <f t="shared" si="24"/>
        <v>documentary</v>
      </c>
      <c r="S278" s="10">
        <f t="shared" si="22"/>
        <v>41027.040208333332</v>
      </c>
      <c r="T278" s="10">
        <f t="shared" si="23"/>
        <v>40967.081874999996</v>
      </c>
    </row>
    <row r="279" spans="1:20" ht="43.2">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20"/>
        <v>1.1038153846153846</v>
      </c>
      <c r="P279">
        <f t="shared" si="21"/>
        <v>1.3254724870379661E-2</v>
      </c>
      <c r="Q279" t="str" cm="1">
        <f t="array" ref="Q279">_xlfn.IFS(LEFT(N279,4)="film","film &amp; video",LEFT(N279,4)="food","food",LEFT(N279,4)="game","games",LEFT(N279,4)="jour","journalism",LEFT(N279,4)="musi","music",LEFT(N279,4)="phot","photography",LEFT(N279,4)="publ","publishing",LEFT(N279,4)="tech","technology",LEFT(N279,4)="thea","theater")</f>
        <v>film &amp; video</v>
      </c>
      <c r="R279" t="str">
        <f t="shared" si="24"/>
        <v>documentary</v>
      </c>
      <c r="S279" s="10">
        <f t="shared" si="22"/>
        <v>42147.891423611116</v>
      </c>
      <c r="T279" s="10">
        <f t="shared" si="23"/>
        <v>42117.891423611116</v>
      </c>
    </row>
    <row r="280" spans="1:20" ht="28.8">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20"/>
        <v>1.5034814814814814</v>
      </c>
      <c r="P280">
        <f t="shared" si="21"/>
        <v>1.0223185692466868E-2</v>
      </c>
      <c r="Q280" t="str" cm="1">
        <f t="array" ref="Q280">_xlfn.IFS(LEFT(N280,4)="film","film &amp; video",LEFT(N280,4)="food","food",LEFT(N280,4)="game","games",LEFT(N280,4)="jour","journalism",LEFT(N280,4)="musi","music",LEFT(N280,4)="phot","photography",LEFT(N280,4)="publ","publishing",LEFT(N280,4)="tech","technology",LEFT(N280,4)="thea","theater")</f>
        <v>film &amp; video</v>
      </c>
      <c r="R280" t="str">
        <f t="shared" si="24"/>
        <v>documentary</v>
      </c>
      <c r="S280" s="10">
        <f t="shared" si="22"/>
        <v>41194.040960648148</v>
      </c>
      <c r="T280" s="10">
        <f t="shared" si="23"/>
        <v>41164.040960648148</v>
      </c>
    </row>
    <row r="281" spans="1:20" ht="43.2">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20"/>
        <v>1.5731829411764706</v>
      </c>
      <c r="P281">
        <f t="shared" si="21"/>
        <v>1.1404380254194288E-2</v>
      </c>
      <c r="Q281" t="str" cm="1">
        <f t="array" ref="Q281">_xlfn.IFS(LEFT(N281,4)="film","film &amp; video",LEFT(N281,4)="food","food",LEFT(N281,4)="game","games",LEFT(N281,4)="jour","journalism",LEFT(N281,4)="musi","music",LEFT(N281,4)="phot","photography",LEFT(N281,4)="publ","publishing",LEFT(N281,4)="tech","technology",LEFT(N281,4)="thea","theater")</f>
        <v>film &amp; video</v>
      </c>
      <c r="R281" t="str">
        <f t="shared" si="24"/>
        <v>documentary</v>
      </c>
      <c r="S281" s="10">
        <f t="shared" si="22"/>
        <v>42793.084027777775</v>
      </c>
      <c r="T281" s="10">
        <f t="shared" si="23"/>
        <v>42759.244166666671</v>
      </c>
    </row>
    <row r="282" spans="1:20" ht="43.2">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20"/>
        <v>1.5614399999999999</v>
      </c>
      <c r="P282">
        <f t="shared" si="21"/>
        <v>1.8265191105646072E-2</v>
      </c>
      <c r="Q282" t="str" cm="1">
        <f t="array" ref="Q282">_xlfn.IFS(LEFT(N282,4)="film","film &amp; video",LEFT(N282,4)="food","food",LEFT(N282,4)="game","games",LEFT(N282,4)="jour","journalism",LEFT(N282,4)="musi","music",LEFT(N282,4)="phot","photography",LEFT(N282,4)="publ","publishing",LEFT(N282,4)="tech","technology",LEFT(N282,4)="thea","theater")</f>
        <v>film &amp; video</v>
      </c>
      <c r="R282" t="str">
        <f t="shared" si="24"/>
        <v>documentary</v>
      </c>
      <c r="S282" s="10">
        <f t="shared" si="22"/>
        <v>41789.590682870366</v>
      </c>
      <c r="T282" s="10">
        <f t="shared" si="23"/>
        <v>41744.590682870366</v>
      </c>
    </row>
    <row r="283" spans="1:20" ht="43.2">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20"/>
        <v>1.2058763636363636</v>
      </c>
      <c r="P283">
        <f t="shared" si="21"/>
        <v>1.1911367364662744E-2</v>
      </c>
      <c r="Q283" t="str" cm="1">
        <f t="array" ref="Q283">_xlfn.IFS(LEFT(N283,4)="film","film &amp; video",LEFT(N283,4)="food","food",LEFT(N283,4)="game","games",LEFT(N283,4)="jour","journalism",LEFT(N283,4)="musi","music",LEFT(N283,4)="phot","photography",LEFT(N283,4)="publ","publishing",LEFT(N283,4)="tech","technology",LEFT(N283,4)="thea","theater")</f>
        <v>film &amp; video</v>
      </c>
      <c r="R283" t="str">
        <f t="shared" si="24"/>
        <v>documentary</v>
      </c>
      <c r="S283" s="10">
        <f t="shared" si="22"/>
        <v>40035.80972222222</v>
      </c>
      <c r="T283" s="10">
        <f t="shared" si="23"/>
        <v>39950.163344907407</v>
      </c>
    </row>
    <row r="284" spans="1:20" ht="43.2">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20"/>
        <v>1.0118888888888888</v>
      </c>
      <c r="P284">
        <f t="shared" si="21"/>
        <v>3.931042055561656E-3</v>
      </c>
      <c r="Q284" t="str" cm="1">
        <f t="array" ref="Q284">_xlfn.IFS(LEFT(N284,4)="film","film &amp; video",LEFT(N284,4)="food","food",LEFT(N284,4)="game","games",LEFT(N284,4)="jour","journalism",LEFT(N284,4)="musi","music",LEFT(N284,4)="phot","photography",LEFT(N284,4)="publ","publishing",LEFT(N284,4)="tech","technology",LEFT(N284,4)="thea","theater")</f>
        <v>film &amp; video</v>
      </c>
      <c r="R284" t="str">
        <f t="shared" si="24"/>
        <v>documentary</v>
      </c>
      <c r="S284" s="10">
        <f t="shared" si="22"/>
        <v>40231.916666666664</v>
      </c>
      <c r="T284" s="10">
        <f t="shared" si="23"/>
        <v>40194.920046296298</v>
      </c>
    </row>
    <row r="285" spans="1:20" ht="28.8">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20"/>
        <v>1.142725</v>
      </c>
      <c r="P285">
        <f t="shared" si="21"/>
        <v>9.8205799490010473E-3</v>
      </c>
      <c r="Q285" t="str" cm="1">
        <f t="array" ref="Q285">_xlfn.IFS(LEFT(N285,4)="film","film &amp; video",LEFT(N285,4)="food","food",LEFT(N285,4)="game","games",LEFT(N285,4)="jour","journalism",LEFT(N285,4)="musi","music",LEFT(N285,4)="phot","photography",LEFT(N285,4)="publ","publishing",LEFT(N285,4)="tech","technology",LEFT(N285,4)="thea","theater")</f>
        <v>film &amp; video</v>
      </c>
      <c r="R285" t="str">
        <f t="shared" si="24"/>
        <v>documentary</v>
      </c>
      <c r="S285" s="10">
        <f t="shared" si="22"/>
        <v>40695.207638888889</v>
      </c>
      <c r="T285" s="10">
        <f t="shared" si="23"/>
        <v>40675.71</v>
      </c>
    </row>
    <row r="286" spans="1:20" ht="43.2">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20"/>
        <v>1.0462615</v>
      </c>
      <c r="P286">
        <f t="shared" si="21"/>
        <v>1.8159895972469597E-2</v>
      </c>
      <c r="Q286" t="str" cm="1">
        <f t="array" ref="Q286">_xlfn.IFS(LEFT(N286,4)="film","film &amp; video",LEFT(N286,4)="food","food",LEFT(N286,4)="game","games",LEFT(N286,4)="jour","journalism",LEFT(N286,4)="musi","music",LEFT(N286,4)="phot","photography",LEFT(N286,4)="publ","publishing",LEFT(N286,4)="tech","technology",LEFT(N286,4)="thea","theater")</f>
        <v>film &amp; video</v>
      </c>
      <c r="R286" t="str">
        <f t="shared" si="24"/>
        <v>documentary</v>
      </c>
      <c r="S286" s="10">
        <f t="shared" si="22"/>
        <v>40929.738194444442</v>
      </c>
      <c r="T286" s="10">
        <f t="shared" si="23"/>
        <v>40904.738194444442</v>
      </c>
    </row>
    <row r="287" spans="1:20" ht="43.2">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20"/>
        <v>2.2882507142857142</v>
      </c>
      <c r="P287">
        <f t="shared" si="21"/>
        <v>1.7574248076587511E-2</v>
      </c>
      <c r="Q287" t="str" cm="1">
        <f t="array" ref="Q287">_xlfn.IFS(LEFT(N287,4)="film","film &amp; video",LEFT(N287,4)="food","food",LEFT(N287,4)="game","games",LEFT(N287,4)="jour","journalism",LEFT(N287,4)="musi","music",LEFT(N287,4)="phot","photography",LEFT(N287,4)="publ","publishing",LEFT(N287,4)="tech","technology",LEFT(N287,4)="thea","theater")</f>
        <v>film &amp; video</v>
      </c>
      <c r="R287" t="str">
        <f t="shared" si="24"/>
        <v>documentary</v>
      </c>
      <c r="S287" s="10">
        <f t="shared" si="22"/>
        <v>41536.756111111114</v>
      </c>
      <c r="T287" s="10">
        <f t="shared" si="23"/>
        <v>41506.756111111114</v>
      </c>
    </row>
    <row r="288" spans="1:20" ht="43.2">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20"/>
        <v>1.0915333333333332</v>
      </c>
      <c r="P288">
        <f t="shared" si="21"/>
        <v>8.2452818664875104E-3</v>
      </c>
      <c r="Q288" t="str" cm="1">
        <f t="array" ref="Q288">_xlfn.IFS(LEFT(N288,4)="film","film &amp; video",LEFT(N288,4)="food","food",LEFT(N288,4)="game","games",LEFT(N288,4)="jour","journalism",LEFT(N288,4)="musi","music",LEFT(N288,4)="phot","photography",LEFT(N288,4)="publ","publishing",LEFT(N288,4)="tech","technology",LEFT(N288,4)="thea","theater")</f>
        <v>film &amp; video</v>
      </c>
      <c r="R288" t="str">
        <f t="shared" si="24"/>
        <v>documentary</v>
      </c>
      <c r="S288" s="10">
        <f t="shared" si="22"/>
        <v>41358.774583333332</v>
      </c>
      <c r="T288" s="10">
        <f t="shared" si="23"/>
        <v>41313.816249999996</v>
      </c>
    </row>
    <row r="289" spans="1:20" ht="28.8">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20"/>
        <v>1.7629999999999999</v>
      </c>
      <c r="P289">
        <f t="shared" si="21"/>
        <v>1.0966156173189639E-2</v>
      </c>
      <c r="Q289" t="str" cm="1">
        <f t="array" ref="Q289">_xlfn.IFS(LEFT(N289,4)="film","film &amp; video",LEFT(N289,4)="food","food",LEFT(N289,4)="game","games",LEFT(N289,4)="jour","journalism",LEFT(N289,4)="musi","music",LEFT(N289,4)="phot","photography",LEFT(N289,4)="publ","publishing",LEFT(N289,4)="tech","technology",LEFT(N289,4)="thea","theater")</f>
        <v>film &amp; video</v>
      </c>
      <c r="R289" t="str">
        <f t="shared" si="24"/>
        <v>documentary</v>
      </c>
      <c r="S289" s="10">
        <f t="shared" si="22"/>
        <v>41215.166666666664</v>
      </c>
      <c r="T289" s="10">
        <f t="shared" si="23"/>
        <v>41184.277986111112</v>
      </c>
    </row>
    <row r="290" spans="1:20" ht="57.6">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20"/>
        <v>1.0321061999999999</v>
      </c>
      <c r="P290">
        <f t="shared" si="21"/>
        <v>8.6618993278017326E-3</v>
      </c>
      <c r="Q290" t="str" cm="1">
        <f t="array" ref="Q290">_xlfn.IFS(LEFT(N290,4)="film","film &amp; video",LEFT(N290,4)="food","food",LEFT(N290,4)="game","games",LEFT(N290,4)="jour","journalism",LEFT(N290,4)="musi","music",LEFT(N290,4)="phot","photography",LEFT(N290,4)="publ","publishing",LEFT(N290,4)="tech","technology",LEFT(N290,4)="thea","theater")</f>
        <v>film &amp; video</v>
      </c>
      <c r="R290" t="str">
        <f t="shared" si="24"/>
        <v>documentary</v>
      </c>
      <c r="S290" s="10">
        <f t="shared" si="22"/>
        <v>41086.168900462959</v>
      </c>
      <c r="T290" s="10">
        <f t="shared" si="23"/>
        <v>41051.168900462959</v>
      </c>
    </row>
    <row r="291" spans="1:20" ht="43.2">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20"/>
        <v>1.0482</v>
      </c>
      <c r="P291">
        <f t="shared" si="21"/>
        <v>1.4755453793805254E-2</v>
      </c>
      <c r="Q291" t="str" cm="1">
        <f t="array" ref="Q291">_xlfn.IFS(LEFT(N291,4)="film","film &amp; video",LEFT(N291,4)="food","food",LEFT(N291,4)="game","games",LEFT(N291,4)="jour","journalism",LEFT(N291,4)="musi","music",LEFT(N291,4)="phot","photography",LEFT(N291,4)="publ","publishing",LEFT(N291,4)="tech","technology",LEFT(N291,4)="thea","theater")</f>
        <v>film &amp; video</v>
      </c>
      <c r="R291" t="str">
        <f t="shared" si="24"/>
        <v>documentary</v>
      </c>
      <c r="S291" s="10">
        <f t="shared" si="22"/>
        <v>41580.456412037034</v>
      </c>
      <c r="T291" s="10">
        <f t="shared" si="23"/>
        <v>41550.456412037034</v>
      </c>
    </row>
    <row r="292" spans="1:20" ht="28.8">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20"/>
        <v>1.0668444444444445</v>
      </c>
      <c r="P292">
        <f t="shared" si="21"/>
        <v>3.4994167638726877E-2</v>
      </c>
      <c r="Q292" t="str" cm="1">
        <f t="array" ref="Q292">_xlfn.IFS(LEFT(N292,4)="film","film &amp; video",LEFT(N292,4)="food","food",LEFT(N292,4)="game","games",LEFT(N292,4)="jour","journalism",LEFT(N292,4)="musi","music",LEFT(N292,4)="phot","photography",LEFT(N292,4)="publ","publishing",LEFT(N292,4)="tech","technology",LEFT(N292,4)="thea","theater")</f>
        <v>film &amp; video</v>
      </c>
      <c r="R292" t="str">
        <f t="shared" si="24"/>
        <v>documentary</v>
      </c>
      <c r="S292" s="10">
        <f t="shared" si="22"/>
        <v>40576.332638888889</v>
      </c>
      <c r="T292" s="10">
        <f t="shared" si="23"/>
        <v>40526.36917824074</v>
      </c>
    </row>
    <row r="293" spans="1:20" ht="43.2">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20"/>
        <v>1.2001999999999999</v>
      </c>
      <c r="P293">
        <f t="shared" si="21"/>
        <v>2.1329778370271623E-2</v>
      </c>
      <c r="Q293" t="str" cm="1">
        <f t="array" ref="Q293">_xlfn.IFS(LEFT(N293,4)="film","film &amp; video",LEFT(N293,4)="food","food",LEFT(N293,4)="game","games",LEFT(N293,4)="jour","journalism",LEFT(N293,4)="musi","music",LEFT(N293,4)="phot","photography",LEFT(N293,4)="publ","publishing",LEFT(N293,4)="tech","technology",LEFT(N293,4)="thea","theater")</f>
        <v>film &amp; video</v>
      </c>
      <c r="R293" t="str">
        <f t="shared" si="24"/>
        <v>documentary</v>
      </c>
      <c r="S293" s="10">
        <f t="shared" si="22"/>
        <v>41395.000694444447</v>
      </c>
      <c r="T293" s="10">
        <f t="shared" si="23"/>
        <v>41376.769050925926</v>
      </c>
    </row>
    <row r="294" spans="1:20" ht="57.6">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20"/>
        <v>1.0150693333333334</v>
      </c>
      <c r="P294">
        <f t="shared" si="21"/>
        <v>6.4757481262363694E-3</v>
      </c>
      <c r="Q294" t="str" cm="1">
        <f t="array" ref="Q294">_xlfn.IFS(LEFT(N294,4)="film","film &amp; video",LEFT(N294,4)="food","food",LEFT(N294,4)="game","games",LEFT(N294,4)="jour","journalism",LEFT(N294,4)="musi","music",LEFT(N294,4)="phot","photography",LEFT(N294,4)="publ","publishing",LEFT(N294,4)="tech","technology",LEFT(N294,4)="thea","theater")</f>
        <v>film &amp; video</v>
      </c>
      <c r="R294" t="str">
        <f t="shared" si="24"/>
        <v>documentary</v>
      </c>
      <c r="S294" s="10">
        <f t="shared" si="22"/>
        <v>40845.165972222225</v>
      </c>
      <c r="T294" s="10">
        <f t="shared" si="23"/>
        <v>40812.803229166668</v>
      </c>
    </row>
    <row r="295" spans="1:20" ht="43.2">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20"/>
        <v>1.0138461538461538</v>
      </c>
      <c r="P295">
        <f t="shared" si="21"/>
        <v>4.9696509863429439E-3</v>
      </c>
      <c r="Q295" t="str" cm="1">
        <f t="array" ref="Q295">_xlfn.IFS(LEFT(N295,4)="film","film &amp; video",LEFT(N295,4)="food","food",LEFT(N295,4)="game","games",LEFT(N295,4)="jour","journalism",LEFT(N295,4)="musi","music",LEFT(N295,4)="phot","photography",LEFT(N295,4)="publ","publishing",LEFT(N295,4)="tech","technology",LEFT(N295,4)="thea","theater")</f>
        <v>film &amp; video</v>
      </c>
      <c r="R295" t="str">
        <f t="shared" si="24"/>
        <v>documentary</v>
      </c>
      <c r="S295" s="10">
        <f t="shared" si="22"/>
        <v>41749.667986111112</v>
      </c>
      <c r="T295" s="10">
        <f t="shared" si="23"/>
        <v>41719.667986111112</v>
      </c>
    </row>
    <row r="296" spans="1:20" ht="72">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20"/>
        <v>1</v>
      </c>
      <c r="P296">
        <f t="shared" si="21"/>
        <v>0.01</v>
      </c>
      <c r="Q296" t="str" cm="1">
        <f t="array" ref="Q296">_xlfn.IFS(LEFT(N296,4)="film","film &amp; video",LEFT(N296,4)="food","food",LEFT(N296,4)="game","games",LEFT(N296,4)="jour","journalism",LEFT(N296,4)="musi","music",LEFT(N296,4)="phot","photography",LEFT(N296,4)="publ","publishing",LEFT(N296,4)="tech","technology",LEFT(N296,4)="thea","theater")</f>
        <v>film &amp; video</v>
      </c>
      <c r="R296" t="str">
        <f t="shared" si="24"/>
        <v>documentary</v>
      </c>
      <c r="S296" s="10">
        <f t="shared" si="22"/>
        <v>40378.666666666664</v>
      </c>
      <c r="T296" s="10">
        <f t="shared" si="23"/>
        <v>40343.084421296298</v>
      </c>
    </row>
    <row r="297" spans="1:20" ht="43.2">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20"/>
        <v>1.3310911999999999</v>
      </c>
      <c r="P297">
        <f t="shared" si="21"/>
        <v>9.9918022146040786E-3</v>
      </c>
      <c r="Q297" t="str" cm="1">
        <f t="array" ref="Q297">_xlfn.IFS(LEFT(N297,4)="film","film &amp; video",LEFT(N297,4)="food","food",LEFT(N297,4)="game","games",LEFT(N297,4)="jour","journalism",LEFT(N297,4)="musi","music",LEFT(N297,4)="phot","photography",LEFT(N297,4)="publ","publishing",LEFT(N297,4)="tech","technology",LEFT(N297,4)="thea","theater")</f>
        <v>film &amp; video</v>
      </c>
      <c r="R297" t="str">
        <f t="shared" si="24"/>
        <v>documentary</v>
      </c>
      <c r="S297" s="10">
        <f t="shared" si="22"/>
        <v>41579</v>
      </c>
      <c r="T297" s="10">
        <f t="shared" si="23"/>
        <v>41519.004733796297</v>
      </c>
    </row>
    <row r="298" spans="1:20" ht="43.2">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20"/>
        <v>1.187262</v>
      </c>
      <c r="P298">
        <f t="shared" si="21"/>
        <v>4.3461342146889227E-3</v>
      </c>
      <c r="Q298" t="str" cm="1">
        <f t="array" ref="Q298">_xlfn.IFS(LEFT(N298,4)="film","film &amp; video",LEFT(N298,4)="food","food",LEFT(N298,4)="game","games",LEFT(N298,4)="jour","journalism",LEFT(N298,4)="musi","music",LEFT(N298,4)="phot","photography",LEFT(N298,4)="publ","publishing",LEFT(N298,4)="tech","technology",LEFT(N298,4)="thea","theater")</f>
        <v>film &amp; video</v>
      </c>
      <c r="R298" t="str">
        <f t="shared" si="24"/>
        <v>documentary</v>
      </c>
      <c r="S298" s="10">
        <f t="shared" si="22"/>
        <v>41159.475497685184</v>
      </c>
      <c r="T298" s="10">
        <f t="shared" si="23"/>
        <v>41134.475497685184</v>
      </c>
    </row>
    <row r="299" spans="1:20" ht="43.2">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20"/>
        <v>1.0064</v>
      </c>
      <c r="P299">
        <f t="shared" si="21"/>
        <v>7.0548489666136726E-3</v>
      </c>
      <c r="Q299" t="str" cm="1">
        <f t="array" ref="Q299">_xlfn.IFS(LEFT(N299,4)="film","film &amp; video",LEFT(N299,4)="food","food",LEFT(N299,4)="game","games",LEFT(N299,4)="jour","journalism",LEFT(N299,4)="musi","music",LEFT(N299,4)="phot","photography",LEFT(N299,4)="publ","publishing",LEFT(N299,4)="tech","technology",LEFT(N299,4)="thea","theater")</f>
        <v>film &amp; video</v>
      </c>
      <c r="R299" t="str">
        <f t="shared" si="24"/>
        <v>documentary</v>
      </c>
      <c r="S299" s="10">
        <f t="shared" si="22"/>
        <v>42125.165972222225</v>
      </c>
      <c r="T299" s="10">
        <f t="shared" si="23"/>
        <v>42089.72802083334</v>
      </c>
    </row>
    <row r="300" spans="1:20" ht="28.8">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20"/>
        <v>1.089324126984127</v>
      </c>
      <c r="P300">
        <f t="shared" si="21"/>
        <v>1.7748008011957903E-2</v>
      </c>
      <c r="Q300" t="str" cm="1">
        <f t="array" ref="Q300">_xlfn.IFS(LEFT(N300,4)="film","film &amp; video",LEFT(N300,4)="food","food",LEFT(N300,4)="game","games",LEFT(N300,4)="jour","journalism",LEFT(N300,4)="musi","music",LEFT(N300,4)="phot","photography",LEFT(N300,4)="publ","publishing",LEFT(N300,4)="tech","technology",LEFT(N300,4)="thea","theater")</f>
        <v>film &amp; video</v>
      </c>
      <c r="R300" t="str">
        <f t="shared" si="24"/>
        <v>documentary</v>
      </c>
      <c r="S300" s="10">
        <f t="shared" si="22"/>
        <v>41768.875</v>
      </c>
      <c r="T300" s="10">
        <f t="shared" si="23"/>
        <v>41709.463518518518</v>
      </c>
    </row>
    <row r="301" spans="1:20" ht="57.6">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20"/>
        <v>1.789525</v>
      </c>
      <c r="P301">
        <f t="shared" si="21"/>
        <v>1.3634903116748857E-2</v>
      </c>
      <c r="Q301" t="str" cm="1">
        <f t="array" ref="Q301">_xlfn.IFS(LEFT(N301,4)="film","film &amp; video",LEFT(N301,4)="food","food",LEFT(N301,4)="game","games",LEFT(N301,4)="jour","journalism",LEFT(N301,4)="musi","music",LEFT(N301,4)="phot","photography",LEFT(N301,4)="publ","publishing",LEFT(N301,4)="tech","technology",LEFT(N301,4)="thea","theater")</f>
        <v>film &amp; video</v>
      </c>
      <c r="R301" t="str">
        <f t="shared" si="24"/>
        <v>documentary</v>
      </c>
      <c r="S301" s="10">
        <f t="shared" si="22"/>
        <v>40499.266898148147</v>
      </c>
      <c r="T301" s="10">
        <f t="shared" si="23"/>
        <v>40469.225231481483</v>
      </c>
    </row>
    <row r="302" spans="1:20" ht="43.2">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20"/>
        <v>1.0172264</v>
      </c>
      <c r="P302">
        <f t="shared" si="21"/>
        <v>1.1718138656251941E-2</v>
      </c>
      <c r="Q302" t="str" cm="1">
        <f t="array" ref="Q302">_xlfn.IFS(LEFT(N302,4)="film","film &amp; video",LEFT(N302,4)="food","food",LEFT(N302,4)="game","games",LEFT(N302,4)="jour","journalism",LEFT(N302,4)="musi","music",LEFT(N302,4)="phot","photography",LEFT(N302,4)="publ","publishing",LEFT(N302,4)="tech","technology",LEFT(N302,4)="thea","theater")</f>
        <v>film &amp; video</v>
      </c>
      <c r="R302" t="str">
        <f t="shared" si="24"/>
        <v>documentary</v>
      </c>
      <c r="S302" s="10">
        <f t="shared" si="22"/>
        <v>40657.959930555553</v>
      </c>
      <c r="T302" s="10">
        <f t="shared" si="23"/>
        <v>40626.959930555553</v>
      </c>
    </row>
    <row r="303" spans="1:20" ht="43.2">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20"/>
        <v>1.1873499999999999</v>
      </c>
      <c r="P303">
        <f t="shared" si="21"/>
        <v>1.626116335342764E-2</v>
      </c>
      <c r="Q303" t="str" cm="1">
        <f t="array" ref="Q303">_xlfn.IFS(LEFT(N303,4)="film","film &amp; video",LEFT(N303,4)="food","food",LEFT(N303,4)="game","games",LEFT(N303,4)="jour","journalism",LEFT(N303,4)="musi","music",LEFT(N303,4)="phot","photography",LEFT(N303,4)="publ","publishing",LEFT(N303,4)="tech","technology",LEFT(N303,4)="thea","theater")</f>
        <v>film &amp; video</v>
      </c>
      <c r="R303" t="str">
        <f t="shared" si="24"/>
        <v>documentary</v>
      </c>
      <c r="S303" s="10">
        <f t="shared" si="22"/>
        <v>41352.696006944447</v>
      </c>
      <c r="T303" s="10">
        <f t="shared" si="23"/>
        <v>41312.737673611111</v>
      </c>
    </row>
    <row r="304" spans="1:20" ht="57.6">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20"/>
        <v>1.0045999999999999</v>
      </c>
      <c r="P304">
        <f t="shared" si="21"/>
        <v>1.0750547481584711E-2</v>
      </c>
      <c r="Q304" t="str" cm="1">
        <f t="array" ref="Q304">_xlfn.IFS(LEFT(N304,4)="film","film &amp; video",LEFT(N304,4)="food","food",LEFT(N304,4)="game","games",LEFT(N304,4)="jour","journalism",LEFT(N304,4)="musi","music",LEFT(N304,4)="phot","photography",LEFT(N304,4)="publ","publishing",LEFT(N304,4)="tech","technology",LEFT(N304,4)="thea","theater")</f>
        <v>film &amp; video</v>
      </c>
      <c r="R304" t="str">
        <f t="shared" si="24"/>
        <v>documentary</v>
      </c>
      <c r="S304" s="10">
        <f t="shared" si="22"/>
        <v>40963.856921296298</v>
      </c>
      <c r="T304" s="10">
        <f t="shared" si="23"/>
        <v>40933.856921296298</v>
      </c>
    </row>
    <row r="305" spans="1:20" ht="43.2">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20"/>
        <v>1.3746666666666667</v>
      </c>
      <c r="P305">
        <f t="shared" si="21"/>
        <v>1.988360814742968E-2</v>
      </c>
      <c r="Q305" t="str" cm="1">
        <f t="array" ref="Q305">_xlfn.IFS(LEFT(N305,4)="film","film &amp; video",LEFT(N305,4)="food","food",LEFT(N305,4)="game","games",LEFT(N305,4)="jour","journalism",LEFT(N305,4)="musi","music",LEFT(N305,4)="phot","photography",LEFT(N305,4)="publ","publishing",LEFT(N305,4)="tech","technology",LEFT(N305,4)="thea","theater")</f>
        <v>film &amp; video</v>
      </c>
      <c r="R305" t="str">
        <f t="shared" si="24"/>
        <v>documentary</v>
      </c>
      <c r="S305" s="10">
        <f t="shared" si="22"/>
        <v>41062.071134259262</v>
      </c>
      <c r="T305" s="10">
        <f t="shared" si="23"/>
        <v>41032.071134259262</v>
      </c>
    </row>
    <row r="306" spans="1:20" ht="28.8">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20"/>
        <v>2.3164705882352941</v>
      </c>
      <c r="P306">
        <f t="shared" si="21"/>
        <v>9.3956323006602338E-3</v>
      </c>
      <c r="Q306" t="str" cm="1">
        <f t="array" ref="Q306">_xlfn.IFS(LEFT(N306,4)="film","film &amp; video",LEFT(N306,4)="food","food",LEFT(N306,4)="game","games",LEFT(N306,4)="jour","journalism",LEFT(N306,4)="musi","music",LEFT(N306,4)="phot","photography",LEFT(N306,4)="publ","publishing",LEFT(N306,4)="tech","technology",LEFT(N306,4)="thea","theater")</f>
        <v>film &amp; video</v>
      </c>
      <c r="R306" t="str">
        <f t="shared" si="24"/>
        <v>documentary</v>
      </c>
      <c r="S306" s="10">
        <f t="shared" si="22"/>
        <v>41153.083333333336</v>
      </c>
      <c r="T306" s="10">
        <f t="shared" si="23"/>
        <v>41114.094872685186</v>
      </c>
    </row>
    <row r="307" spans="1:20" ht="43.2">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20"/>
        <v>1.3033333333333332</v>
      </c>
      <c r="P307">
        <f t="shared" si="21"/>
        <v>1.9335038363171356E-2</v>
      </c>
      <c r="Q307" t="str" cm="1">
        <f t="array" ref="Q307">_xlfn.IFS(LEFT(N307,4)="film","film &amp; video",LEFT(N307,4)="food","food",LEFT(N307,4)="game","games",LEFT(N307,4)="jour","journalism",LEFT(N307,4)="musi","music",LEFT(N307,4)="phot","photography",LEFT(N307,4)="publ","publishing",LEFT(N307,4)="tech","technology",LEFT(N307,4)="thea","theater")</f>
        <v>film &amp; video</v>
      </c>
      <c r="R307" t="str">
        <f t="shared" si="24"/>
        <v>documentary</v>
      </c>
      <c r="S307" s="10">
        <f t="shared" si="22"/>
        <v>40978.630196759259</v>
      </c>
      <c r="T307" s="10">
        <f t="shared" si="23"/>
        <v>40948.630196759259</v>
      </c>
    </row>
    <row r="308" spans="1:20" ht="28.8">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20"/>
        <v>2.9289999999999998</v>
      </c>
      <c r="P308">
        <f t="shared" si="21"/>
        <v>2.7313076135199729E-2</v>
      </c>
      <c r="Q308" t="str" cm="1">
        <f t="array" ref="Q308">_xlfn.IFS(LEFT(N308,4)="film","film &amp; video",LEFT(N308,4)="food","food",LEFT(N308,4)="game","games",LEFT(N308,4)="jour","journalism",LEFT(N308,4)="musi","music",LEFT(N308,4)="phot","photography",LEFT(N308,4)="publ","publishing",LEFT(N308,4)="tech","technology",LEFT(N308,4)="thea","theater")</f>
        <v>film &amp; video</v>
      </c>
      <c r="R308" t="str">
        <f t="shared" si="24"/>
        <v>documentary</v>
      </c>
      <c r="S308" s="10">
        <f t="shared" si="22"/>
        <v>41353.795520833337</v>
      </c>
      <c r="T308" s="10">
        <f t="shared" si="23"/>
        <v>41333.837187500001</v>
      </c>
    </row>
    <row r="309" spans="1:20">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20"/>
        <v>1.1131818181818183</v>
      </c>
      <c r="P309">
        <f t="shared" si="21"/>
        <v>2.351980400163332E-2</v>
      </c>
      <c r="Q309" t="str" cm="1">
        <f t="array" ref="Q309">_xlfn.IFS(LEFT(N309,4)="film","film &amp; video",LEFT(N309,4)="food","food",LEFT(N309,4)="game","games",LEFT(N309,4)="jour","journalism",LEFT(N309,4)="musi","music",LEFT(N309,4)="phot","photography",LEFT(N309,4)="publ","publishing",LEFT(N309,4)="tech","technology",LEFT(N309,4)="thea","theater")</f>
        <v>film &amp; video</v>
      </c>
      <c r="R309" t="str">
        <f t="shared" si="24"/>
        <v>documentary</v>
      </c>
      <c r="S309" s="10">
        <f t="shared" si="22"/>
        <v>41312.944456018515</v>
      </c>
      <c r="T309" s="10">
        <f t="shared" si="23"/>
        <v>41282.944456018515</v>
      </c>
    </row>
    <row r="310" spans="1:20" ht="43.2">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20"/>
        <v>1.0556666666666668</v>
      </c>
      <c r="P310">
        <f t="shared" si="21"/>
        <v>1.5945689927376067E-2</v>
      </c>
      <c r="Q310" t="str" cm="1">
        <f t="array" ref="Q310">_xlfn.IFS(LEFT(N310,4)="film","film &amp; video",LEFT(N310,4)="food","food",LEFT(N310,4)="game","games",LEFT(N310,4)="jour","journalism",LEFT(N310,4)="musi","music",LEFT(N310,4)="phot","photography",LEFT(N310,4)="publ","publishing",LEFT(N310,4)="tech","technology",LEFT(N310,4)="thea","theater")</f>
        <v>film &amp; video</v>
      </c>
      <c r="R310" t="str">
        <f t="shared" si="24"/>
        <v>documentary</v>
      </c>
      <c r="S310" s="10">
        <f t="shared" si="22"/>
        <v>40612.694560185184</v>
      </c>
      <c r="T310" s="10">
        <f t="shared" si="23"/>
        <v>40567.694560185184</v>
      </c>
    </row>
    <row r="311" spans="1:20" ht="43.2">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20"/>
        <v>1.1894444444444445</v>
      </c>
      <c r="P311">
        <f t="shared" si="21"/>
        <v>1.1116300794021485E-2</v>
      </c>
      <c r="Q311" t="str" cm="1">
        <f t="array" ref="Q311">_xlfn.IFS(LEFT(N311,4)="film","film &amp; video",LEFT(N311,4)="food","food",LEFT(N311,4)="game","games",LEFT(N311,4)="jour","journalism",LEFT(N311,4)="musi","music",LEFT(N311,4)="phot","photography",LEFT(N311,4)="publ","publishing",LEFT(N311,4)="tech","technology",LEFT(N311,4)="thea","theater")</f>
        <v>film &amp; video</v>
      </c>
      <c r="R311" t="str">
        <f t="shared" si="24"/>
        <v>documentary</v>
      </c>
      <c r="S311" s="10">
        <f t="shared" si="22"/>
        <v>41155.751550925925</v>
      </c>
      <c r="T311" s="10">
        <f t="shared" si="23"/>
        <v>41134.751550925925</v>
      </c>
    </row>
    <row r="312" spans="1:20" ht="43.2">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20"/>
        <v>1.04129</v>
      </c>
      <c r="P312">
        <f t="shared" si="21"/>
        <v>3.4572501416512212E-2</v>
      </c>
      <c r="Q312" t="str" cm="1">
        <f t="array" ref="Q312">_xlfn.IFS(LEFT(N312,4)="film","film &amp; video",LEFT(N312,4)="food","food",LEFT(N312,4)="game","games",LEFT(N312,4)="jour","journalism",LEFT(N312,4)="musi","music",LEFT(N312,4)="phot","photography",LEFT(N312,4)="publ","publishing",LEFT(N312,4)="tech","technology",LEFT(N312,4)="thea","theater")</f>
        <v>film &amp; video</v>
      </c>
      <c r="R312" t="str">
        <f t="shared" si="24"/>
        <v>documentary</v>
      </c>
      <c r="S312" s="10">
        <f t="shared" si="22"/>
        <v>40836.083333333336</v>
      </c>
      <c r="T312" s="10">
        <f t="shared" si="23"/>
        <v>40821.183136574073</v>
      </c>
    </row>
    <row r="313" spans="1:20" ht="43.2">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20"/>
        <v>1.0410165</v>
      </c>
      <c r="P313">
        <f t="shared" si="21"/>
        <v>7.2044967586969077E-3</v>
      </c>
      <c r="Q313" t="str" cm="1">
        <f t="array" ref="Q313">_xlfn.IFS(LEFT(N313,4)="film","film &amp; video",LEFT(N313,4)="food","food",LEFT(N313,4)="game","games",LEFT(N313,4)="jour","journalism",LEFT(N313,4)="musi","music",LEFT(N313,4)="phot","photography",LEFT(N313,4)="publ","publishing",LEFT(N313,4)="tech","technology",LEFT(N313,4)="thea","theater")</f>
        <v>film &amp; video</v>
      </c>
      <c r="R313" t="str">
        <f t="shared" si="24"/>
        <v>documentary</v>
      </c>
      <c r="S313" s="10">
        <f t="shared" si="22"/>
        <v>40909.332638888889</v>
      </c>
      <c r="T313" s="10">
        <f t="shared" si="23"/>
        <v>40868.219814814816</v>
      </c>
    </row>
    <row r="314" spans="1:20" ht="57.6">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20"/>
        <v>1.1187499999999999</v>
      </c>
      <c r="P314">
        <f t="shared" si="21"/>
        <v>1.6312849162011173E-2</v>
      </c>
      <c r="Q314" t="str" cm="1">
        <f t="array" ref="Q314">_xlfn.IFS(LEFT(N314,4)="film","film &amp; video",LEFT(N314,4)="food","food",LEFT(N314,4)="game","games",LEFT(N314,4)="jour","journalism",LEFT(N314,4)="musi","music",LEFT(N314,4)="phot","photography",LEFT(N314,4)="publ","publishing",LEFT(N314,4)="tech","technology",LEFT(N314,4)="thea","theater")</f>
        <v>film &amp; video</v>
      </c>
      <c r="R314" t="str">
        <f t="shared" si="24"/>
        <v>documentary</v>
      </c>
      <c r="S314" s="10">
        <f t="shared" si="22"/>
        <v>41378.877685185187</v>
      </c>
      <c r="T314" s="10">
        <f t="shared" si="23"/>
        <v>41348.877685185187</v>
      </c>
    </row>
    <row r="315" spans="1:20" ht="57.6">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20"/>
        <v>1.0473529411764706</v>
      </c>
      <c r="P315">
        <f t="shared" si="21"/>
        <v>1.2468407750631846E-2</v>
      </c>
      <c r="Q315" t="str" cm="1">
        <f t="array" ref="Q315">_xlfn.IFS(LEFT(N315,4)="film","film &amp; video",LEFT(N315,4)="food","food",LEFT(N315,4)="game","games",LEFT(N315,4)="jour","journalism",LEFT(N315,4)="musi","music",LEFT(N315,4)="phot","photography",LEFT(N315,4)="publ","publishing",LEFT(N315,4)="tech","technology",LEFT(N315,4)="thea","theater")</f>
        <v>film &amp; video</v>
      </c>
      <c r="R315" t="str">
        <f t="shared" si="24"/>
        <v>documentary</v>
      </c>
      <c r="S315" s="10">
        <f t="shared" si="22"/>
        <v>40401.665972222225</v>
      </c>
      <c r="T315" s="10">
        <f t="shared" si="23"/>
        <v>40357.227939814817</v>
      </c>
    </row>
    <row r="316" spans="1:20" ht="43.2">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20"/>
        <v>3.8515000000000001</v>
      </c>
      <c r="P316">
        <f t="shared" si="21"/>
        <v>3.1156692197844997E-2</v>
      </c>
      <c r="Q316" t="str" cm="1">
        <f t="array" ref="Q316">_xlfn.IFS(LEFT(N316,4)="film","film &amp; video",LEFT(N316,4)="food","food",LEFT(N316,4)="game","games",LEFT(N316,4)="jour","journalism",LEFT(N316,4)="musi","music",LEFT(N316,4)="phot","photography",LEFT(N316,4)="publ","publishing",LEFT(N316,4)="tech","technology",LEFT(N316,4)="thea","theater")</f>
        <v>film &amp; video</v>
      </c>
      <c r="R316" t="str">
        <f t="shared" si="24"/>
        <v>documentary</v>
      </c>
      <c r="S316" s="10">
        <f t="shared" si="22"/>
        <v>41334.833194444444</v>
      </c>
      <c r="T316" s="10">
        <f t="shared" si="23"/>
        <v>41304.833194444444</v>
      </c>
    </row>
    <row r="317" spans="1:20" ht="43.2">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20"/>
        <v>1.01248</v>
      </c>
      <c r="P317">
        <f t="shared" si="21"/>
        <v>4.9778761061946902E-3</v>
      </c>
      <c r="Q317" t="str" cm="1">
        <f t="array" ref="Q317">_xlfn.IFS(LEFT(N317,4)="film","film &amp; video",LEFT(N317,4)="food","food",LEFT(N317,4)="game","games",LEFT(N317,4)="jour","journalism",LEFT(N317,4)="musi","music",LEFT(N317,4)="phot","photography",LEFT(N317,4)="publ","publishing",LEFT(N317,4)="tech","technology",LEFT(N317,4)="thea","theater")</f>
        <v>film &amp; video</v>
      </c>
      <c r="R317" t="str">
        <f t="shared" si="24"/>
        <v>documentary</v>
      </c>
      <c r="S317" s="10">
        <f t="shared" si="22"/>
        <v>41143.77238425926</v>
      </c>
      <c r="T317" s="10">
        <f t="shared" si="23"/>
        <v>41113.77238425926</v>
      </c>
    </row>
    <row r="318" spans="1:20" ht="28.8">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20"/>
        <v>1.1377333333333333</v>
      </c>
      <c r="P318">
        <f t="shared" si="21"/>
        <v>9.2581741474276336E-3</v>
      </c>
      <c r="Q318" t="str" cm="1">
        <f t="array" ref="Q318">_xlfn.IFS(LEFT(N318,4)="film","film &amp; video",LEFT(N318,4)="food","food",LEFT(N318,4)="game","games",LEFT(N318,4)="jour","journalism",LEFT(N318,4)="musi","music",LEFT(N318,4)="phot","photography",LEFT(N318,4)="publ","publishing",LEFT(N318,4)="tech","technology",LEFT(N318,4)="thea","theater")</f>
        <v>film &amp; video</v>
      </c>
      <c r="R318" t="str">
        <f t="shared" si="24"/>
        <v>documentary</v>
      </c>
      <c r="S318" s="10">
        <f t="shared" si="22"/>
        <v>41984.207638888889</v>
      </c>
      <c r="T318" s="10">
        <f t="shared" si="23"/>
        <v>41950.923576388886</v>
      </c>
    </row>
    <row r="319" spans="1:20" ht="43.2">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20"/>
        <v>1.0080333333333333</v>
      </c>
      <c r="P319">
        <f t="shared" si="21"/>
        <v>1.0449389901127608E-2</v>
      </c>
      <c r="Q319" t="str" cm="1">
        <f t="array" ref="Q319">_xlfn.IFS(LEFT(N319,4)="film","film &amp; video",LEFT(N319,4)="food","food",LEFT(N319,4)="game","games",LEFT(N319,4)="jour","journalism",LEFT(N319,4)="musi","music",LEFT(N319,4)="phot","photography",LEFT(N319,4)="publ","publishing",LEFT(N319,4)="tech","technology",LEFT(N319,4)="thea","theater")</f>
        <v>film &amp; video</v>
      </c>
      <c r="R319" t="str">
        <f t="shared" si="24"/>
        <v>documentary</v>
      </c>
      <c r="S319" s="10">
        <f t="shared" si="22"/>
        <v>41619.676886574074</v>
      </c>
      <c r="T319" s="10">
        <f t="shared" si="23"/>
        <v>41589.676886574074</v>
      </c>
    </row>
    <row r="320" spans="1:20" ht="43.2">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20"/>
        <v>2.8332000000000002</v>
      </c>
      <c r="P320">
        <f t="shared" si="21"/>
        <v>2.0048002258929831E-2</v>
      </c>
      <c r="Q320" t="str" cm="1">
        <f t="array" ref="Q320">_xlfn.IFS(LEFT(N320,4)="film","film &amp; video",LEFT(N320,4)="food","food",LEFT(N320,4)="game","games",LEFT(N320,4)="jour","journalism",LEFT(N320,4)="musi","music",LEFT(N320,4)="phot","photography",LEFT(N320,4)="publ","publishing",LEFT(N320,4)="tech","technology",LEFT(N320,4)="thea","theater")</f>
        <v>film &amp; video</v>
      </c>
      <c r="R320" t="str">
        <f t="shared" si="24"/>
        <v>documentary</v>
      </c>
      <c r="S320" s="10">
        <f t="shared" si="22"/>
        <v>41359.997118055559</v>
      </c>
      <c r="T320" s="10">
        <f t="shared" si="23"/>
        <v>41330.038784722223</v>
      </c>
    </row>
    <row r="321" spans="1:20" ht="57.6">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20"/>
        <v>1.1268</v>
      </c>
      <c r="P321">
        <f t="shared" si="21"/>
        <v>9.0521831735889246E-3</v>
      </c>
      <c r="Q321" t="str" cm="1">
        <f t="array" ref="Q321">_xlfn.IFS(LEFT(N321,4)="film","film &amp; video",LEFT(N321,4)="food","food",LEFT(N321,4)="game","games",LEFT(N321,4)="jour","journalism",LEFT(N321,4)="musi","music",LEFT(N321,4)="phot","photography",LEFT(N321,4)="publ","publishing",LEFT(N321,4)="tech","technology",LEFT(N321,4)="thea","theater")</f>
        <v>film &amp; video</v>
      </c>
      <c r="R321" t="str">
        <f t="shared" si="24"/>
        <v>documentary</v>
      </c>
      <c r="S321" s="10">
        <f t="shared" si="22"/>
        <v>40211.332638888889</v>
      </c>
      <c r="T321" s="10">
        <f t="shared" si="23"/>
        <v>40123.83829861111</v>
      </c>
    </row>
    <row r="322" spans="1:20" ht="43.2">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25">E322/D322</f>
        <v>1.0658000000000001</v>
      </c>
      <c r="P322">
        <f t="shared" ref="P322:P385" si="26">L322/E322</f>
        <v>7.4122724713829987E-3</v>
      </c>
      <c r="Q322" t="str" cm="1">
        <f t="array" ref="Q322">_xlfn.IFS(LEFT(N322,4)="film","film &amp; video",LEFT(N322,4)="food","food",LEFT(N322,4)="game","games",LEFT(N322,4)="jour","journalism",LEFT(N322,4)="musi","music",LEFT(N322,4)="phot","photography",LEFT(N322,4)="publ","publishing",LEFT(N322,4)="tech","technology",LEFT(N322,4)="thea","theater")</f>
        <v>film &amp; video</v>
      </c>
      <c r="R322" t="str">
        <f t="shared" si="24"/>
        <v>documentary</v>
      </c>
      <c r="S322" s="10">
        <f t="shared" ref="S322:S385" si="27">(((I322/60)/60)/24)+DATE(1970,1,1)</f>
        <v>42360.958333333328</v>
      </c>
      <c r="T322" s="10">
        <f t="shared" ref="T322:T385" si="28">(((J322/60)/60)/24)+DATE(1970,1,1)</f>
        <v>42331.551307870366</v>
      </c>
    </row>
    <row r="323" spans="1:20" ht="43.2">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5"/>
        <v>1.0266285714285714</v>
      </c>
      <c r="P323">
        <f t="shared" si="26"/>
        <v>9.3788266726038075E-3</v>
      </c>
      <c r="Q323" t="str" cm="1">
        <f t="array" ref="Q323">_xlfn.IFS(LEFT(N323,4)="film","film &amp; video",LEFT(N323,4)="food","food",LEFT(N323,4)="game","games",LEFT(N323,4)="jour","journalism",LEFT(N323,4)="musi","music",LEFT(N323,4)="phot","photography",LEFT(N323,4)="publ","publishing",LEFT(N323,4)="tech","technology",LEFT(N323,4)="thea","theater")</f>
        <v>film &amp; video</v>
      </c>
      <c r="R323" t="str">
        <f t="shared" ref="R323:R386" si="29">MID(N323,SEARCH("/",N323)+1,17)</f>
        <v>documentary</v>
      </c>
      <c r="S323" s="10">
        <f t="shared" si="27"/>
        <v>42682.488263888896</v>
      </c>
      <c r="T323" s="10">
        <f t="shared" si="28"/>
        <v>42647.446597222224</v>
      </c>
    </row>
    <row r="324" spans="1:20" ht="43.2">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5"/>
        <v>1.0791200000000001</v>
      </c>
      <c r="P324">
        <f t="shared" si="26"/>
        <v>6.8945066350359551E-3</v>
      </c>
      <c r="Q324" t="str" cm="1">
        <f t="array" ref="Q324">_xlfn.IFS(LEFT(N324,4)="film","film &amp; video",LEFT(N324,4)="food","food",LEFT(N324,4)="game","games",LEFT(N324,4)="jour","journalism",LEFT(N324,4)="musi","music",LEFT(N324,4)="phot","photography",LEFT(N324,4)="publ","publishing",LEFT(N324,4)="tech","technology",LEFT(N324,4)="thea","theater")</f>
        <v>film &amp; video</v>
      </c>
      <c r="R324" t="str">
        <f t="shared" si="29"/>
        <v>documentary</v>
      </c>
      <c r="S324" s="10">
        <f t="shared" si="27"/>
        <v>42503.57</v>
      </c>
      <c r="T324" s="10">
        <f t="shared" si="28"/>
        <v>42473.57</v>
      </c>
    </row>
    <row r="325" spans="1:20" ht="43.2">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5"/>
        <v>1.2307407407407407</v>
      </c>
      <c r="P325">
        <f t="shared" si="26"/>
        <v>8.7270538669876625E-3</v>
      </c>
      <c r="Q325" t="str" cm="1">
        <f t="array" ref="Q325">_xlfn.IFS(LEFT(N325,4)="film","film &amp; video",LEFT(N325,4)="food","food",LEFT(N325,4)="game","games",LEFT(N325,4)="jour","journalism",LEFT(N325,4)="musi","music",LEFT(N325,4)="phot","photography",LEFT(N325,4)="publ","publishing",LEFT(N325,4)="tech","technology",LEFT(N325,4)="thea","theater")</f>
        <v>film &amp; video</v>
      </c>
      <c r="R325" t="str">
        <f t="shared" si="29"/>
        <v>documentary</v>
      </c>
      <c r="S325" s="10">
        <f t="shared" si="27"/>
        <v>42725.332638888889</v>
      </c>
      <c r="T325" s="10">
        <f t="shared" si="28"/>
        <v>42697.32136574074</v>
      </c>
    </row>
    <row r="326" spans="1:20" ht="43.2">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5"/>
        <v>1.016</v>
      </c>
      <c r="P326">
        <f t="shared" si="26"/>
        <v>9.4951366373320981E-3</v>
      </c>
      <c r="Q326" t="str" cm="1">
        <f t="array" ref="Q326">_xlfn.IFS(LEFT(N326,4)="film","film &amp; video",LEFT(N326,4)="food","food",LEFT(N326,4)="game","games",LEFT(N326,4)="jour","journalism",LEFT(N326,4)="musi","music",LEFT(N326,4)="phot","photography",LEFT(N326,4)="publ","publishing",LEFT(N326,4)="tech","technology",LEFT(N326,4)="thea","theater")</f>
        <v>film &amp; video</v>
      </c>
      <c r="R326" t="str">
        <f t="shared" si="29"/>
        <v>documentary</v>
      </c>
      <c r="S326" s="10">
        <f t="shared" si="27"/>
        <v>42217.626250000001</v>
      </c>
      <c r="T326" s="10">
        <f t="shared" si="28"/>
        <v>42184.626250000001</v>
      </c>
    </row>
    <row r="327" spans="1:20" ht="43.2">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5"/>
        <v>1.04396</v>
      </c>
      <c r="P327">
        <f t="shared" si="26"/>
        <v>1.4100157094141539E-2</v>
      </c>
      <c r="Q327" t="str" cm="1">
        <f t="array" ref="Q327">_xlfn.IFS(LEFT(N327,4)="film","film &amp; video",LEFT(N327,4)="food","food",LEFT(N327,4)="game","games",LEFT(N327,4)="jour","journalism",LEFT(N327,4)="musi","music",LEFT(N327,4)="phot","photography",LEFT(N327,4)="publ","publishing",LEFT(N327,4)="tech","technology",LEFT(N327,4)="thea","theater")</f>
        <v>film &amp; video</v>
      </c>
      <c r="R327" t="str">
        <f t="shared" si="29"/>
        <v>documentary</v>
      </c>
      <c r="S327" s="10">
        <f t="shared" si="27"/>
        <v>42724.187881944439</v>
      </c>
      <c r="T327" s="10">
        <f t="shared" si="28"/>
        <v>42689.187881944439</v>
      </c>
    </row>
    <row r="328" spans="1:20" ht="43.2">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5"/>
        <v>1.1292973333333334</v>
      </c>
      <c r="P328">
        <f t="shared" si="26"/>
        <v>6.7947856661310334E-3</v>
      </c>
      <c r="Q328" t="str" cm="1">
        <f t="array" ref="Q328">_xlfn.IFS(LEFT(N328,4)="film","film &amp; video",LEFT(N328,4)="food","food",LEFT(N328,4)="game","games",LEFT(N328,4)="jour","journalism",LEFT(N328,4)="musi","music",LEFT(N328,4)="phot","photography",LEFT(N328,4)="publ","publishing",LEFT(N328,4)="tech","technology",LEFT(N328,4)="thea","theater")</f>
        <v>film &amp; video</v>
      </c>
      <c r="R328" t="str">
        <f t="shared" si="29"/>
        <v>documentary</v>
      </c>
      <c r="S328" s="10">
        <f t="shared" si="27"/>
        <v>42808.956250000003</v>
      </c>
      <c r="T328" s="10">
        <f t="shared" si="28"/>
        <v>42775.314884259264</v>
      </c>
    </row>
    <row r="329" spans="1:20" ht="43.2">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5"/>
        <v>1.3640000000000001</v>
      </c>
      <c r="P329">
        <f t="shared" si="26"/>
        <v>6.2316715542521991E-3</v>
      </c>
      <c r="Q329" t="str" cm="1">
        <f t="array" ref="Q329">_xlfn.IFS(LEFT(N329,4)="film","film &amp; video",LEFT(N329,4)="food","food",LEFT(N329,4)="game","games",LEFT(N329,4)="jour","journalism",LEFT(N329,4)="musi","music",LEFT(N329,4)="phot","photography",LEFT(N329,4)="publ","publishing",LEFT(N329,4)="tech","technology",LEFT(N329,4)="thea","theater")</f>
        <v>film &amp; video</v>
      </c>
      <c r="R329" t="str">
        <f t="shared" si="29"/>
        <v>documentary</v>
      </c>
      <c r="S329" s="10">
        <f t="shared" si="27"/>
        <v>42085.333333333328</v>
      </c>
      <c r="T329" s="10">
        <f t="shared" si="28"/>
        <v>42058.235289351855</v>
      </c>
    </row>
    <row r="330" spans="1:20" ht="43.2">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5"/>
        <v>1.036144</v>
      </c>
      <c r="P330">
        <f t="shared" si="26"/>
        <v>6.4083756697910716E-3</v>
      </c>
      <c r="Q330" t="str" cm="1">
        <f t="array" ref="Q330">_xlfn.IFS(LEFT(N330,4)="film","film &amp; video",LEFT(N330,4)="food","food",LEFT(N330,4)="game","games",LEFT(N330,4)="jour","journalism",LEFT(N330,4)="musi","music",LEFT(N330,4)="phot","photography",LEFT(N330,4)="publ","publishing",LEFT(N330,4)="tech","technology",LEFT(N330,4)="thea","theater")</f>
        <v>film &amp; video</v>
      </c>
      <c r="R330" t="str">
        <f t="shared" si="29"/>
        <v>documentary</v>
      </c>
      <c r="S330" s="10">
        <f t="shared" si="27"/>
        <v>42309.166666666672</v>
      </c>
      <c r="T330" s="10">
        <f t="shared" si="28"/>
        <v>42278.946620370371</v>
      </c>
    </row>
    <row r="331" spans="1:20" ht="43.2">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5"/>
        <v>1.0549999999999999</v>
      </c>
      <c r="P331">
        <f t="shared" si="26"/>
        <v>1.5829383886255925E-2</v>
      </c>
      <c r="Q331" t="str" cm="1">
        <f t="array" ref="Q331">_xlfn.IFS(LEFT(N331,4)="film","film &amp; video",LEFT(N331,4)="food","food",LEFT(N331,4)="game","games",LEFT(N331,4)="jour","journalism",LEFT(N331,4)="musi","music",LEFT(N331,4)="phot","photography",LEFT(N331,4)="publ","publishing",LEFT(N331,4)="tech","technology",LEFT(N331,4)="thea","theater")</f>
        <v>film &amp; video</v>
      </c>
      <c r="R331" t="str">
        <f t="shared" si="29"/>
        <v>documentary</v>
      </c>
      <c r="S331" s="10">
        <f t="shared" si="27"/>
        <v>42315.166666666672</v>
      </c>
      <c r="T331" s="10">
        <f t="shared" si="28"/>
        <v>42291.46674768519</v>
      </c>
    </row>
    <row r="332" spans="1:20" ht="43.2">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5"/>
        <v>1.0182857142857142</v>
      </c>
      <c r="P332">
        <f t="shared" si="26"/>
        <v>9.5398428731762065E-3</v>
      </c>
      <c r="Q332" t="str" cm="1">
        <f t="array" ref="Q332">_xlfn.IFS(LEFT(N332,4)="film","film &amp; video",LEFT(N332,4)="food","food",LEFT(N332,4)="game","games",LEFT(N332,4)="jour","journalism",LEFT(N332,4)="musi","music",LEFT(N332,4)="phot","photography",LEFT(N332,4)="publ","publishing",LEFT(N332,4)="tech","technology",LEFT(N332,4)="thea","theater")</f>
        <v>film &amp; video</v>
      </c>
      <c r="R332" t="str">
        <f t="shared" si="29"/>
        <v>documentary</v>
      </c>
      <c r="S332" s="10">
        <f t="shared" si="27"/>
        <v>41411.165972222225</v>
      </c>
      <c r="T332" s="10">
        <f t="shared" si="28"/>
        <v>41379.515775462962</v>
      </c>
    </row>
    <row r="333" spans="1:20" ht="43.2">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5"/>
        <v>1.0660499999999999</v>
      </c>
      <c r="P333">
        <f t="shared" si="26"/>
        <v>1.0271563247502462E-2</v>
      </c>
      <c r="Q333" t="str" cm="1">
        <f t="array" ref="Q333">_xlfn.IFS(LEFT(N333,4)="film","film &amp; video",LEFT(N333,4)="food","food",LEFT(N333,4)="game","games",LEFT(N333,4)="jour","journalism",LEFT(N333,4)="musi","music",LEFT(N333,4)="phot","photography",LEFT(N333,4)="publ","publishing",LEFT(N333,4)="tech","technology",LEFT(N333,4)="thea","theater")</f>
        <v>film &amp; video</v>
      </c>
      <c r="R333" t="str">
        <f t="shared" si="29"/>
        <v>documentary</v>
      </c>
      <c r="S333" s="10">
        <f t="shared" si="27"/>
        <v>42538.581412037034</v>
      </c>
      <c r="T333" s="10">
        <f t="shared" si="28"/>
        <v>42507.581412037034</v>
      </c>
    </row>
    <row r="334" spans="1:20" ht="43.2">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5"/>
        <v>1.13015</v>
      </c>
      <c r="P334">
        <f t="shared" si="26"/>
        <v>4.9108525416980044E-3</v>
      </c>
      <c r="Q334" t="str" cm="1">
        <f t="array" ref="Q334">_xlfn.IFS(LEFT(N334,4)="film","film &amp; video",LEFT(N334,4)="food","food",LEFT(N334,4)="game","games",LEFT(N334,4)="jour","journalism",LEFT(N334,4)="musi","music",LEFT(N334,4)="phot","photography",LEFT(N334,4)="publ","publishing",LEFT(N334,4)="tech","technology",LEFT(N334,4)="thea","theater")</f>
        <v>film &amp; video</v>
      </c>
      <c r="R334" t="str">
        <f t="shared" si="29"/>
        <v>documentary</v>
      </c>
      <c r="S334" s="10">
        <f t="shared" si="27"/>
        <v>42305.333333333328</v>
      </c>
      <c r="T334" s="10">
        <f t="shared" si="28"/>
        <v>42263.680289351847</v>
      </c>
    </row>
    <row r="335" spans="1:20" ht="43.2">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5"/>
        <v>1.252275</v>
      </c>
      <c r="P335">
        <f t="shared" si="26"/>
        <v>5.3103351899542834E-3</v>
      </c>
      <c r="Q335" t="str" cm="1">
        <f t="array" ref="Q335">_xlfn.IFS(LEFT(N335,4)="film","film &amp; video",LEFT(N335,4)="food","food",LEFT(N335,4)="game","games",LEFT(N335,4)="jour","journalism",LEFT(N335,4)="musi","music",LEFT(N335,4)="phot","photography",LEFT(N335,4)="publ","publishing",LEFT(N335,4)="tech","technology",LEFT(N335,4)="thea","theater")</f>
        <v>film &amp; video</v>
      </c>
      <c r="R335" t="str">
        <f t="shared" si="29"/>
        <v>documentary</v>
      </c>
      <c r="S335" s="10">
        <f t="shared" si="27"/>
        <v>42467.59480324074</v>
      </c>
      <c r="T335" s="10">
        <f t="shared" si="28"/>
        <v>42437.636469907404</v>
      </c>
    </row>
    <row r="336" spans="1:20" ht="57.6">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5"/>
        <v>1.0119</v>
      </c>
      <c r="P336">
        <f t="shared" si="26"/>
        <v>6.8188556181440858E-3</v>
      </c>
      <c r="Q336" t="str" cm="1">
        <f t="array" ref="Q336">_xlfn.IFS(LEFT(N336,4)="film","film &amp; video",LEFT(N336,4)="food","food",LEFT(N336,4)="game","games",LEFT(N336,4)="jour","journalism",LEFT(N336,4)="musi","music",LEFT(N336,4)="phot","photography",LEFT(N336,4)="publ","publishing",LEFT(N336,4)="tech","technology",LEFT(N336,4)="thea","theater")</f>
        <v>film &amp; video</v>
      </c>
      <c r="R336" t="str">
        <f t="shared" si="29"/>
        <v>documentary</v>
      </c>
      <c r="S336" s="10">
        <f t="shared" si="27"/>
        <v>42139.791666666672</v>
      </c>
      <c r="T336" s="10">
        <f t="shared" si="28"/>
        <v>42101.682372685187</v>
      </c>
    </row>
    <row r="337" spans="1:20" ht="43.2">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5"/>
        <v>1.0276470588235294</v>
      </c>
      <c r="P337">
        <f t="shared" si="26"/>
        <v>9.1585575271894669E-3</v>
      </c>
      <c r="Q337" t="str" cm="1">
        <f t="array" ref="Q337">_xlfn.IFS(LEFT(N337,4)="film","film &amp; video",LEFT(N337,4)="food","food",LEFT(N337,4)="game","games",LEFT(N337,4)="jour","journalism",LEFT(N337,4)="musi","music",LEFT(N337,4)="phot","photography",LEFT(N337,4)="publ","publishing",LEFT(N337,4)="tech","technology",LEFT(N337,4)="thea","theater")</f>
        <v>film &amp; video</v>
      </c>
      <c r="R337" t="str">
        <f t="shared" si="29"/>
        <v>documentary</v>
      </c>
      <c r="S337" s="10">
        <f t="shared" si="27"/>
        <v>42132.916666666672</v>
      </c>
      <c r="T337" s="10">
        <f t="shared" si="28"/>
        <v>42101.737442129626</v>
      </c>
    </row>
    <row r="338" spans="1:20" ht="43.2">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5"/>
        <v>1.1683911999999999</v>
      </c>
      <c r="P338">
        <f t="shared" si="26"/>
        <v>1.6877908700442115E-2</v>
      </c>
      <c r="Q338" t="str" cm="1">
        <f t="array" ref="Q338">_xlfn.IFS(LEFT(N338,4)="film","film &amp; video",LEFT(N338,4)="food","food",LEFT(N338,4)="game","games",LEFT(N338,4)="jour","journalism",LEFT(N338,4)="musi","music",LEFT(N338,4)="phot","photography",LEFT(N338,4)="publ","publishing",LEFT(N338,4)="tech","technology",LEFT(N338,4)="thea","theater")</f>
        <v>film &amp; video</v>
      </c>
      <c r="R338" t="str">
        <f t="shared" si="29"/>
        <v>documentary</v>
      </c>
      <c r="S338" s="10">
        <f t="shared" si="27"/>
        <v>42321.637939814813</v>
      </c>
      <c r="T338" s="10">
        <f t="shared" si="28"/>
        <v>42291.596273148149</v>
      </c>
    </row>
    <row r="339" spans="1:20" ht="43.2">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5"/>
        <v>1.0116833333333335</v>
      </c>
      <c r="P339">
        <f t="shared" si="26"/>
        <v>1.0213999769361295E-2</v>
      </c>
      <c r="Q339" t="str" cm="1">
        <f t="array" ref="Q339">_xlfn.IFS(LEFT(N339,4)="film","film &amp; video",LEFT(N339,4)="food","food",LEFT(N339,4)="game","games",LEFT(N339,4)="jour","journalism",LEFT(N339,4)="musi","music",LEFT(N339,4)="phot","photography",LEFT(N339,4)="publ","publishing",LEFT(N339,4)="tech","technology",LEFT(N339,4)="thea","theater")</f>
        <v>film &amp; video</v>
      </c>
      <c r="R339" t="str">
        <f t="shared" si="29"/>
        <v>documentary</v>
      </c>
      <c r="S339" s="10">
        <f t="shared" si="27"/>
        <v>42077.086898148147</v>
      </c>
      <c r="T339" s="10">
        <f t="shared" si="28"/>
        <v>42047.128564814819</v>
      </c>
    </row>
    <row r="340" spans="1:20" ht="43.2">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5"/>
        <v>1.1013360000000001</v>
      </c>
      <c r="P340">
        <f t="shared" si="26"/>
        <v>1.428567969569081E-2</v>
      </c>
      <c r="Q340" t="str" cm="1">
        <f t="array" ref="Q340">_xlfn.IFS(LEFT(N340,4)="film","film &amp; video",LEFT(N340,4)="food","food",LEFT(N340,4)="game","games",LEFT(N340,4)="jour","journalism",LEFT(N340,4)="musi","music",LEFT(N340,4)="phot","photography",LEFT(N340,4)="publ","publishing",LEFT(N340,4)="tech","technology",LEFT(N340,4)="thea","theater")</f>
        <v>film &amp; video</v>
      </c>
      <c r="R340" t="str">
        <f t="shared" si="29"/>
        <v>documentary</v>
      </c>
      <c r="S340" s="10">
        <f t="shared" si="27"/>
        <v>42616.041666666672</v>
      </c>
      <c r="T340" s="10">
        <f t="shared" si="28"/>
        <v>42559.755671296298</v>
      </c>
    </row>
    <row r="341" spans="1:20" ht="43.2">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5"/>
        <v>1.0808333333333333</v>
      </c>
      <c r="P341">
        <f t="shared" si="26"/>
        <v>1.3723978411719353E-2</v>
      </c>
      <c r="Q341" t="str" cm="1">
        <f t="array" ref="Q341">_xlfn.IFS(LEFT(N341,4)="film","film &amp; video",LEFT(N341,4)="food","food",LEFT(N341,4)="game","games",LEFT(N341,4)="jour","journalism",LEFT(N341,4)="musi","music",LEFT(N341,4)="phot","photography",LEFT(N341,4)="publ","publishing",LEFT(N341,4)="tech","technology",LEFT(N341,4)="thea","theater")</f>
        <v>film &amp; video</v>
      </c>
      <c r="R341" t="str">
        <f t="shared" si="29"/>
        <v>documentary</v>
      </c>
      <c r="S341" s="10">
        <f t="shared" si="27"/>
        <v>42123.760046296295</v>
      </c>
      <c r="T341" s="10">
        <f t="shared" si="28"/>
        <v>42093.760046296295</v>
      </c>
    </row>
    <row r="342" spans="1:20" ht="43.2">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5"/>
        <v>1.2502285714285715</v>
      </c>
      <c r="P342">
        <f t="shared" si="26"/>
        <v>6.833036244800951E-3</v>
      </c>
      <c r="Q342" t="str" cm="1">
        <f t="array" ref="Q342">_xlfn.IFS(LEFT(N342,4)="film","film &amp; video",LEFT(N342,4)="food","food",LEFT(N342,4)="game","games",LEFT(N342,4)="jour","journalism",LEFT(N342,4)="musi","music",LEFT(N342,4)="phot","photography",LEFT(N342,4)="publ","publishing",LEFT(N342,4)="tech","technology",LEFT(N342,4)="thea","theater")</f>
        <v>film &amp; video</v>
      </c>
      <c r="R342" t="str">
        <f t="shared" si="29"/>
        <v>documentary</v>
      </c>
      <c r="S342" s="10">
        <f t="shared" si="27"/>
        <v>42802.875</v>
      </c>
      <c r="T342" s="10">
        <f t="shared" si="28"/>
        <v>42772.669062500005</v>
      </c>
    </row>
    <row r="343" spans="1:20" ht="43.2">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5"/>
        <v>1.0671428571428572</v>
      </c>
      <c r="P343">
        <f t="shared" si="26"/>
        <v>1.4725568942436412E-2</v>
      </c>
      <c r="Q343" t="str" cm="1">
        <f t="array" ref="Q343">_xlfn.IFS(LEFT(N343,4)="film","film &amp; video",LEFT(N343,4)="food","food",LEFT(N343,4)="game","games",LEFT(N343,4)="jour","journalism",LEFT(N343,4)="musi","music",LEFT(N343,4)="phot","photography",LEFT(N343,4)="publ","publishing",LEFT(N343,4)="tech","technology",LEFT(N343,4)="thea","theater")</f>
        <v>film &amp; video</v>
      </c>
      <c r="R343" t="str">
        <f t="shared" si="29"/>
        <v>documentary</v>
      </c>
      <c r="S343" s="10">
        <f t="shared" si="27"/>
        <v>41913.165972222225</v>
      </c>
      <c r="T343" s="10">
        <f t="shared" si="28"/>
        <v>41894.879606481481</v>
      </c>
    </row>
    <row r="344" spans="1:20" ht="28.8">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5"/>
        <v>1.0036639999999999</v>
      </c>
      <c r="P344">
        <f t="shared" si="26"/>
        <v>5.8875190393308015E-3</v>
      </c>
      <c r="Q344" t="str" cm="1">
        <f t="array" ref="Q344">_xlfn.IFS(LEFT(N344,4)="film","film &amp; video",LEFT(N344,4)="food","food",LEFT(N344,4)="game","games",LEFT(N344,4)="jour","journalism",LEFT(N344,4)="musi","music",LEFT(N344,4)="phot","photography",LEFT(N344,4)="publ","publishing",LEFT(N344,4)="tech","technology",LEFT(N344,4)="thea","theater")</f>
        <v>film &amp; video</v>
      </c>
      <c r="R344" t="str">
        <f t="shared" si="29"/>
        <v>documentary</v>
      </c>
      <c r="S344" s="10">
        <f t="shared" si="27"/>
        <v>42489.780844907407</v>
      </c>
      <c r="T344" s="10">
        <f t="shared" si="28"/>
        <v>42459.780844907407</v>
      </c>
    </row>
    <row r="345" spans="1:20" ht="43.2">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5"/>
        <v>1.0202863333333334</v>
      </c>
      <c r="P345">
        <f t="shared" si="26"/>
        <v>1.7119377272850528E-2</v>
      </c>
      <c r="Q345" t="str" cm="1">
        <f t="array" ref="Q345">_xlfn.IFS(LEFT(N345,4)="film","film &amp; video",LEFT(N345,4)="food","food",LEFT(N345,4)="game","games",LEFT(N345,4)="jour","journalism",LEFT(N345,4)="musi","music",LEFT(N345,4)="phot","photography",LEFT(N345,4)="publ","publishing",LEFT(N345,4)="tech","technology",LEFT(N345,4)="thea","theater")</f>
        <v>film &amp; video</v>
      </c>
      <c r="R345" t="str">
        <f t="shared" si="29"/>
        <v>documentary</v>
      </c>
      <c r="S345" s="10">
        <f t="shared" si="27"/>
        <v>41957.125</v>
      </c>
      <c r="T345" s="10">
        <f t="shared" si="28"/>
        <v>41926.73778935185</v>
      </c>
    </row>
    <row r="346" spans="1:20" ht="43.2">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5"/>
        <v>1.0208358208955224</v>
      </c>
      <c r="P346">
        <f t="shared" si="26"/>
        <v>8.333820691268496E-3</v>
      </c>
      <c r="Q346" t="str" cm="1">
        <f t="array" ref="Q346">_xlfn.IFS(LEFT(N346,4)="film","film &amp; video",LEFT(N346,4)="food","food",LEFT(N346,4)="game","games",LEFT(N346,4)="jour","journalism",LEFT(N346,4)="musi","music",LEFT(N346,4)="phot","photography",LEFT(N346,4)="publ","publishing",LEFT(N346,4)="tech","technology",LEFT(N346,4)="thea","theater")</f>
        <v>film &amp; video</v>
      </c>
      <c r="R346" t="str">
        <f t="shared" si="29"/>
        <v>documentary</v>
      </c>
      <c r="S346" s="10">
        <f t="shared" si="27"/>
        <v>42156.097222222219</v>
      </c>
      <c r="T346" s="10">
        <f t="shared" si="28"/>
        <v>42111.970995370371</v>
      </c>
    </row>
    <row r="347" spans="1:20" ht="43.2">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5"/>
        <v>1.2327586206896552</v>
      </c>
      <c r="P347">
        <f t="shared" si="26"/>
        <v>1.0013986013986014E-2</v>
      </c>
      <c r="Q347" t="str" cm="1">
        <f t="array" ref="Q347">_xlfn.IFS(LEFT(N347,4)="film","film &amp; video",LEFT(N347,4)="food","food",LEFT(N347,4)="game","games",LEFT(N347,4)="jour","journalism",LEFT(N347,4)="musi","music",LEFT(N347,4)="phot","photography",LEFT(N347,4)="publ","publishing",LEFT(N347,4)="tech","technology",LEFT(N347,4)="thea","theater")</f>
        <v>film &amp; video</v>
      </c>
      <c r="R347" t="str">
        <f t="shared" si="29"/>
        <v>documentary</v>
      </c>
      <c r="S347" s="10">
        <f t="shared" si="27"/>
        <v>42144.944328703699</v>
      </c>
      <c r="T347" s="10">
        <f t="shared" si="28"/>
        <v>42114.944328703699</v>
      </c>
    </row>
    <row r="348" spans="1:20" ht="43.2">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5"/>
        <v>1.7028880000000002</v>
      </c>
      <c r="P348">
        <f t="shared" si="26"/>
        <v>1.1040068401445073E-2</v>
      </c>
      <c r="Q348" t="str" cm="1">
        <f t="array" ref="Q348">_xlfn.IFS(LEFT(N348,4)="film","film &amp; video",LEFT(N348,4)="food","food",LEFT(N348,4)="game","games",LEFT(N348,4)="jour","journalism",LEFT(N348,4)="musi","music",LEFT(N348,4)="phot","photography",LEFT(N348,4)="publ","publishing",LEFT(N348,4)="tech","technology",LEFT(N348,4)="thea","theater")</f>
        <v>film &amp; video</v>
      </c>
      <c r="R348" t="str">
        <f t="shared" si="29"/>
        <v>documentary</v>
      </c>
      <c r="S348" s="10">
        <f t="shared" si="27"/>
        <v>42291.500243055561</v>
      </c>
      <c r="T348" s="10">
        <f t="shared" si="28"/>
        <v>42261.500243055561</v>
      </c>
    </row>
    <row r="349" spans="1:20" ht="43.2">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5"/>
        <v>1.1159049999999999</v>
      </c>
      <c r="P349">
        <f t="shared" si="26"/>
        <v>8.4908661579614752E-3</v>
      </c>
      <c r="Q349" t="str" cm="1">
        <f t="array" ref="Q349">_xlfn.IFS(LEFT(N349,4)="film","film &amp; video",LEFT(N349,4)="food","food",LEFT(N349,4)="game","games",LEFT(N349,4)="jour","journalism",LEFT(N349,4)="musi","music",LEFT(N349,4)="phot","photography",LEFT(N349,4)="publ","publishing",LEFT(N349,4)="tech","technology",LEFT(N349,4)="thea","theater")</f>
        <v>film &amp; video</v>
      </c>
      <c r="R349" t="str">
        <f t="shared" si="29"/>
        <v>documentary</v>
      </c>
      <c r="S349" s="10">
        <f t="shared" si="27"/>
        <v>42322.537141203706</v>
      </c>
      <c r="T349" s="10">
        <f t="shared" si="28"/>
        <v>42292.495474537034</v>
      </c>
    </row>
    <row r="350" spans="1:20" ht="43.2">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5"/>
        <v>1.03</v>
      </c>
      <c r="P350">
        <f t="shared" si="26"/>
        <v>1.1553398058252427E-2</v>
      </c>
      <c r="Q350" t="str" cm="1">
        <f t="array" ref="Q350">_xlfn.IFS(LEFT(N350,4)="film","film &amp; video",LEFT(N350,4)="food","food",LEFT(N350,4)="game","games",LEFT(N350,4)="jour","journalism",LEFT(N350,4)="musi","music",LEFT(N350,4)="phot","photography",LEFT(N350,4)="publ","publishing",LEFT(N350,4)="tech","technology",LEFT(N350,4)="thea","theater")</f>
        <v>film &amp; video</v>
      </c>
      <c r="R350" t="str">
        <f t="shared" si="29"/>
        <v>documentary</v>
      </c>
      <c r="S350" s="10">
        <f t="shared" si="27"/>
        <v>42237.58699074074</v>
      </c>
      <c r="T350" s="10">
        <f t="shared" si="28"/>
        <v>42207.58699074074</v>
      </c>
    </row>
    <row r="351" spans="1:20" ht="43.2">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5"/>
        <v>1.0663570159857905</v>
      </c>
      <c r="P351">
        <f t="shared" si="26"/>
        <v>1.3908344840337199E-2</v>
      </c>
      <c r="Q351" t="str" cm="1">
        <f t="array" ref="Q351">_xlfn.IFS(LEFT(N351,4)="film","film &amp; video",LEFT(N351,4)="food","food",LEFT(N351,4)="game","games",LEFT(N351,4)="jour","journalism",LEFT(N351,4)="musi","music",LEFT(N351,4)="phot","photography",LEFT(N351,4)="publ","publishing",LEFT(N351,4)="tech","technology",LEFT(N351,4)="thea","theater")</f>
        <v>film &amp; video</v>
      </c>
      <c r="R351" t="str">
        <f t="shared" si="29"/>
        <v>documentary</v>
      </c>
      <c r="S351" s="10">
        <f t="shared" si="27"/>
        <v>42790.498935185184</v>
      </c>
      <c r="T351" s="10">
        <f t="shared" si="28"/>
        <v>42760.498935185184</v>
      </c>
    </row>
    <row r="352" spans="1:20" ht="43.2">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5"/>
        <v>1.1476</v>
      </c>
      <c r="P352">
        <f t="shared" si="26"/>
        <v>7.7030324154757756E-3</v>
      </c>
      <c r="Q352" t="str" cm="1">
        <f t="array" ref="Q352">_xlfn.IFS(LEFT(N352,4)="film","film &amp; video",LEFT(N352,4)="food","food",LEFT(N352,4)="game","games",LEFT(N352,4)="jour","journalism",LEFT(N352,4)="musi","music",LEFT(N352,4)="phot","photography",LEFT(N352,4)="publ","publishing",LEFT(N352,4)="tech","technology",LEFT(N352,4)="thea","theater")</f>
        <v>film &amp; video</v>
      </c>
      <c r="R352" t="str">
        <f t="shared" si="29"/>
        <v>documentary</v>
      </c>
      <c r="S352" s="10">
        <f t="shared" si="27"/>
        <v>42624.165972222225</v>
      </c>
      <c r="T352" s="10">
        <f t="shared" si="28"/>
        <v>42586.066076388888</v>
      </c>
    </row>
    <row r="353" spans="1:20" ht="43.2">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5"/>
        <v>1.2734117647058822</v>
      </c>
      <c r="P353">
        <f t="shared" si="26"/>
        <v>2.2265336289726535E-2</v>
      </c>
      <c r="Q353" t="str" cm="1">
        <f t="array" ref="Q353">_xlfn.IFS(LEFT(N353,4)="film","film &amp; video",LEFT(N353,4)="food","food",LEFT(N353,4)="game","games",LEFT(N353,4)="jour","journalism",LEFT(N353,4)="musi","music",LEFT(N353,4)="phot","photography",LEFT(N353,4)="publ","publishing",LEFT(N353,4)="tech","technology",LEFT(N353,4)="thea","theater")</f>
        <v>film &amp; video</v>
      </c>
      <c r="R353" t="str">
        <f t="shared" si="29"/>
        <v>documentary</v>
      </c>
      <c r="S353" s="10">
        <f t="shared" si="27"/>
        <v>42467.923078703709</v>
      </c>
      <c r="T353" s="10">
        <f t="shared" si="28"/>
        <v>42427.964745370366</v>
      </c>
    </row>
    <row r="354" spans="1:20" ht="43.2">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5"/>
        <v>1.1656</v>
      </c>
      <c r="P354">
        <f t="shared" si="26"/>
        <v>2.4536719286204531E-2</v>
      </c>
      <c r="Q354" t="str" cm="1">
        <f t="array" ref="Q354">_xlfn.IFS(LEFT(N354,4)="film","film &amp; video",LEFT(N354,4)="food","food",LEFT(N354,4)="game","games",LEFT(N354,4)="jour","journalism",LEFT(N354,4)="musi","music",LEFT(N354,4)="phot","photography",LEFT(N354,4)="publ","publishing",LEFT(N354,4)="tech","technology",LEFT(N354,4)="thea","theater")</f>
        <v>film &amp; video</v>
      </c>
      <c r="R354" t="str">
        <f t="shared" si="29"/>
        <v>documentary</v>
      </c>
      <c r="S354" s="10">
        <f t="shared" si="27"/>
        <v>41920.167453703703</v>
      </c>
      <c r="T354" s="10">
        <f t="shared" si="28"/>
        <v>41890.167453703703</v>
      </c>
    </row>
    <row r="355" spans="1:20" ht="43.2">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5"/>
        <v>1.0861819426615318</v>
      </c>
      <c r="P355">
        <f t="shared" si="26"/>
        <v>9.6596007133922402E-3</v>
      </c>
      <c r="Q355" t="str" cm="1">
        <f t="array" ref="Q355">_xlfn.IFS(LEFT(N355,4)="film","film &amp; video",LEFT(N355,4)="food","food",LEFT(N355,4)="game","games",LEFT(N355,4)="jour","journalism",LEFT(N355,4)="musi","music",LEFT(N355,4)="phot","photography",LEFT(N355,4)="publ","publishing",LEFT(N355,4)="tech","technology",LEFT(N355,4)="thea","theater")</f>
        <v>film &amp; video</v>
      </c>
      <c r="R355" t="str">
        <f t="shared" si="29"/>
        <v>documentary</v>
      </c>
      <c r="S355" s="10">
        <f t="shared" si="27"/>
        <v>42327.833553240736</v>
      </c>
      <c r="T355" s="10">
        <f t="shared" si="28"/>
        <v>42297.791886574079</v>
      </c>
    </row>
    <row r="356" spans="1:20" ht="43.2">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5"/>
        <v>1.0394285714285714</v>
      </c>
      <c r="P356">
        <f t="shared" si="26"/>
        <v>7.9714128642111044E-3</v>
      </c>
      <c r="Q356" t="str" cm="1">
        <f t="array" ref="Q356">_xlfn.IFS(LEFT(N356,4)="film","film &amp; video",LEFT(N356,4)="food","food",LEFT(N356,4)="game","games",LEFT(N356,4)="jour","journalism",LEFT(N356,4)="musi","music",LEFT(N356,4)="phot","photography",LEFT(N356,4)="publ","publishing",LEFT(N356,4)="tech","technology",LEFT(N356,4)="thea","theater")</f>
        <v>film &amp; video</v>
      </c>
      <c r="R356" t="str">
        <f t="shared" si="29"/>
        <v>documentary</v>
      </c>
      <c r="S356" s="10">
        <f t="shared" si="27"/>
        <v>42468.786122685182</v>
      </c>
      <c r="T356" s="10">
        <f t="shared" si="28"/>
        <v>42438.827789351853</v>
      </c>
    </row>
    <row r="357" spans="1:20" ht="43.2">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5"/>
        <v>1.1625714285714286</v>
      </c>
      <c r="P357">
        <f t="shared" si="26"/>
        <v>4.0550503809289751E-3</v>
      </c>
      <c r="Q357" t="str" cm="1">
        <f t="array" ref="Q357">_xlfn.IFS(LEFT(N357,4)="film","film &amp; video",LEFT(N357,4)="food","food",LEFT(N357,4)="game","games",LEFT(N357,4)="jour","journalism",LEFT(N357,4)="musi","music",LEFT(N357,4)="phot","photography",LEFT(N357,4)="publ","publishing",LEFT(N357,4)="tech","technology",LEFT(N357,4)="thea","theater")</f>
        <v>film &amp; video</v>
      </c>
      <c r="R357" t="str">
        <f t="shared" si="29"/>
        <v>documentary</v>
      </c>
      <c r="S357" s="10">
        <f t="shared" si="27"/>
        <v>41974.3355787037</v>
      </c>
      <c r="T357" s="10">
        <f t="shared" si="28"/>
        <v>41943.293912037036</v>
      </c>
    </row>
    <row r="358" spans="1:20" ht="43.2">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5"/>
        <v>1.0269239999999999</v>
      </c>
      <c r="P358">
        <f t="shared" si="26"/>
        <v>1.2594245857856406E-2</v>
      </c>
      <c r="Q358" t="str" cm="1">
        <f t="array" ref="Q358">_xlfn.IFS(LEFT(N358,4)="film","film &amp; video",LEFT(N358,4)="food","food",LEFT(N358,4)="game","games",LEFT(N358,4)="jour","journalism",LEFT(N358,4)="musi","music",LEFT(N358,4)="phot","photography",LEFT(N358,4)="publ","publishing",LEFT(N358,4)="tech","technology",LEFT(N358,4)="thea","theater")</f>
        <v>film &amp; video</v>
      </c>
      <c r="R358" t="str">
        <f t="shared" si="29"/>
        <v>documentary</v>
      </c>
      <c r="S358" s="10">
        <f t="shared" si="27"/>
        <v>42445.761493055557</v>
      </c>
      <c r="T358" s="10">
        <f t="shared" si="28"/>
        <v>42415.803159722222</v>
      </c>
    </row>
    <row r="359" spans="1:20" ht="43.2">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5"/>
        <v>1.74</v>
      </c>
      <c r="P359">
        <f t="shared" si="26"/>
        <v>1.160919540229885E-2</v>
      </c>
      <c r="Q359" t="str" cm="1">
        <f t="array" ref="Q359">_xlfn.IFS(LEFT(N359,4)="film","film &amp; video",LEFT(N359,4)="food","food",LEFT(N359,4)="game","games",LEFT(N359,4)="jour","journalism",LEFT(N359,4)="musi","music",LEFT(N359,4)="phot","photography",LEFT(N359,4)="publ","publishing",LEFT(N359,4)="tech","technology",LEFT(N359,4)="thea","theater")</f>
        <v>film &amp; video</v>
      </c>
      <c r="R359" t="str">
        <f t="shared" si="29"/>
        <v>documentary</v>
      </c>
      <c r="S359" s="10">
        <f t="shared" si="27"/>
        <v>42118.222187499996</v>
      </c>
      <c r="T359" s="10">
        <f t="shared" si="28"/>
        <v>42078.222187499996</v>
      </c>
    </row>
    <row r="360" spans="1:20" ht="43.2">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5"/>
        <v>1.03088</v>
      </c>
      <c r="P360">
        <f t="shared" si="26"/>
        <v>5.1800403538724196E-3</v>
      </c>
      <c r="Q360" t="str" cm="1">
        <f t="array" ref="Q360">_xlfn.IFS(LEFT(N360,4)="film","film &amp; video",LEFT(N360,4)="food","food",LEFT(N360,4)="game","games",LEFT(N360,4)="jour","journalism",LEFT(N360,4)="musi","music",LEFT(N360,4)="phot","photography",LEFT(N360,4)="publ","publishing",LEFT(N360,4)="tech","technology",LEFT(N360,4)="thea","theater")</f>
        <v>film &amp; video</v>
      </c>
      <c r="R360" t="str">
        <f t="shared" si="29"/>
        <v>documentary</v>
      </c>
      <c r="S360" s="10">
        <f t="shared" si="27"/>
        <v>42536.625</v>
      </c>
      <c r="T360" s="10">
        <f t="shared" si="28"/>
        <v>42507.860196759255</v>
      </c>
    </row>
    <row r="361" spans="1:20" ht="43.2">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5"/>
        <v>1.0485537190082646</v>
      </c>
      <c r="P361">
        <f t="shared" si="26"/>
        <v>1.1901477832512315E-2</v>
      </c>
      <c r="Q361" t="str" cm="1">
        <f t="array" ref="Q361">_xlfn.IFS(LEFT(N361,4)="film","film &amp; video",LEFT(N361,4)="food","food",LEFT(N361,4)="game","games",LEFT(N361,4)="jour","journalism",LEFT(N361,4)="musi","music",LEFT(N361,4)="phot","photography",LEFT(N361,4)="publ","publishing",LEFT(N361,4)="tech","technology",LEFT(N361,4)="thea","theater")</f>
        <v>film &amp; video</v>
      </c>
      <c r="R361" t="str">
        <f t="shared" si="29"/>
        <v>documentary</v>
      </c>
      <c r="S361" s="10">
        <f t="shared" si="27"/>
        <v>41957.216666666667</v>
      </c>
      <c r="T361" s="10">
        <f t="shared" si="28"/>
        <v>41935.070486111108</v>
      </c>
    </row>
    <row r="362" spans="1:20" ht="43.2">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5"/>
        <v>1.0137499999999999</v>
      </c>
      <c r="P362">
        <f t="shared" si="26"/>
        <v>7.1516646115906291E-3</v>
      </c>
      <c r="Q362" t="str" cm="1">
        <f t="array" ref="Q362">_xlfn.IFS(LEFT(N362,4)="film","film &amp; video",LEFT(N362,4)="food","food",LEFT(N362,4)="game","games",LEFT(N362,4)="jour","journalism",LEFT(N362,4)="musi","music",LEFT(N362,4)="phot","photography",LEFT(N362,4)="publ","publishing",LEFT(N362,4)="tech","technology",LEFT(N362,4)="thea","theater")</f>
        <v>film &amp; video</v>
      </c>
      <c r="R362" t="str">
        <f t="shared" si="29"/>
        <v>documentary</v>
      </c>
      <c r="S362" s="10">
        <f t="shared" si="27"/>
        <v>42208.132638888885</v>
      </c>
      <c r="T362" s="10">
        <f t="shared" si="28"/>
        <v>42163.897916666669</v>
      </c>
    </row>
    <row r="363" spans="1:20" ht="43.2">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5"/>
        <v>1.1107699999999998</v>
      </c>
      <c r="P363">
        <f t="shared" si="26"/>
        <v>9.105652578198651E-3</v>
      </c>
      <c r="Q363" t="str" cm="1">
        <f t="array" ref="Q363">_xlfn.IFS(LEFT(N363,4)="film","film &amp; video",LEFT(N363,4)="food","food",LEFT(N363,4)="game","games",LEFT(N363,4)="jour","journalism",LEFT(N363,4)="musi","music",LEFT(N363,4)="phot","photography",LEFT(N363,4)="publ","publishing",LEFT(N363,4)="tech","technology",LEFT(N363,4)="thea","theater")</f>
        <v>film &amp; video</v>
      </c>
      <c r="R363" t="str">
        <f t="shared" si="29"/>
        <v>documentary</v>
      </c>
      <c r="S363" s="10">
        <f t="shared" si="27"/>
        <v>41966.042893518519</v>
      </c>
      <c r="T363" s="10">
        <f t="shared" si="28"/>
        <v>41936.001226851848</v>
      </c>
    </row>
    <row r="364" spans="1:20" ht="57.6">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5"/>
        <v>1.2415933781686497</v>
      </c>
      <c r="P364">
        <f t="shared" si="26"/>
        <v>7.1666666666666667E-3</v>
      </c>
      <c r="Q364" t="str" cm="1">
        <f t="array" ref="Q364">_xlfn.IFS(LEFT(N364,4)="film","film &amp; video",LEFT(N364,4)="food","food",LEFT(N364,4)="game","games",LEFT(N364,4)="jour","journalism",LEFT(N364,4)="musi","music",LEFT(N364,4)="phot","photography",LEFT(N364,4)="publ","publishing",LEFT(N364,4)="tech","technology",LEFT(N364,4)="thea","theater")</f>
        <v>film &amp; video</v>
      </c>
      <c r="R364" t="str">
        <f t="shared" si="29"/>
        <v>documentary</v>
      </c>
      <c r="S364" s="10">
        <f t="shared" si="27"/>
        <v>41859</v>
      </c>
      <c r="T364" s="10">
        <f t="shared" si="28"/>
        <v>41837.210543981484</v>
      </c>
    </row>
    <row r="365" spans="1:20" ht="57.6">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5"/>
        <v>1.0133333333333334</v>
      </c>
      <c r="P365">
        <f t="shared" si="26"/>
        <v>2.8748341441839896E-3</v>
      </c>
      <c r="Q365" t="str" cm="1">
        <f t="array" ref="Q365">_xlfn.IFS(LEFT(N365,4)="film","film &amp; video",LEFT(N365,4)="food","food",LEFT(N365,4)="game","games",LEFT(N365,4)="jour","journalism",LEFT(N365,4)="musi","music",LEFT(N365,4)="phot","photography",LEFT(N365,4)="publ","publishing",LEFT(N365,4)="tech","technology",LEFT(N365,4)="thea","theater")</f>
        <v>film &amp; video</v>
      </c>
      <c r="R365" t="str">
        <f t="shared" si="29"/>
        <v>documentary</v>
      </c>
      <c r="S365" s="10">
        <f t="shared" si="27"/>
        <v>40300.806944444441</v>
      </c>
      <c r="T365" s="10">
        <f t="shared" si="28"/>
        <v>40255.744629629626</v>
      </c>
    </row>
    <row r="366" spans="1:20" ht="43.2">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5"/>
        <v>1.1016142857142857</v>
      </c>
      <c r="P366">
        <f t="shared" si="26"/>
        <v>1.4653819719113509E-2</v>
      </c>
      <c r="Q366" t="str" cm="1">
        <f t="array" ref="Q366">_xlfn.IFS(LEFT(N366,4)="film","film &amp; video",LEFT(N366,4)="food","food",LEFT(N366,4)="game","games",LEFT(N366,4)="jour","journalism",LEFT(N366,4)="musi","music",LEFT(N366,4)="phot","photography",LEFT(N366,4)="publ","publishing",LEFT(N366,4)="tech","technology",LEFT(N366,4)="thea","theater")</f>
        <v>film &amp; video</v>
      </c>
      <c r="R366" t="str">
        <f t="shared" si="29"/>
        <v>documentary</v>
      </c>
      <c r="S366" s="10">
        <f t="shared" si="27"/>
        <v>41811.165972222225</v>
      </c>
      <c r="T366" s="10">
        <f t="shared" si="28"/>
        <v>41780.859629629631</v>
      </c>
    </row>
    <row r="367" spans="1:20" ht="43.2">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5"/>
        <v>1.0397333333333334</v>
      </c>
      <c r="P367">
        <f t="shared" si="26"/>
        <v>4.1677353167478837E-3</v>
      </c>
      <c r="Q367" t="str" cm="1">
        <f t="array" ref="Q367">_xlfn.IFS(LEFT(N367,4)="film","film &amp; video",LEFT(N367,4)="food","food",LEFT(N367,4)="game","games",LEFT(N367,4)="jour","journalism",LEFT(N367,4)="musi","music",LEFT(N367,4)="phot","photography",LEFT(N367,4)="publ","publishing",LEFT(N367,4)="tech","technology",LEFT(N367,4)="thea","theater")</f>
        <v>film &amp; video</v>
      </c>
      <c r="R367" t="str">
        <f t="shared" si="29"/>
        <v>documentary</v>
      </c>
      <c r="S367" s="10">
        <f t="shared" si="27"/>
        <v>41698.606469907405</v>
      </c>
      <c r="T367" s="10">
        <f t="shared" si="28"/>
        <v>41668.606469907405</v>
      </c>
    </row>
    <row r="368" spans="1:20" ht="43.2">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5"/>
        <v>1.013157894736842</v>
      </c>
      <c r="P368">
        <f t="shared" si="26"/>
        <v>3.4805194805194806E-3</v>
      </c>
      <c r="Q368" t="str" cm="1">
        <f t="array" ref="Q368">_xlfn.IFS(LEFT(N368,4)="film","film &amp; video",LEFT(N368,4)="food","food",LEFT(N368,4)="game","games",LEFT(N368,4)="jour","journalism",LEFT(N368,4)="musi","music",LEFT(N368,4)="phot","photography",LEFT(N368,4)="publ","publishing",LEFT(N368,4)="tech","technology",LEFT(N368,4)="thea","theater")</f>
        <v>film &amp; video</v>
      </c>
      <c r="R368" t="str">
        <f t="shared" si="29"/>
        <v>documentary</v>
      </c>
      <c r="S368" s="10">
        <f t="shared" si="27"/>
        <v>41049.793032407404</v>
      </c>
      <c r="T368" s="10">
        <f t="shared" si="28"/>
        <v>41019.793032407404</v>
      </c>
    </row>
    <row r="369" spans="1:20" ht="43.2">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5"/>
        <v>1.033501</v>
      </c>
      <c r="P369">
        <f t="shared" si="26"/>
        <v>1.1514260750594339E-2</v>
      </c>
      <c r="Q369" t="str" cm="1">
        <f t="array" ref="Q369">_xlfn.IFS(LEFT(N369,4)="film","film &amp; video",LEFT(N369,4)="food","food",LEFT(N369,4)="game","games",LEFT(N369,4)="jour","journalism",LEFT(N369,4)="musi","music",LEFT(N369,4)="phot","photography",LEFT(N369,4)="publ","publishing",LEFT(N369,4)="tech","technology",LEFT(N369,4)="thea","theater")</f>
        <v>film &amp; video</v>
      </c>
      <c r="R369" t="str">
        <f t="shared" si="29"/>
        <v>documentary</v>
      </c>
      <c r="S369" s="10">
        <f t="shared" si="27"/>
        <v>41395.207638888889</v>
      </c>
      <c r="T369" s="10">
        <f t="shared" si="28"/>
        <v>41355.577291666668</v>
      </c>
    </row>
    <row r="370" spans="1:20" ht="43.2">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5"/>
        <v>1.04112</v>
      </c>
      <c r="P370">
        <f t="shared" si="26"/>
        <v>1.2217611802674043E-2</v>
      </c>
      <c r="Q370" t="str" cm="1">
        <f t="array" ref="Q370">_xlfn.IFS(LEFT(N370,4)="film","film &amp; video",LEFT(N370,4)="food","food",LEFT(N370,4)="game","games",LEFT(N370,4)="jour","journalism",LEFT(N370,4)="musi","music",LEFT(N370,4)="phot","photography",LEFT(N370,4)="publ","publishing",LEFT(N370,4)="tech","technology",LEFT(N370,4)="thea","theater")</f>
        <v>film &amp; video</v>
      </c>
      <c r="R370" t="str">
        <f t="shared" si="29"/>
        <v>documentary</v>
      </c>
      <c r="S370" s="10">
        <f t="shared" si="27"/>
        <v>42078.563912037032</v>
      </c>
      <c r="T370" s="10">
        <f t="shared" si="28"/>
        <v>42043.605578703704</v>
      </c>
    </row>
    <row r="371" spans="1:20" ht="43.2">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5"/>
        <v>1.1015569230769231</v>
      </c>
      <c r="P371">
        <f t="shared" si="26"/>
        <v>2.3323631447517638E-2</v>
      </c>
      <c r="Q371" t="str" cm="1">
        <f t="array" ref="Q371">_xlfn.IFS(LEFT(N371,4)="film","film &amp; video",LEFT(N371,4)="food","food",LEFT(N371,4)="game","games",LEFT(N371,4)="jour","journalism",LEFT(N371,4)="musi","music",LEFT(N371,4)="phot","photography",LEFT(N371,4)="publ","publishing",LEFT(N371,4)="tech","technology",LEFT(N371,4)="thea","theater")</f>
        <v>film &amp; video</v>
      </c>
      <c r="R371" t="str">
        <f t="shared" si="29"/>
        <v>documentary</v>
      </c>
      <c r="S371" s="10">
        <f t="shared" si="27"/>
        <v>40923.551724537036</v>
      </c>
      <c r="T371" s="10">
        <f t="shared" si="28"/>
        <v>40893.551724537036</v>
      </c>
    </row>
    <row r="372" spans="1:20" ht="43.2">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5"/>
        <v>1.2202</v>
      </c>
      <c r="P372">
        <f t="shared" si="26"/>
        <v>1.4096049827897067E-3</v>
      </c>
      <c r="Q372" t="str" cm="1">
        <f t="array" ref="Q372">_xlfn.IFS(LEFT(N372,4)="film","film &amp; video",LEFT(N372,4)="food","food",LEFT(N372,4)="game","games",LEFT(N372,4)="jour","journalism",LEFT(N372,4)="musi","music",LEFT(N372,4)="phot","photography",LEFT(N372,4)="publ","publishing",LEFT(N372,4)="tech","technology",LEFT(N372,4)="thea","theater")</f>
        <v>film &amp; video</v>
      </c>
      <c r="R372" t="str">
        <f t="shared" si="29"/>
        <v>documentary</v>
      </c>
      <c r="S372" s="10">
        <f t="shared" si="27"/>
        <v>42741.795138888891</v>
      </c>
      <c r="T372" s="10">
        <f t="shared" si="28"/>
        <v>42711.795138888891</v>
      </c>
    </row>
    <row r="373" spans="1:20" ht="43.2">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5"/>
        <v>1.1416866666666667</v>
      </c>
      <c r="P373">
        <f t="shared" si="26"/>
        <v>6.2013512172049545E-3</v>
      </c>
      <c r="Q373" t="str" cm="1">
        <f t="array" ref="Q373">_xlfn.IFS(LEFT(N373,4)="film","film &amp; video",LEFT(N373,4)="food","food",LEFT(N373,4)="game","games",LEFT(N373,4)="jour","journalism",LEFT(N373,4)="musi","music",LEFT(N373,4)="phot","photography",LEFT(N373,4)="publ","publishing",LEFT(N373,4)="tech","technology",LEFT(N373,4)="thea","theater")</f>
        <v>film &amp; video</v>
      </c>
      <c r="R373" t="str">
        <f t="shared" si="29"/>
        <v>documentary</v>
      </c>
      <c r="S373" s="10">
        <f t="shared" si="27"/>
        <v>41306.767812500002</v>
      </c>
      <c r="T373" s="10">
        <f t="shared" si="28"/>
        <v>41261.767812500002</v>
      </c>
    </row>
    <row r="374" spans="1:20" ht="28.8">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5"/>
        <v>1.2533333333333334</v>
      </c>
      <c r="P374">
        <f t="shared" si="26"/>
        <v>2.3936170212765957E-2</v>
      </c>
      <c r="Q374" t="str" cm="1">
        <f t="array" ref="Q374">_xlfn.IFS(LEFT(N374,4)="film","film &amp; video",LEFT(N374,4)="food","food",LEFT(N374,4)="game","games",LEFT(N374,4)="jour","journalism",LEFT(N374,4)="musi","music",LEFT(N374,4)="phot","photography",LEFT(N374,4)="publ","publishing",LEFT(N374,4)="tech","technology",LEFT(N374,4)="thea","theater")</f>
        <v>film &amp; video</v>
      </c>
      <c r="R374" t="str">
        <f t="shared" si="29"/>
        <v>documentary</v>
      </c>
      <c r="S374" s="10">
        <f t="shared" si="27"/>
        <v>42465.666666666672</v>
      </c>
      <c r="T374" s="10">
        <f t="shared" si="28"/>
        <v>42425.576898148152</v>
      </c>
    </row>
    <row r="375" spans="1:20" ht="43.2">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5"/>
        <v>1.0666666666666667</v>
      </c>
      <c r="P375">
        <f t="shared" si="26"/>
        <v>1.1124999999999999E-2</v>
      </c>
      <c r="Q375" t="str" cm="1">
        <f t="array" ref="Q375">_xlfn.IFS(LEFT(N375,4)="film","film &amp; video",LEFT(N375,4)="food","food",LEFT(N375,4)="game","games",LEFT(N375,4)="jour","journalism",LEFT(N375,4)="musi","music",LEFT(N375,4)="phot","photography",LEFT(N375,4)="publ","publishing",LEFT(N375,4)="tech","technology",LEFT(N375,4)="thea","theater")</f>
        <v>film &amp; video</v>
      </c>
      <c r="R375" t="str">
        <f t="shared" si="29"/>
        <v>documentary</v>
      </c>
      <c r="S375" s="10">
        <f t="shared" si="27"/>
        <v>41108.91201388889</v>
      </c>
      <c r="T375" s="10">
        <f t="shared" si="28"/>
        <v>41078.91201388889</v>
      </c>
    </row>
    <row r="376" spans="1:20" ht="43.2">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5"/>
        <v>1.3065</v>
      </c>
      <c r="P376">
        <f t="shared" si="26"/>
        <v>2.2196708763872943E-2</v>
      </c>
      <c r="Q376" t="str" cm="1">
        <f t="array" ref="Q376">_xlfn.IFS(LEFT(N376,4)="film","film &amp; video",LEFT(N376,4)="food","food",LEFT(N376,4)="game","games",LEFT(N376,4)="jour","journalism",LEFT(N376,4)="musi","music",LEFT(N376,4)="phot","photography",LEFT(N376,4)="publ","publishing",LEFT(N376,4)="tech","technology",LEFT(N376,4)="thea","theater")</f>
        <v>film &amp; video</v>
      </c>
      <c r="R376" t="str">
        <f t="shared" si="29"/>
        <v>documentary</v>
      </c>
      <c r="S376" s="10">
        <f t="shared" si="27"/>
        <v>40802.889247685183</v>
      </c>
      <c r="T376" s="10">
        <f t="shared" si="28"/>
        <v>40757.889247685183</v>
      </c>
    </row>
    <row r="377" spans="1:20" ht="43.2">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5"/>
        <v>1.2</v>
      </c>
      <c r="P377">
        <f t="shared" si="26"/>
        <v>2.3333333333333334E-2</v>
      </c>
      <c r="Q377" t="str" cm="1">
        <f t="array" ref="Q377">_xlfn.IFS(LEFT(N377,4)="film","film &amp; video",LEFT(N377,4)="food","food",LEFT(N377,4)="game","games",LEFT(N377,4)="jour","journalism",LEFT(N377,4)="musi","music",LEFT(N377,4)="phot","photography",LEFT(N377,4)="publ","publishing",LEFT(N377,4)="tech","technology",LEFT(N377,4)="thea","theater")</f>
        <v>film &amp; video</v>
      </c>
      <c r="R377" t="str">
        <f t="shared" si="29"/>
        <v>documentary</v>
      </c>
      <c r="S377" s="10">
        <f t="shared" si="27"/>
        <v>41699.720833333333</v>
      </c>
      <c r="T377" s="10">
        <f t="shared" si="28"/>
        <v>41657.985081018516</v>
      </c>
    </row>
    <row r="378" spans="1:20" ht="43.2">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5"/>
        <v>1.0595918367346939</v>
      </c>
      <c r="P378">
        <f t="shared" si="26"/>
        <v>1.8489984591679508E-2</v>
      </c>
      <c r="Q378" t="str" cm="1">
        <f t="array" ref="Q378">_xlfn.IFS(LEFT(N378,4)="film","film &amp; video",LEFT(N378,4)="food","food",LEFT(N378,4)="game","games",LEFT(N378,4)="jour","journalism",LEFT(N378,4)="musi","music",LEFT(N378,4)="phot","photography",LEFT(N378,4)="publ","publishing",LEFT(N378,4)="tech","technology",LEFT(N378,4)="thea","theater")</f>
        <v>film &amp; video</v>
      </c>
      <c r="R378" t="str">
        <f t="shared" si="29"/>
        <v>documentary</v>
      </c>
      <c r="S378" s="10">
        <f t="shared" si="27"/>
        <v>42607.452731481477</v>
      </c>
      <c r="T378" s="10">
        <f t="shared" si="28"/>
        <v>42576.452731481477</v>
      </c>
    </row>
    <row r="379" spans="1:20" ht="43.2">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5"/>
        <v>1.1439999999999999</v>
      </c>
      <c r="P379">
        <f t="shared" si="26"/>
        <v>9.688228438228438E-3</v>
      </c>
      <c r="Q379" t="str" cm="1">
        <f t="array" ref="Q379">_xlfn.IFS(LEFT(N379,4)="film","film &amp; video",LEFT(N379,4)="food","food",LEFT(N379,4)="game","games",LEFT(N379,4)="jour","journalism",LEFT(N379,4)="musi","music",LEFT(N379,4)="phot","photography",LEFT(N379,4)="publ","publishing",LEFT(N379,4)="tech","technology",LEFT(N379,4)="thea","theater")</f>
        <v>film &amp; video</v>
      </c>
      <c r="R379" t="str">
        <f t="shared" si="29"/>
        <v>documentary</v>
      </c>
      <c r="S379" s="10">
        <f t="shared" si="27"/>
        <v>42322.292361111111</v>
      </c>
      <c r="T379" s="10">
        <f t="shared" si="28"/>
        <v>42292.250787037032</v>
      </c>
    </row>
    <row r="380" spans="1:20" ht="57.6">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5"/>
        <v>1.1176666666666666</v>
      </c>
      <c r="P380">
        <f t="shared" si="26"/>
        <v>2.4753951685058156E-2</v>
      </c>
      <c r="Q380" t="str" cm="1">
        <f t="array" ref="Q380">_xlfn.IFS(LEFT(N380,4)="film","film &amp; video",LEFT(N380,4)="food","food",LEFT(N380,4)="game","games",LEFT(N380,4)="jour","journalism",LEFT(N380,4)="musi","music",LEFT(N380,4)="phot","photography",LEFT(N380,4)="publ","publishing",LEFT(N380,4)="tech","technology",LEFT(N380,4)="thea","theater")</f>
        <v>film &amp; video</v>
      </c>
      <c r="R380" t="str">
        <f t="shared" si="29"/>
        <v>documentary</v>
      </c>
      <c r="S380" s="10">
        <f t="shared" si="27"/>
        <v>42394.994444444441</v>
      </c>
      <c r="T380" s="10">
        <f t="shared" si="28"/>
        <v>42370.571851851855</v>
      </c>
    </row>
    <row r="381" spans="1:20" ht="43.2">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5"/>
        <v>1.1608000000000001</v>
      </c>
      <c r="P381">
        <f t="shared" si="26"/>
        <v>8.5573167930163112E-3</v>
      </c>
      <c r="Q381" t="str" cm="1">
        <f t="array" ref="Q381">_xlfn.IFS(LEFT(N381,4)="film","film &amp; video",LEFT(N381,4)="food","food",LEFT(N381,4)="game","games",LEFT(N381,4)="jour","journalism",LEFT(N381,4)="musi","music",LEFT(N381,4)="phot","photography",LEFT(N381,4)="publ","publishing",LEFT(N381,4)="tech","technology",LEFT(N381,4)="thea","theater")</f>
        <v>film &amp; video</v>
      </c>
      <c r="R381" t="str">
        <f t="shared" si="29"/>
        <v>documentary</v>
      </c>
      <c r="S381" s="10">
        <f t="shared" si="27"/>
        <v>41032.688333333332</v>
      </c>
      <c r="T381" s="10">
        <f t="shared" si="28"/>
        <v>40987.688333333332</v>
      </c>
    </row>
    <row r="382" spans="1:20" ht="57.6">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5"/>
        <v>1.415</v>
      </c>
      <c r="P382">
        <f t="shared" si="26"/>
        <v>8.6572438162544167E-3</v>
      </c>
      <c r="Q382" t="str" cm="1">
        <f t="array" ref="Q382">_xlfn.IFS(LEFT(N382,4)="film","film &amp; video",LEFT(N382,4)="food","food",LEFT(N382,4)="game","games",LEFT(N382,4)="jour","journalism",LEFT(N382,4)="musi","music",LEFT(N382,4)="phot","photography",LEFT(N382,4)="publ","publishing",LEFT(N382,4)="tech","technology",LEFT(N382,4)="thea","theater")</f>
        <v>film &amp; video</v>
      </c>
      <c r="R382" t="str">
        <f t="shared" si="29"/>
        <v>documentary</v>
      </c>
      <c r="S382" s="10">
        <f t="shared" si="27"/>
        <v>42392.719814814816</v>
      </c>
      <c r="T382" s="10">
        <f t="shared" si="28"/>
        <v>42367.719814814816</v>
      </c>
    </row>
    <row r="383" spans="1:20" ht="43.2">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5"/>
        <v>1.0472999999999999</v>
      </c>
      <c r="P383">
        <f t="shared" si="26"/>
        <v>9.586555905662179E-3</v>
      </c>
      <c r="Q383" t="str" cm="1">
        <f t="array" ref="Q383">_xlfn.IFS(LEFT(N383,4)="film","film &amp; video",LEFT(N383,4)="food","food",LEFT(N383,4)="game","games",LEFT(N383,4)="jour","journalism",LEFT(N383,4)="musi","music",LEFT(N383,4)="phot","photography",LEFT(N383,4)="publ","publishing",LEFT(N383,4)="tech","technology",LEFT(N383,4)="thea","theater")</f>
        <v>film &amp; video</v>
      </c>
      <c r="R383" t="str">
        <f t="shared" si="29"/>
        <v>documentary</v>
      </c>
      <c r="S383" s="10">
        <f t="shared" si="27"/>
        <v>41120.208333333336</v>
      </c>
      <c r="T383" s="10">
        <f t="shared" si="28"/>
        <v>41085.698113425926</v>
      </c>
    </row>
    <row r="384" spans="1:20" ht="57.6">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5"/>
        <v>2.5583333333333331</v>
      </c>
      <c r="P384">
        <f t="shared" si="26"/>
        <v>1.4332247557003257E-2</v>
      </c>
      <c r="Q384" t="str" cm="1">
        <f t="array" ref="Q384">_xlfn.IFS(LEFT(N384,4)="film","film &amp; video",LEFT(N384,4)="food","food",LEFT(N384,4)="game","games",LEFT(N384,4)="jour","journalism",LEFT(N384,4)="musi","music",LEFT(N384,4)="phot","photography",LEFT(N384,4)="publ","publishing",LEFT(N384,4)="tech","technology",LEFT(N384,4)="thea","theater")</f>
        <v>film &amp; video</v>
      </c>
      <c r="R384" t="str">
        <f t="shared" si="29"/>
        <v>documentary</v>
      </c>
      <c r="S384" s="10">
        <f t="shared" si="27"/>
        <v>41158.709490740745</v>
      </c>
      <c r="T384" s="10">
        <f t="shared" si="28"/>
        <v>41144.709490740745</v>
      </c>
    </row>
    <row r="385" spans="1:20" ht="43.2">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5"/>
        <v>2.0670670670670672</v>
      </c>
      <c r="P385">
        <f t="shared" si="26"/>
        <v>2.3244552058111378E-2</v>
      </c>
      <c r="Q385" t="str" cm="1">
        <f t="array" ref="Q385">_xlfn.IFS(LEFT(N385,4)="film","film &amp; video",LEFT(N385,4)="food","food",LEFT(N385,4)="game","games",LEFT(N385,4)="jour","journalism",LEFT(N385,4)="musi","music",LEFT(N385,4)="phot","photography",LEFT(N385,4)="publ","publishing",LEFT(N385,4)="tech","technology",LEFT(N385,4)="thea","theater")</f>
        <v>film &amp; video</v>
      </c>
      <c r="R385" t="str">
        <f t="shared" si="29"/>
        <v>documentary</v>
      </c>
      <c r="S385" s="10">
        <f t="shared" si="27"/>
        <v>41778.117581018516</v>
      </c>
      <c r="T385" s="10">
        <f t="shared" si="28"/>
        <v>41755.117581018516</v>
      </c>
    </row>
    <row r="386" spans="1:20" ht="43.2">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30">E386/D386</f>
        <v>1.1210500000000001</v>
      </c>
      <c r="P386">
        <f t="shared" ref="P386:P449" si="31">L386/E386</f>
        <v>1.708219972347353E-2</v>
      </c>
      <c r="Q386" t="str" cm="1">
        <f t="array" ref="Q386">_xlfn.IFS(LEFT(N386,4)="film","film &amp; video",LEFT(N386,4)="food","food",LEFT(N386,4)="game","games",LEFT(N386,4)="jour","journalism",LEFT(N386,4)="musi","music",LEFT(N386,4)="phot","photography",LEFT(N386,4)="publ","publishing",LEFT(N386,4)="tech","technology",LEFT(N386,4)="thea","theater")</f>
        <v>film &amp; video</v>
      </c>
      <c r="R386" t="str">
        <f t="shared" si="29"/>
        <v>documentary</v>
      </c>
      <c r="S386" s="10">
        <f t="shared" ref="S386:S449" si="32">(((I386/60)/60)/24)+DATE(1970,1,1)</f>
        <v>42010.781793981485</v>
      </c>
      <c r="T386" s="10">
        <f t="shared" ref="T386:T449" si="33">(((J386/60)/60)/24)+DATE(1970,1,1)</f>
        <v>41980.781793981485</v>
      </c>
    </row>
    <row r="387" spans="1:20" ht="43.2">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30"/>
        <v>1.05982</v>
      </c>
      <c r="P387">
        <f t="shared" si="31"/>
        <v>8.944915174274877E-3</v>
      </c>
      <c r="Q387" t="str" cm="1">
        <f t="array" ref="Q387">_xlfn.IFS(LEFT(N387,4)="film","film &amp; video",LEFT(N387,4)="food","food",LEFT(N387,4)="game","games",LEFT(N387,4)="jour","journalism",LEFT(N387,4)="musi","music",LEFT(N387,4)="phot","photography",LEFT(N387,4)="publ","publishing",LEFT(N387,4)="tech","technology",LEFT(N387,4)="thea","theater")</f>
        <v>film &amp; video</v>
      </c>
      <c r="R387" t="str">
        <f t="shared" ref="R387:R450" si="34">MID(N387,SEARCH("/",N387)+1,17)</f>
        <v>documentary</v>
      </c>
      <c r="S387" s="10">
        <f t="shared" si="32"/>
        <v>41964.626168981486</v>
      </c>
      <c r="T387" s="10">
        <f t="shared" si="33"/>
        <v>41934.584502314814</v>
      </c>
    </row>
    <row r="388" spans="1:20" ht="43.2">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30"/>
        <v>1.0016666666666667</v>
      </c>
      <c r="P388">
        <f t="shared" si="31"/>
        <v>2.1630615640599003E-2</v>
      </c>
      <c r="Q388" t="str" cm="1">
        <f t="array" ref="Q388">_xlfn.IFS(LEFT(N388,4)="film","film &amp; video",LEFT(N388,4)="food","food",LEFT(N388,4)="game","games",LEFT(N388,4)="jour","journalism",LEFT(N388,4)="musi","music",LEFT(N388,4)="phot","photography",LEFT(N388,4)="publ","publishing",LEFT(N388,4)="tech","technology",LEFT(N388,4)="thea","theater")</f>
        <v>film &amp; video</v>
      </c>
      <c r="R388" t="str">
        <f t="shared" si="34"/>
        <v>documentary</v>
      </c>
      <c r="S388" s="10">
        <f t="shared" si="32"/>
        <v>42226.951284722221</v>
      </c>
      <c r="T388" s="10">
        <f t="shared" si="33"/>
        <v>42211.951284722221</v>
      </c>
    </row>
    <row r="389" spans="1:20" ht="57.6">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30"/>
        <v>2.1398947368421051</v>
      </c>
      <c r="P389">
        <f t="shared" si="31"/>
        <v>6.911308967484874E-3</v>
      </c>
      <c r="Q389" t="str" cm="1">
        <f t="array" ref="Q389">_xlfn.IFS(LEFT(N389,4)="film","film &amp; video",LEFT(N389,4)="food","food",LEFT(N389,4)="game","games",LEFT(N389,4)="jour","journalism",LEFT(N389,4)="musi","music",LEFT(N389,4)="phot","photography",LEFT(N389,4)="publ","publishing",LEFT(N389,4)="tech","technology",LEFT(N389,4)="thea","theater")</f>
        <v>film &amp; video</v>
      </c>
      <c r="R389" t="str">
        <f t="shared" si="34"/>
        <v>documentary</v>
      </c>
      <c r="S389" s="10">
        <f t="shared" si="32"/>
        <v>42231.25</v>
      </c>
      <c r="T389" s="10">
        <f t="shared" si="33"/>
        <v>42200.67659722222</v>
      </c>
    </row>
    <row r="390" spans="1:20" ht="43.2">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30"/>
        <v>1.2616000000000001</v>
      </c>
      <c r="P390">
        <f t="shared" si="31"/>
        <v>1.1255548509828789E-2</v>
      </c>
      <c r="Q390" t="str" cm="1">
        <f t="array" ref="Q390">_xlfn.IFS(LEFT(N390,4)="film","film &amp; video",LEFT(N390,4)="food","food",LEFT(N390,4)="game","games",LEFT(N390,4)="jour","journalism",LEFT(N390,4)="musi","music",LEFT(N390,4)="phot","photography",LEFT(N390,4)="publ","publishing",LEFT(N390,4)="tech","technology",LEFT(N390,4)="thea","theater")</f>
        <v>film &amp; video</v>
      </c>
      <c r="R390" t="str">
        <f t="shared" si="34"/>
        <v>documentary</v>
      </c>
      <c r="S390" s="10">
        <f t="shared" si="32"/>
        <v>42579.076157407413</v>
      </c>
      <c r="T390" s="10">
        <f t="shared" si="33"/>
        <v>42549.076157407413</v>
      </c>
    </row>
    <row r="391" spans="1:20" ht="57.6">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30"/>
        <v>1.8153547058823529</v>
      </c>
      <c r="P391">
        <f t="shared" si="31"/>
        <v>1.2232255371904309E-2</v>
      </c>
      <c r="Q391" t="str" cm="1">
        <f t="array" ref="Q391">_xlfn.IFS(LEFT(N391,4)="film","film &amp; video",LEFT(N391,4)="food","food",LEFT(N391,4)="game","games",LEFT(N391,4)="jour","journalism",LEFT(N391,4)="musi","music",LEFT(N391,4)="phot","photography",LEFT(N391,4)="publ","publishing",LEFT(N391,4)="tech","technology",LEFT(N391,4)="thea","theater")</f>
        <v>film &amp; video</v>
      </c>
      <c r="R391" t="str">
        <f t="shared" si="34"/>
        <v>documentary</v>
      </c>
      <c r="S391" s="10">
        <f t="shared" si="32"/>
        <v>41705.957638888889</v>
      </c>
      <c r="T391" s="10">
        <f t="shared" si="33"/>
        <v>41674.063078703701</v>
      </c>
    </row>
    <row r="392" spans="1:20" ht="43.2">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30"/>
        <v>1</v>
      </c>
      <c r="P392">
        <f t="shared" si="31"/>
        <v>1.4E-2</v>
      </c>
      <c r="Q392" t="str" cm="1">
        <f t="array" ref="Q392">_xlfn.IFS(LEFT(N392,4)="film","film &amp; video",LEFT(N392,4)="food","food",LEFT(N392,4)="game","games",LEFT(N392,4)="jour","journalism",LEFT(N392,4)="musi","music",LEFT(N392,4)="phot","photography",LEFT(N392,4)="publ","publishing",LEFT(N392,4)="tech","technology",LEFT(N392,4)="thea","theater")</f>
        <v>film &amp; video</v>
      </c>
      <c r="R392" t="str">
        <f t="shared" si="34"/>
        <v>documentary</v>
      </c>
      <c r="S392" s="10">
        <f t="shared" si="32"/>
        <v>42132.036712962959</v>
      </c>
      <c r="T392" s="10">
        <f t="shared" si="33"/>
        <v>42112.036712962959</v>
      </c>
    </row>
    <row r="393" spans="1:20" ht="43.2">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30"/>
        <v>1.0061</v>
      </c>
      <c r="P393">
        <f t="shared" si="31"/>
        <v>9.5914918994135772E-3</v>
      </c>
      <c r="Q393" t="str" cm="1">
        <f t="array" ref="Q393">_xlfn.IFS(LEFT(N393,4)="film","film &amp; video",LEFT(N393,4)="food","food",LEFT(N393,4)="game","games",LEFT(N393,4)="jour","journalism",LEFT(N393,4)="musi","music",LEFT(N393,4)="phot","photography",LEFT(N393,4)="publ","publishing",LEFT(N393,4)="tech","technology",LEFT(N393,4)="thea","theater")</f>
        <v>film &amp; video</v>
      </c>
      <c r="R393" t="str">
        <f t="shared" si="34"/>
        <v>documentary</v>
      </c>
      <c r="S393" s="10">
        <f t="shared" si="32"/>
        <v>40895.040972222225</v>
      </c>
      <c r="T393" s="10">
        <f t="shared" si="33"/>
        <v>40865.042256944449</v>
      </c>
    </row>
    <row r="394" spans="1:20" ht="43.2">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30"/>
        <v>1.009027027027027</v>
      </c>
      <c r="P394">
        <f t="shared" si="31"/>
        <v>1.1035517222906735E-2</v>
      </c>
      <c r="Q394" t="str" cm="1">
        <f t="array" ref="Q394">_xlfn.IFS(LEFT(N394,4)="film","film &amp; video",LEFT(N394,4)="food","food",LEFT(N394,4)="game","games",LEFT(N394,4)="jour","journalism",LEFT(N394,4)="musi","music",LEFT(N394,4)="phot","photography",LEFT(N394,4)="publ","publishing",LEFT(N394,4)="tech","technology",LEFT(N394,4)="thea","theater")</f>
        <v>film &amp; video</v>
      </c>
      <c r="R394" t="str">
        <f t="shared" si="34"/>
        <v>documentary</v>
      </c>
      <c r="S394" s="10">
        <f t="shared" si="32"/>
        <v>40794.125</v>
      </c>
      <c r="T394" s="10">
        <f t="shared" si="33"/>
        <v>40763.717256944445</v>
      </c>
    </row>
    <row r="395" spans="1:20" ht="43.2">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30"/>
        <v>1.10446</v>
      </c>
      <c r="P395">
        <f t="shared" si="31"/>
        <v>6.3560472991326077E-3</v>
      </c>
      <c r="Q395" t="str" cm="1">
        <f t="array" ref="Q395">_xlfn.IFS(LEFT(N395,4)="film","film &amp; video",LEFT(N395,4)="food","food",LEFT(N395,4)="game","games",LEFT(N395,4)="jour","journalism",LEFT(N395,4)="musi","music",LEFT(N395,4)="phot","photography",LEFT(N395,4)="publ","publishing",LEFT(N395,4)="tech","technology",LEFT(N395,4)="thea","theater")</f>
        <v>film &amp; video</v>
      </c>
      <c r="R395" t="str">
        <f t="shared" si="34"/>
        <v>documentary</v>
      </c>
      <c r="S395" s="10">
        <f t="shared" si="32"/>
        <v>41557.708935185183</v>
      </c>
      <c r="T395" s="10">
        <f t="shared" si="33"/>
        <v>41526.708935185183</v>
      </c>
    </row>
    <row r="396" spans="1:20" ht="43.2">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30"/>
        <v>1.118936170212766</v>
      </c>
      <c r="P396">
        <f t="shared" si="31"/>
        <v>9.5075109336375738E-3</v>
      </c>
      <c r="Q396" t="str" cm="1">
        <f t="array" ref="Q396">_xlfn.IFS(LEFT(N396,4)="film","film &amp; video",LEFT(N396,4)="food","food",LEFT(N396,4)="game","games",LEFT(N396,4)="jour","journalism",LEFT(N396,4)="musi","music",LEFT(N396,4)="phot","photography",LEFT(N396,4)="publ","publishing",LEFT(N396,4)="tech","technology",LEFT(N396,4)="thea","theater")</f>
        <v>film &amp; video</v>
      </c>
      <c r="R396" t="str">
        <f t="shared" si="34"/>
        <v>documentary</v>
      </c>
      <c r="S396" s="10">
        <f t="shared" si="32"/>
        <v>42477.776412037041</v>
      </c>
      <c r="T396" s="10">
        <f t="shared" si="33"/>
        <v>42417.818078703705</v>
      </c>
    </row>
    <row r="397" spans="1:20" ht="43.2">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30"/>
        <v>1.0804450000000001</v>
      </c>
      <c r="P397">
        <f t="shared" si="31"/>
        <v>1.703002003803988E-2</v>
      </c>
      <c r="Q397" t="str" cm="1">
        <f t="array" ref="Q397">_xlfn.IFS(LEFT(N397,4)="film","film &amp; video",LEFT(N397,4)="food","food",LEFT(N397,4)="game","games",LEFT(N397,4)="jour","journalism",LEFT(N397,4)="musi","music",LEFT(N397,4)="phot","photography",LEFT(N397,4)="publ","publishing",LEFT(N397,4)="tech","technology",LEFT(N397,4)="thea","theater")</f>
        <v>film &amp; video</v>
      </c>
      <c r="R397" t="str">
        <f t="shared" si="34"/>
        <v>documentary</v>
      </c>
      <c r="S397" s="10">
        <f t="shared" si="32"/>
        <v>41026.897222222222</v>
      </c>
      <c r="T397" s="10">
        <f t="shared" si="33"/>
        <v>40990.909259259257</v>
      </c>
    </row>
    <row r="398" spans="1:20" ht="43.2">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30"/>
        <v>1.0666666666666667</v>
      </c>
      <c r="P398">
        <f t="shared" si="31"/>
        <v>1.225E-2</v>
      </c>
      <c r="Q398" t="str" cm="1">
        <f t="array" ref="Q398">_xlfn.IFS(LEFT(N398,4)="film","film &amp; video",LEFT(N398,4)="food","food",LEFT(N398,4)="game","games",LEFT(N398,4)="jour","journalism",LEFT(N398,4)="musi","music",LEFT(N398,4)="phot","photography",LEFT(N398,4)="publ","publishing",LEFT(N398,4)="tech","technology",LEFT(N398,4)="thea","theater")</f>
        <v>film &amp; video</v>
      </c>
      <c r="R398" t="str">
        <f t="shared" si="34"/>
        <v>documentary</v>
      </c>
      <c r="S398" s="10">
        <f t="shared" si="32"/>
        <v>41097.564884259256</v>
      </c>
      <c r="T398" s="10">
        <f t="shared" si="33"/>
        <v>41082.564884259256</v>
      </c>
    </row>
    <row r="399" spans="1:20" ht="57.6">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30"/>
        <v>1.0390027322404372</v>
      </c>
      <c r="P399">
        <f t="shared" si="31"/>
        <v>1.7711640569711546E-2</v>
      </c>
      <c r="Q399" t="str" cm="1">
        <f t="array" ref="Q399">_xlfn.IFS(LEFT(N399,4)="film","film &amp; video",LEFT(N399,4)="food","food",LEFT(N399,4)="game","games",LEFT(N399,4)="jour","journalism",LEFT(N399,4)="musi","music",LEFT(N399,4)="phot","photography",LEFT(N399,4)="publ","publishing",LEFT(N399,4)="tech","technology",LEFT(N399,4)="thea","theater")</f>
        <v>film &amp; video</v>
      </c>
      <c r="R399" t="str">
        <f t="shared" si="34"/>
        <v>documentary</v>
      </c>
      <c r="S399" s="10">
        <f t="shared" si="32"/>
        <v>40422.155555555553</v>
      </c>
      <c r="T399" s="10">
        <f t="shared" si="33"/>
        <v>40379.776435185187</v>
      </c>
    </row>
    <row r="400" spans="1:20" ht="43.2">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30"/>
        <v>1.2516</v>
      </c>
      <c r="P400">
        <f t="shared" si="31"/>
        <v>7.137530627463513E-3</v>
      </c>
      <c r="Q400" t="str" cm="1">
        <f t="array" ref="Q400">_xlfn.IFS(LEFT(N400,4)="film","film &amp; video",LEFT(N400,4)="food","food",LEFT(N400,4)="game","games",LEFT(N400,4)="jour","journalism",LEFT(N400,4)="musi","music",LEFT(N400,4)="phot","photography",LEFT(N400,4)="publ","publishing",LEFT(N400,4)="tech","technology",LEFT(N400,4)="thea","theater")</f>
        <v>film &amp; video</v>
      </c>
      <c r="R400" t="str">
        <f t="shared" si="34"/>
        <v>documentary</v>
      </c>
      <c r="S400" s="10">
        <f t="shared" si="32"/>
        <v>42123.793124999997</v>
      </c>
      <c r="T400" s="10">
        <f t="shared" si="33"/>
        <v>42078.793124999997</v>
      </c>
    </row>
    <row r="401" spans="1:20" ht="43.2">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30"/>
        <v>1.0680499999999999</v>
      </c>
      <c r="P401">
        <f t="shared" si="31"/>
        <v>4.4473573334581715E-3</v>
      </c>
      <c r="Q401" t="str" cm="1">
        <f t="array" ref="Q401">_xlfn.IFS(LEFT(N401,4)="film","film &amp; video",LEFT(N401,4)="food","food",LEFT(N401,4)="game","games",LEFT(N401,4)="jour","journalism",LEFT(N401,4)="musi","music",LEFT(N401,4)="phot","photography",LEFT(N401,4)="publ","publishing",LEFT(N401,4)="tech","technology",LEFT(N401,4)="thea","theater")</f>
        <v>film &amp; video</v>
      </c>
      <c r="R401" t="str">
        <f t="shared" si="34"/>
        <v>documentary</v>
      </c>
      <c r="S401" s="10">
        <f t="shared" si="32"/>
        <v>42718.5</v>
      </c>
      <c r="T401" s="10">
        <f t="shared" si="33"/>
        <v>42687.875775462962</v>
      </c>
    </row>
    <row r="402" spans="1:20" ht="43.2">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30"/>
        <v>1.1230249999999999</v>
      </c>
      <c r="P402">
        <f t="shared" si="31"/>
        <v>5.5208031878186152E-3</v>
      </c>
      <c r="Q402" t="str" cm="1">
        <f t="array" ref="Q402">_xlfn.IFS(LEFT(N402,4)="film","film &amp; video",LEFT(N402,4)="food","food",LEFT(N402,4)="game","games",LEFT(N402,4)="jour","journalism",LEFT(N402,4)="musi","music",LEFT(N402,4)="phot","photography",LEFT(N402,4)="publ","publishing",LEFT(N402,4)="tech","technology",LEFT(N402,4)="thea","theater")</f>
        <v>film &amp; video</v>
      </c>
      <c r="R402" t="str">
        <f t="shared" si="34"/>
        <v>documentary</v>
      </c>
      <c r="S402" s="10">
        <f t="shared" si="32"/>
        <v>41776.145833333336</v>
      </c>
      <c r="T402" s="10">
        <f t="shared" si="33"/>
        <v>41745.635960648149</v>
      </c>
    </row>
    <row r="403" spans="1:20" ht="43.2">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30"/>
        <v>1.0381199999999999</v>
      </c>
      <c r="P403">
        <f t="shared" si="31"/>
        <v>1.4063884714676531E-3</v>
      </c>
      <c r="Q403" t="str" cm="1">
        <f t="array" ref="Q403">_xlfn.IFS(LEFT(N403,4)="film","film &amp; video",LEFT(N403,4)="food","food",LEFT(N403,4)="game","games",LEFT(N403,4)="jour","journalism",LEFT(N403,4)="musi","music",LEFT(N403,4)="phot","photography",LEFT(N403,4)="publ","publishing",LEFT(N403,4)="tech","technology",LEFT(N403,4)="thea","theater")</f>
        <v>film &amp; video</v>
      </c>
      <c r="R403" t="str">
        <f t="shared" si="34"/>
        <v>documentary</v>
      </c>
      <c r="S403" s="10">
        <f t="shared" si="32"/>
        <v>40762.842245370368</v>
      </c>
      <c r="T403" s="10">
        <f t="shared" si="33"/>
        <v>40732.842245370368</v>
      </c>
    </row>
    <row r="404" spans="1:20" ht="43.2">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30"/>
        <v>1.4165000000000001</v>
      </c>
      <c r="P404">
        <f t="shared" si="31"/>
        <v>1.5178256265442993E-2</v>
      </c>
      <c r="Q404" t="str" cm="1">
        <f t="array" ref="Q404">_xlfn.IFS(LEFT(N404,4)="film","film &amp; video",LEFT(N404,4)="food","food",LEFT(N404,4)="game","games",LEFT(N404,4)="jour","journalism",LEFT(N404,4)="musi","music",LEFT(N404,4)="phot","photography",LEFT(N404,4)="publ","publishing",LEFT(N404,4)="tech","technology",LEFT(N404,4)="thea","theater")</f>
        <v>film &amp; video</v>
      </c>
      <c r="R404" t="str">
        <f t="shared" si="34"/>
        <v>documentary</v>
      </c>
      <c r="S404" s="10">
        <f t="shared" si="32"/>
        <v>42313.58121527778</v>
      </c>
      <c r="T404" s="10">
        <f t="shared" si="33"/>
        <v>42292.539548611108</v>
      </c>
    </row>
    <row r="405" spans="1:20" ht="43.2">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30"/>
        <v>1.0526</v>
      </c>
      <c r="P405">
        <f t="shared" si="31"/>
        <v>1.330039901197036E-2</v>
      </c>
      <c r="Q405" t="str" cm="1">
        <f t="array" ref="Q405">_xlfn.IFS(LEFT(N405,4)="film","film &amp; video",LEFT(N405,4)="food","food",LEFT(N405,4)="game","games",LEFT(N405,4)="jour","journalism",LEFT(N405,4)="musi","music",LEFT(N405,4)="phot","photography",LEFT(N405,4)="publ","publishing",LEFT(N405,4)="tech","technology",LEFT(N405,4)="thea","theater")</f>
        <v>film &amp; video</v>
      </c>
      <c r="R405" t="str">
        <f t="shared" si="34"/>
        <v>documentary</v>
      </c>
      <c r="S405" s="10">
        <f t="shared" si="32"/>
        <v>40765.297222222223</v>
      </c>
      <c r="T405" s="10">
        <f t="shared" si="33"/>
        <v>40718.310659722221</v>
      </c>
    </row>
    <row r="406" spans="1:20" ht="43.2">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30"/>
        <v>1.0309142857142857</v>
      </c>
      <c r="P406">
        <f t="shared" si="31"/>
        <v>7.5106701402361288E-3</v>
      </c>
      <c r="Q406" t="str" cm="1">
        <f t="array" ref="Q406">_xlfn.IFS(LEFT(N406,4)="film","film &amp; video",LEFT(N406,4)="food","food",LEFT(N406,4)="game","games",LEFT(N406,4)="jour","journalism",LEFT(N406,4)="musi","music",LEFT(N406,4)="phot","photography",LEFT(N406,4)="publ","publishing",LEFT(N406,4)="tech","technology",LEFT(N406,4)="thea","theater")</f>
        <v>film &amp; video</v>
      </c>
      <c r="R406" t="str">
        <f t="shared" si="34"/>
        <v>documentary</v>
      </c>
      <c r="S406" s="10">
        <f t="shared" si="32"/>
        <v>41675.961111111108</v>
      </c>
      <c r="T406" s="10">
        <f t="shared" si="33"/>
        <v>41646.628032407411</v>
      </c>
    </row>
    <row r="407" spans="1:20" ht="28.8">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30"/>
        <v>1.0765957446808512</v>
      </c>
      <c r="P407">
        <f t="shared" si="31"/>
        <v>1.8115942028985508E-2</v>
      </c>
      <c r="Q407" t="str" cm="1">
        <f t="array" ref="Q407">_xlfn.IFS(LEFT(N407,4)="film","film &amp; video",LEFT(N407,4)="food","food",LEFT(N407,4)="game","games",LEFT(N407,4)="jour","journalism",LEFT(N407,4)="musi","music",LEFT(N407,4)="phot","photography",LEFT(N407,4)="publ","publishing",LEFT(N407,4)="tech","technology",LEFT(N407,4)="thea","theater")</f>
        <v>film &amp; video</v>
      </c>
      <c r="R407" t="str">
        <f t="shared" si="34"/>
        <v>documentary</v>
      </c>
      <c r="S407" s="10">
        <f t="shared" si="32"/>
        <v>41704.08494212963</v>
      </c>
      <c r="T407" s="10">
        <f t="shared" si="33"/>
        <v>41674.08494212963</v>
      </c>
    </row>
    <row r="408" spans="1:20" ht="43.2">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30"/>
        <v>1.0770464285714285</v>
      </c>
      <c r="P408">
        <f t="shared" si="31"/>
        <v>1.1605813517788397E-2</v>
      </c>
      <c r="Q408" t="str" cm="1">
        <f t="array" ref="Q408">_xlfn.IFS(LEFT(N408,4)="film","film &amp; video",LEFT(N408,4)="food","food",LEFT(N408,4)="game","games",LEFT(N408,4)="jour","journalism",LEFT(N408,4)="musi","music",LEFT(N408,4)="phot","photography",LEFT(N408,4)="publ","publishing",LEFT(N408,4)="tech","technology",LEFT(N408,4)="thea","theater")</f>
        <v>film &amp; video</v>
      </c>
      <c r="R408" t="str">
        <f t="shared" si="34"/>
        <v>documentary</v>
      </c>
      <c r="S408" s="10">
        <f t="shared" si="32"/>
        <v>40672.249305555553</v>
      </c>
      <c r="T408" s="10">
        <f t="shared" si="33"/>
        <v>40638.162465277775</v>
      </c>
    </row>
    <row r="409" spans="1:20" ht="43.2">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30"/>
        <v>1.0155000000000001</v>
      </c>
      <c r="P409">
        <f t="shared" si="31"/>
        <v>1.0832102412604629E-2</v>
      </c>
      <c r="Q409" t="str" cm="1">
        <f t="array" ref="Q409">_xlfn.IFS(LEFT(N409,4)="film","film &amp; video",LEFT(N409,4)="food","food",LEFT(N409,4)="game","games",LEFT(N409,4)="jour","journalism",LEFT(N409,4)="musi","music",LEFT(N409,4)="phot","photography",LEFT(N409,4)="publ","publishing",LEFT(N409,4)="tech","technology",LEFT(N409,4)="thea","theater")</f>
        <v>film &amp; video</v>
      </c>
      <c r="R409" t="str">
        <f t="shared" si="34"/>
        <v>documentary</v>
      </c>
      <c r="S409" s="10">
        <f t="shared" si="32"/>
        <v>40866.912615740745</v>
      </c>
      <c r="T409" s="10">
        <f t="shared" si="33"/>
        <v>40806.870949074073</v>
      </c>
    </row>
    <row r="410" spans="1:20" ht="43.2">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30"/>
        <v>1.0143766666666667</v>
      </c>
      <c r="P410">
        <f t="shared" si="31"/>
        <v>6.2435715858343219E-3</v>
      </c>
      <c r="Q410" t="str" cm="1">
        <f t="array" ref="Q410">_xlfn.IFS(LEFT(N410,4)="film","film &amp; video",LEFT(N410,4)="food","food",LEFT(N410,4)="game","games",LEFT(N410,4)="jour","journalism",LEFT(N410,4)="musi","music",LEFT(N410,4)="phot","photography",LEFT(N410,4)="publ","publishing",LEFT(N410,4)="tech","technology",LEFT(N410,4)="thea","theater")</f>
        <v>film &amp; video</v>
      </c>
      <c r="R410" t="str">
        <f t="shared" si="34"/>
        <v>documentary</v>
      </c>
      <c r="S410" s="10">
        <f t="shared" si="32"/>
        <v>41583.777662037035</v>
      </c>
      <c r="T410" s="10">
        <f t="shared" si="33"/>
        <v>41543.735995370371</v>
      </c>
    </row>
    <row r="411" spans="1:20" ht="43.2">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30"/>
        <v>1.3680000000000001</v>
      </c>
      <c r="P411">
        <f t="shared" si="31"/>
        <v>2.1929824561403508E-2</v>
      </c>
      <c r="Q411" t="str" cm="1">
        <f t="array" ref="Q411">_xlfn.IFS(LEFT(N411,4)="film","film &amp; video",LEFT(N411,4)="food","food",LEFT(N411,4)="game","games",LEFT(N411,4)="jour","journalism",LEFT(N411,4)="musi","music",LEFT(N411,4)="phot","photography",LEFT(N411,4)="publ","publishing",LEFT(N411,4)="tech","technology",LEFT(N411,4)="thea","theater")</f>
        <v>film &amp; video</v>
      </c>
      <c r="R411" t="str">
        <f t="shared" si="34"/>
        <v>documentary</v>
      </c>
      <c r="S411" s="10">
        <f t="shared" si="32"/>
        <v>42573.862777777773</v>
      </c>
      <c r="T411" s="10">
        <f t="shared" si="33"/>
        <v>42543.862777777773</v>
      </c>
    </row>
    <row r="412" spans="1:20" ht="43.2">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30"/>
        <v>1.2829999999999999</v>
      </c>
      <c r="P412">
        <f t="shared" si="31"/>
        <v>5.4559625876851132E-3</v>
      </c>
      <c r="Q412" t="str" cm="1">
        <f t="array" ref="Q412">_xlfn.IFS(LEFT(N412,4)="film","film &amp; video",LEFT(N412,4)="food","food",LEFT(N412,4)="game","games",LEFT(N412,4)="jour","journalism",LEFT(N412,4)="musi","music",LEFT(N412,4)="phot","photography",LEFT(N412,4)="publ","publishing",LEFT(N412,4)="tech","technology",LEFT(N412,4)="thea","theater")</f>
        <v>film &amp; video</v>
      </c>
      <c r="R412" t="str">
        <f t="shared" si="34"/>
        <v>documentary</v>
      </c>
      <c r="S412" s="10">
        <f t="shared" si="32"/>
        <v>42173.981446759266</v>
      </c>
      <c r="T412" s="10">
        <f t="shared" si="33"/>
        <v>42113.981446759266</v>
      </c>
    </row>
    <row r="413" spans="1:20" ht="43.2">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30"/>
        <v>1.0105</v>
      </c>
      <c r="P413">
        <f t="shared" si="31"/>
        <v>7.9498598053768764E-3</v>
      </c>
      <c r="Q413" t="str" cm="1">
        <f t="array" ref="Q413">_xlfn.IFS(LEFT(N413,4)="film","film &amp; video",LEFT(N413,4)="food","food",LEFT(N413,4)="game","games",LEFT(N413,4)="jour","journalism",LEFT(N413,4)="musi","music",LEFT(N413,4)="phot","photography",LEFT(N413,4)="publ","publishing",LEFT(N413,4)="tech","technology",LEFT(N413,4)="thea","theater")</f>
        <v>film &amp; video</v>
      </c>
      <c r="R413" t="str">
        <f t="shared" si="34"/>
        <v>documentary</v>
      </c>
      <c r="S413" s="10">
        <f t="shared" si="32"/>
        <v>41630.208333333336</v>
      </c>
      <c r="T413" s="10">
        <f t="shared" si="33"/>
        <v>41598.17597222222</v>
      </c>
    </row>
    <row r="414" spans="1:20" ht="43.2">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30"/>
        <v>1.2684</v>
      </c>
      <c r="P414">
        <f t="shared" si="31"/>
        <v>1.7344686218858405E-2</v>
      </c>
      <c r="Q414" t="str" cm="1">
        <f t="array" ref="Q414">_xlfn.IFS(LEFT(N414,4)="film","film &amp; video",LEFT(N414,4)="food","food",LEFT(N414,4)="game","games",LEFT(N414,4)="jour","journalism",LEFT(N414,4)="musi","music",LEFT(N414,4)="phot","photography",LEFT(N414,4)="publ","publishing",LEFT(N414,4)="tech","technology",LEFT(N414,4)="thea","theater")</f>
        <v>film &amp; video</v>
      </c>
      <c r="R414" t="str">
        <f t="shared" si="34"/>
        <v>documentary</v>
      </c>
      <c r="S414" s="10">
        <f t="shared" si="32"/>
        <v>41115.742800925924</v>
      </c>
      <c r="T414" s="10">
        <f t="shared" si="33"/>
        <v>41099.742800925924</v>
      </c>
    </row>
    <row r="415" spans="1:20" ht="43.2">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30"/>
        <v>1.0508593749999999</v>
      </c>
      <c r="P415">
        <f t="shared" si="31"/>
        <v>1.2712809456545982E-2</v>
      </c>
      <c r="Q415" t="str" cm="1">
        <f t="array" ref="Q415">_xlfn.IFS(LEFT(N415,4)="film","film &amp; video",LEFT(N415,4)="food","food",LEFT(N415,4)="game","games",LEFT(N415,4)="jour","journalism",LEFT(N415,4)="musi","music",LEFT(N415,4)="phot","photography",LEFT(N415,4)="publ","publishing",LEFT(N415,4)="tech","technology",LEFT(N415,4)="thea","theater")</f>
        <v>film &amp; video</v>
      </c>
      <c r="R415" t="str">
        <f t="shared" si="34"/>
        <v>documentary</v>
      </c>
      <c r="S415" s="10">
        <f t="shared" si="32"/>
        <v>41109.877442129626</v>
      </c>
      <c r="T415" s="10">
        <f t="shared" si="33"/>
        <v>41079.877442129626</v>
      </c>
    </row>
    <row r="416" spans="1:20" ht="43.2">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30"/>
        <v>1.0285405405405406</v>
      </c>
      <c r="P416">
        <f t="shared" si="31"/>
        <v>1.0931259196972883E-2</v>
      </c>
      <c r="Q416" t="str" cm="1">
        <f t="array" ref="Q416">_xlfn.IFS(LEFT(N416,4)="film","film &amp; video",LEFT(N416,4)="food","food",LEFT(N416,4)="game","games",LEFT(N416,4)="jour","journalism",LEFT(N416,4)="musi","music",LEFT(N416,4)="phot","photography",LEFT(N416,4)="publ","publishing",LEFT(N416,4)="tech","technology",LEFT(N416,4)="thea","theater")</f>
        <v>film &amp; video</v>
      </c>
      <c r="R416" t="str">
        <f t="shared" si="34"/>
        <v>documentary</v>
      </c>
      <c r="S416" s="10">
        <f t="shared" si="32"/>
        <v>41559.063252314816</v>
      </c>
      <c r="T416" s="10">
        <f t="shared" si="33"/>
        <v>41529.063252314816</v>
      </c>
    </row>
    <row r="417" spans="1:20" ht="57.6">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30"/>
        <v>1.0214714285714286</v>
      </c>
      <c r="P417">
        <f t="shared" si="31"/>
        <v>1.468469854411703E-2</v>
      </c>
      <c r="Q417" t="str" cm="1">
        <f t="array" ref="Q417">_xlfn.IFS(LEFT(N417,4)="film","film &amp; video",LEFT(N417,4)="food","food",LEFT(N417,4)="game","games",LEFT(N417,4)="jour","journalism",LEFT(N417,4)="musi","music",LEFT(N417,4)="phot","photography",LEFT(N417,4)="publ","publishing",LEFT(N417,4)="tech","technology",LEFT(N417,4)="thea","theater")</f>
        <v>film &amp; video</v>
      </c>
      <c r="R417" t="str">
        <f t="shared" si="34"/>
        <v>documentary</v>
      </c>
      <c r="S417" s="10">
        <f t="shared" si="32"/>
        <v>41929.5</v>
      </c>
      <c r="T417" s="10">
        <f t="shared" si="33"/>
        <v>41904.851875</v>
      </c>
    </row>
    <row r="418" spans="1:20" ht="43.2">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30"/>
        <v>1.2021700000000002</v>
      </c>
      <c r="P418">
        <f t="shared" si="31"/>
        <v>2.0795727725696031E-2</v>
      </c>
      <c r="Q418" t="str" cm="1">
        <f t="array" ref="Q418">_xlfn.IFS(LEFT(N418,4)="film","film &amp; video",LEFT(N418,4)="food","food",LEFT(N418,4)="game","games",LEFT(N418,4)="jour","journalism",LEFT(N418,4)="musi","music",LEFT(N418,4)="phot","photography",LEFT(N418,4)="publ","publishing",LEFT(N418,4)="tech","technology",LEFT(N418,4)="thea","theater")</f>
        <v>film &amp; video</v>
      </c>
      <c r="R418" t="str">
        <f t="shared" si="34"/>
        <v>documentary</v>
      </c>
      <c r="S418" s="10">
        <f t="shared" si="32"/>
        <v>41678.396192129629</v>
      </c>
      <c r="T418" s="10">
        <f t="shared" si="33"/>
        <v>41648.396192129629</v>
      </c>
    </row>
    <row r="419" spans="1:20" ht="43.2">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30"/>
        <v>1.0024761904761905</v>
      </c>
      <c r="P419">
        <f t="shared" si="31"/>
        <v>4.9401482044461337E-3</v>
      </c>
      <c r="Q419" t="str" cm="1">
        <f t="array" ref="Q419">_xlfn.IFS(LEFT(N419,4)="film","film &amp; video",LEFT(N419,4)="food","food",LEFT(N419,4)="game","games",LEFT(N419,4)="jour","journalism",LEFT(N419,4)="musi","music",LEFT(N419,4)="phot","photography",LEFT(N419,4)="publ","publishing",LEFT(N419,4)="tech","technology",LEFT(N419,4)="thea","theater")</f>
        <v>film &amp; video</v>
      </c>
      <c r="R419" t="str">
        <f t="shared" si="34"/>
        <v>documentary</v>
      </c>
      <c r="S419" s="10">
        <f t="shared" si="32"/>
        <v>41372.189583333333</v>
      </c>
      <c r="T419" s="10">
        <f t="shared" si="33"/>
        <v>41360.970601851855</v>
      </c>
    </row>
    <row r="420" spans="1:20" ht="43.2">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30"/>
        <v>1.0063392857142857</v>
      </c>
      <c r="P420">
        <f t="shared" si="31"/>
        <v>4.61361014994233E-3</v>
      </c>
      <c r="Q420" t="str" cm="1">
        <f t="array" ref="Q420">_xlfn.IFS(LEFT(N420,4)="film","film &amp; video",LEFT(N420,4)="food","food",LEFT(N420,4)="game","games",LEFT(N420,4)="jour","journalism",LEFT(N420,4)="musi","music",LEFT(N420,4)="phot","photography",LEFT(N420,4)="publ","publishing",LEFT(N420,4)="tech","technology",LEFT(N420,4)="thea","theater")</f>
        <v>film &amp; video</v>
      </c>
      <c r="R420" t="str">
        <f t="shared" si="34"/>
        <v>documentary</v>
      </c>
      <c r="S420" s="10">
        <f t="shared" si="32"/>
        <v>42208.282372685186</v>
      </c>
      <c r="T420" s="10">
        <f t="shared" si="33"/>
        <v>42178.282372685186</v>
      </c>
    </row>
    <row r="421" spans="1:20" ht="43.2">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30"/>
        <v>1.004375</v>
      </c>
      <c r="P421">
        <f t="shared" si="31"/>
        <v>9.085252022401992E-3</v>
      </c>
      <c r="Q421" t="str" cm="1">
        <f t="array" ref="Q421">_xlfn.IFS(LEFT(N421,4)="film","film &amp; video",LEFT(N421,4)="food","food",LEFT(N421,4)="game","games",LEFT(N421,4)="jour","journalism",LEFT(N421,4)="musi","music",LEFT(N421,4)="phot","photography",LEFT(N421,4)="publ","publishing",LEFT(N421,4)="tech","technology",LEFT(N421,4)="thea","theater")</f>
        <v>film &amp; video</v>
      </c>
      <c r="R421" t="str">
        <f t="shared" si="34"/>
        <v>documentary</v>
      </c>
      <c r="S421" s="10">
        <f t="shared" si="32"/>
        <v>41454.842442129629</v>
      </c>
      <c r="T421" s="10">
        <f t="shared" si="33"/>
        <v>41394.842442129629</v>
      </c>
    </row>
    <row r="422" spans="1:20" ht="43.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30"/>
        <v>4.3939393939393936E-3</v>
      </c>
      <c r="P422">
        <f t="shared" si="31"/>
        <v>0.20689655172413793</v>
      </c>
      <c r="Q422" t="str" cm="1">
        <f t="array" ref="Q422">_xlfn.IFS(LEFT(N422,4)="film","film &amp; video",LEFT(N422,4)="food","food",LEFT(N422,4)="game","games",LEFT(N422,4)="jour","journalism",LEFT(N422,4)="musi","music",LEFT(N422,4)="phot","photography",LEFT(N422,4)="publ","publishing",LEFT(N422,4)="tech","technology",LEFT(N422,4)="thea","theater")</f>
        <v>film &amp; video</v>
      </c>
      <c r="R422" t="str">
        <f t="shared" si="34"/>
        <v>animation</v>
      </c>
      <c r="S422" s="10">
        <f t="shared" si="32"/>
        <v>41712.194803240738</v>
      </c>
      <c r="T422" s="10">
        <f t="shared" si="33"/>
        <v>41682.23646990741</v>
      </c>
    </row>
    <row r="423" spans="1:20" ht="43.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30"/>
        <v>2.0066666666666667E-2</v>
      </c>
      <c r="P423">
        <f t="shared" si="31"/>
        <v>1.9933554817275746E-2</v>
      </c>
      <c r="Q423" t="str" cm="1">
        <f t="array" ref="Q423">_xlfn.IFS(LEFT(N423,4)="film","film &amp; video",LEFT(N423,4)="food","food",LEFT(N423,4)="game","games",LEFT(N423,4)="jour","journalism",LEFT(N423,4)="musi","music",LEFT(N423,4)="phot","photography",LEFT(N423,4)="publ","publishing",LEFT(N423,4)="tech","technology",LEFT(N423,4)="thea","theater")</f>
        <v>film &amp; video</v>
      </c>
      <c r="R423" t="str">
        <f t="shared" si="34"/>
        <v>animation</v>
      </c>
      <c r="S423" s="10">
        <f t="shared" si="32"/>
        <v>42237.491388888884</v>
      </c>
      <c r="T423" s="10">
        <f t="shared" si="33"/>
        <v>42177.491388888884</v>
      </c>
    </row>
    <row r="424" spans="1:20" ht="43.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30"/>
        <v>1.0749999999999999E-2</v>
      </c>
      <c r="P424">
        <f t="shared" si="31"/>
        <v>2.7906976744186046E-2</v>
      </c>
      <c r="Q424" t="str" cm="1">
        <f t="array" ref="Q424">_xlfn.IFS(LEFT(N424,4)="film","film &amp; video",LEFT(N424,4)="food","food",LEFT(N424,4)="game","games",LEFT(N424,4)="jour","journalism",LEFT(N424,4)="musi","music",LEFT(N424,4)="phot","photography",LEFT(N424,4)="publ","publishing",LEFT(N424,4)="tech","technology",LEFT(N424,4)="thea","theater")</f>
        <v>film &amp; video</v>
      </c>
      <c r="R424" t="str">
        <f t="shared" si="34"/>
        <v>animation</v>
      </c>
      <c r="S424" s="10">
        <f t="shared" si="32"/>
        <v>41893.260381944441</v>
      </c>
      <c r="T424" s="10">
        <f t="shared" si="33"/>
        <v>41863.260381944441</v>
      </c>
    </row>
    <row r="425" spans="1:20" ht="43.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30"/>
        <v>7.6499999999999997E-3</v>
      </c>
      <c r="P425">
        <f t="shared" si="31"/>
        <v>8.4967320261437912E-2</v>
      </c>
      <c r="Q425" t="str" cm="1">
        <f t="array" ref="Q425">_xlfn.IFS(LEFT(N425,4)="film","film &amp; video",LEFT(N425,4)="food","food",LEFT(N425,4)="game","games",LEFT(N425,4)="jour","journalism",LEFT(N425,4)="musi","music",LEFT(N425,4)="phot","photography",LEFT(N425,4)="publ","publishing",LEFT(N425,4)="tech","technology",LEFT(N425,4)="thea","theater")</f>
        <v>film &amp; video</v>
      </c>
      <c r="R425" t="str">
        <f t="shared" si="34"/>
        <v>animation</v>
      </c>
      <c r="S425" s="10">
        <f t="shared" si="32"/>
        <v>41430.92627314815</v>
      </c>
      <c r="T425" s="10">
        <f t="shared" si="33"/>
        <v>41400.92627314815</v>
      </c>
    </row>
    <row r="426" spans="1:20" ht="43.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30"/>
        <v>6.7966666666666675E-2</v>
      </c>
      <c r="P426">
        <f t="shared" si="31"/>
        <v>2.4521824423737126E-2</v>
      </c>
      <c r="Q426" t="str" cm="1">
        <f t="array" ref="Q426">_xlfn.IFS(LEFT(N426,4)="film","film &amp; video",LEFT(N426,4)="food","food",LEFT(N426,4)="game","games",LEFT(N426,4)="jour","journalism",LEFT(N426,4)="musi","music",LEFT(N426,4)="phot","photography",LEFT(N426,4)="publ","publishing",LEFT(N426,4)="tech","technology",LEFT(N426,4)="thea","theater")</f>
        <v>film &amp; video</v>
      </c>
      <c r="R426" t="str">
        <f t="shared" si="34"/>
        <v>animation</v>
      </c>
      <c r="S426" s="10">
        <f t="shared" si="32"/>
        <v>40994.334479166668</v>
      </c>
      <c r="T426" s="10">
        <f t="shared" si="33"/>
        <v>40934.376145833332</v>
      </c>
    </row>
    <row r="427" spans="1:20" ht="43.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30"/>
        <v>1.2E-4</v>
      </c>
      <c r="P427">
        <f t="shared" si="31"/>
        <v>0.33333333333333331</v>
      </c>
      <c r="Q427" t="str" cm="1">
        <f t="array" ref="Q427">_xlfn.IFS(LEFT(N427,4)="film","film &amp; video",LEFT(N427,4)="food","food",LEFT(N427,4)="game","games",LEFT(N427,4)="jour","journalism",LEFT(N427,4)="musi","music",LEFT(N427,4)="phot","photography",LEFT(N427,4)="publ","publishing",LEFT(N427,4)="tech","technology",LEFT(N427,4)="thea","theater")</f>
        <v>film &amp; video</v>
      </c>
      <c r="R427" t="str">
        <f t="shared" si="34"/>
        <v>animation</v>
      </c>
      <c r="S427" s="10">
        <f t="shared" si="32"/>
        <v>42335.902824074074</v>
      </c>
      <c r="T427" s="10">
        <f t="shared" si="33"/>
        <v>42275.861157407402</v>
      </c>
    </row>
    <row r="428" spans="1:20" ht="43.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30"/>
        <v>1.3299999999999999E-2</v>
      </c>
      <c r="P428">
        <f t="shared" si="31"/>
        <v>6.0150375939849621E-2</v>
      </c>
      <c r="Q428" t="str" cm="1">
        <f t="array" ref="Q428">_xlfn.IFS(LEFT(N428,4)="film","film &amp; video",LEFT(N428,4)="food","food",LEFT(N428,4)="game","games",LEFT(N428,4)="jour","journalism",LEFT(N428,4)="musi","music",LEFT(N428,4)="phot","photography",LEFT(N428,4)="publ","publishing",LEFT(N428,4)="tech","technology",LEFT(N428,4)="thea","theater")</f>
        <v>film &amp; video</v>
      </c>
      <c r="R428" t="str">
        <f t="shared" si="34"/>
        <v>animation</v>
      </c>
      <c r="S428" s="10">
        <f t="shared" si="32"/>
        <v>42430.711967592593</v>
      </c>
      <c r="T428" s="10">
        <f t="shared" si="33"/>
        <v>42400.711967592593</v>
      </c>
    </row>
    <row r="429" spans="1:20" ht="57.6">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30"/>
        <v>0</v>
      </c>
      <c r="P429" t="e">
        <f t="shared" si="31"/>
        <v>#DIV/0!</v>
      </c>
      <c r="Q429" t="str" cm="1">
        <f t="array" ref="Q429">_xlfn.IFS(LEFT(N429,4)="film","film &amp; video",LEFT(N429,4)="food","food",LEFT(N429,4)="game","games",LEFT(N429,4)="jour","journalism",LEFT(N429,4)="musi","music",LEFT(N429,4)="phot","photography",LEFT(N429,4)="publ","publishing",LEFT(N429,4)="tech","technology",LEFT(N429,4)="thea","theater")</f>
        <v>film &amp; video</v>
      </c>
      <c r="R429" t="str">
        <f t="shared" si="34"/>
        <v>animation</v>
      </c>
      <c r="S429" s="10">
        <f t="shared" si="32"/>
        <v>42299.790972222225</v>
      </c>
      <c r="T429" s="10">
        <f t="shared" si="33"/>
        <v>42285.909027777772</v>
      </c>
    </row>
    <row r="430" spans="1:20" ht="28.8">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30"/>
        <v>5.6333333333333332E-2</v>
      </c>
      <c r="P430">
        <f t="shared" si="31"/>
        <v>1.9230769230769232E-2</v>
      </c>
      <c r="Q430" t="str" cm="1">
        <f t="array" ref="Q430">_xlfn.IFS(LEFT(N430,4)="film","film &amp; video",LEFT(N430,4)="food","food",LEFT(N430,4)="game","games",LEFT(N430,4)="jour","journalism",LEFT(N430,4)="musi","music",LEFT(N430,4)="phot","photography",LEFT(N430,4)="publ","publishing",LEFT(N430,4)="tech","technology",LEFT(N430,4)="thea","theater")</f>
        <v>film &amp; video</v>
      </c>
      <c r="R430" t="str">
        <f t="shared" si="34"/>
        <v>animation</v>
      </c>
      <c r="S430" s="10">
        <f t="shared" si="32"/>
        <v>41806.916666666664</v>
      </c>
      <c r="T430" s="10">
        <f t="shared" si="33"/>
        <v>41778.766724537039</v>
      </c>
    </row>
    <row r="431" spans="1:20" ht="57.6">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30"/>
        <v>0</v>
      </c>
      <c r="P431" t="e">
        <f t="shared" si="31"/>
        <v>#DIV/0!</v>
      </c>
      <c r="Q431" t="str" cm="1">
        <f t="array" ref="Q431">_xlfn.IFS(LEFT(N431,4)="film","film &amp; video",LEFT(N431,4)="food","food",LEFT(N431,4)="game","games",LEFT(N431,4)="jour","journalism",LEFT(N431,4)="musi","music",LEFT(N431,4)="phot","photography",LEFT(N431,4)="publ","publishing",LEFT(N431,4)="tech","technology",LEFT(N431,4)="thea","theater")</f>
        <v>film &amp; video</v>
      </c>
      <c r="R431" t="str">
        <f t="shared" si="34"/>
        <v>animation</v>
      </c>
      <c r="S431" s="10">
        <f t="shared" si="32"/>
        <v>40144.207638888889</v>
      </c>
      <c r="T431" s="10">
        <f t="shared" si="33"/>
        <v>40070.901412037041</v>
      </c>
    </row>
    <row r="432" spans="1:20" ht="43.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30"/>
        <v>2.4E-2</v>
      </c>
      <c r="P432">
        <f t="shared" si="31"/>
        <v>0.20833333333333334</v>
      </c>
      <c r="Q432" t="str" cm="1">
        <f t="array" ref="Q432">_xlfn.IFS(LEFT(N432,4)="film","film &amp; video",LEFT(N432,4)="food","food",LEFT(N432,4)="game","games",LEFT(N432,4)="jour","journalism",LEFT(N432,4)="musi","music",LEFT(N432,4)="phot","photography",LEFT(N432,4)="publ","publishing",LEFT(N432,4)="tech","technology",LEFT(N432,4)="thea","theater")</f>
        <v>film &amp; video</v>
      </c>
      <c r="R432" t="str">
        <f t="shared" si="34"/>
        <v>animation</v>
      </c>
      <c r="S432" s="10">
        <f t="shared" si="32"/>
        <v>41528.107256944444</v>
      </c>
      <c r="T432" s="10">
        <f t="shared" si="33"/>
        <v>41513.107256944444</v>
      </c>
    </row>
    <row r="433" spans="1:20" ht="43.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30"/>
        <v>0.13833333333333334</v>
      </c>
      <c r="P433">
        <f t="shared" si="31"/>
        <v>1.9277108433734941E-2</v>
      </c>
      <c r="Q433" t="str" cm="1">
        <f t="array" ref="Q433">_xlfn.IFS(LEFT(N433,4)="film","film &amp; video",LEFT(N433,4)="food","food",LEFT(N433,4)="game","games",LEFT(N433,4)="jour","journalism",LEFT(N433,4)="musi","music",LEFT(N433,4)="phot","photography",LEFT(N433,4)="publ","publishing",LEFT(N433,4)="tech","technology",LEFT(N433,4)="thea","theater")</f>
        <v>film &amp; video</v>
      </c>
      <c r="R433" t="str">
        <f t="shared" si="34"/>
        <v>animation</v>
      </c>
      <c r="S433" s="10">
        <f t="shared" si="32"/>
        <v>42556.871331018512</v>
      </c>
      <c r="T433" s="10">
        <f t="shared" si="33"/>
        <v>42526.871331018512</v>
      </c>
    </row>
    <row r="434" spans="1:20" ht="57.6">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30"/>
        <v>9.5000000000000001E-2</v>
      </c>
      <c r="P434">
        <f t="shared" si="31"/>
        <v>1.4035087719298246E-2</v>
      </c>
      <c r="Q434" t="str" cm="1">
        <f t="array" ref="Q434">_xlfn.IFS(LEFT(N434,4)="film","film &amp; video",LEFT(N434,4)="food","food",LEFT(N434,4)="game","games",LEFT(N434,4)="jour","journalism",LEFT(N434,4)="musi","music",LEFT(N434,4)="phot","photography",LEFT(N434,4)="publ","publishing",LEFT(N434,4)="tech","technology",LEFT(N434,4)="thea","theater")</f>
        <v>film &amp; video</v>
      </c>
      <c r="R434" t="str">
        <f t="shared" si="34"/>
        <v>animation</v>
      </c>
      <c r="S434" s="10">
        <f t="shared" si="32"/>
        <v>42298.726631944446</v>
      </c>
      <c r="T434" s="10">
        <f t="shared" si="33"/>
        <v>42238.726631944446</v>
      </c>
    </row>
    <row r="435" spans="1:20" ht="57.6">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30"/>
        <v>0</v>
      </c>
      <c r="P435" t="e">
        <f t="shared" si="31"/>
        <v>#DIV/0!</v>
      </c>
      <c r="Q435" t="str" cm="1">
        <f t="array" ref="Q435">_xlfn.IFS(LEFT(N435,4)="film","film &amp; video",LEFT(N435,4)="food","food",LEFT(N435,4)="game","games",LEFT(N435,4)="jour","journalism",LEFT(N435,4)="musi","music",LEFT(N435,4)="phot","photography",LEFT(N435,4)="publ","publishing",LEFT(N435,4)="tech","technology",LEFT(N435,4)="thea","theater")</f>
        <v>film &amp; video</v>
      </c>
      <c r="R435" t="str">
        <f t="shared" si="34"/>
        <v>animation</v>
      </c>
      <c r="S435" s="10">
        <f t="shared" si="32"/>
        <v>42288.629884259266</v>
      </c>
      <c r="T435" s="10">
        <f t="shared" si="33"/>
        <v>42228.629884259266</v>
      </c>
    </row>
    <row r="436" spans="1:20" ht="57.6">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30"/>
        <v>0.05</v>
      </c>
      <c r="P436">
        <f t="shared" si="31"/>
        <v>1.6E-2</v>
      </c>
      <c r="Q436" t="str" cm="1">
        <f t="array" ref="Q436">_xlfn.IFS(LEFT(N436,4)="film","film &amp; video",LEFT(N436,4)="food","food",LEFT(N436,4)="game","games",LEFT(N436,4)="jour","journalism",LEFT(N436,4)="musi","music",LEFT(N436,4)="phot","photography",LEFT(N436,4)="publ","publishing",LEFT(N436,4)="tech","technology",LEFT(N436,4)="thea","theater")</f>
        <v>film &amp; video</v>
      </c>
      <c r="R436" t="str">
        <f t="shared" si="34"/>
        <v>animation</v>
      </c>
      <c r="S436" s="10">
        <f t="shared" si="32"/>
        <v>41609.876180555555</v>
      </c>
      <c r="T436" s="10">
        <f t="shared" si="33"/>
        <v>41576.834513888891</v>
      </c>
    </row>
    <row r="437" spans="1:20" ht="57.6">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30"/>
        <v>2.7272727272727273E-5</v>
      </c>
      <c r="P437">
        <f t="shared" si="31"/>
        <v>1</v>
      </c>
      <c r="Q437" t="str" cm="1">
        <f t="array" ref="Q437">_xlfn.IFS(LEFT(N437,4)="film","film &amp; video",LEFT(N437,4)="food","food",LEFT(N437,4)="game","games",LEFT(N437,4)="jour","journalism",LEFT(N437,4)="musi","music",LEFT(N437,4)="phot","photography",LEFT(N437,4)="publ","publishing",LEFT(N437,4)="tech","technology",LEFT(N437,4)="thea","theater")</f>
        <v>film &amp; video</v>
      </c>
      <c r="R437" t="str">
        <f t="shared" si="34"/>
        <v>animation</v>
      </c>
      <c r="S437" s="10">
        <f t="shared" si="32"/>
        <v>41530.747453703705</v>
      </c>
      <c r="T437" s="10">
        <f t="shared" si="33"/>
        <v>41500.747453703705</v>
      </c>
    </row>
    <row r="438" spans="1:20" ht="43.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30"/>
        <v>0</v>
      </c>
      <c r="P438" t="e">
        <f t="shared" si="31"/>
        <v>#DIV/0!</v>
      </c>
      <c r="Q438" t="str" cm="1">
        <f t="array" ref="Q438">_xlfn.IFS(LEFT(N438,4)="film","film &amp; video",LEFT(N438,4)="food","food",LEFT(N438,4)="game","games",LEFT(N438,4)="jour","journalism",LEFT(N438,4)="musi","music",LEFT(N438,4)="phot","photography",LEFT(N438,4)="publ","publishing",LEFT(N438,4)="tech","technology",LEFT(N438,4)="thea","theater")</f>
        <v>film &amp; video</v>
      </c>
      <c r="R438" t="str">
        <f t="shared" si="34"/>
        <v>animation</v>
      </c>
      <c r="S438" s="10">
        <f t="shared" si="32"/>
        <v>41486.36241898148</v>
      </c>
      <c r="T438" s="10">
        <f t="shared" si="33"/>
        <v>41456.36241898148</v>
      </c>
    </row>
    <row r="439" spans="1:20" ht="43.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30"/>
        <v>0</v>
      </c>
      <c r="P439" t="e">
        <f t="shared" si="31"/>
        <v>#DIV/0!</v>
      </c>
      <c r="Q439" t="str" cm="1">
        <f t="array" ref="Q439">_xlfn.IFS(LEFT(N439,4)="film","film &amp; video",LEFT(N439,4)="food","food",LEFT(N439,4)="game","games",LEFT(N439,4)="jour","journalism",LEFT(N439,4)="musi","music",LEFT(N439,4)="phot","photography",LEFT(N439,4)="publ","publishing",LEFT(N439,4)="tech","technology",LEFT(N439,4)="thea","theater")</f>
        <v>film &amp; video</v>
      </c>
      <c r="R439" t="str">
        <f t="shared" si="34"/>
        <v>animation</v>
      </c>
      <c r="S439" s="10">
        <f t="shared" si="32"/>
        <v>42651.31858796296</v>
      </c>
      <c r="T439" s="10">
        <f t="shared" si="33"/>
        <v>42591.31858796296</v>
      </c>
    </row>
    <row r="440" spans="1:20" ht="43.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30"/>
        <v>9.3799999999999994E-2</v>
      </c>
      <c r="P440">
        <f t="shared" si="31"/>
        <v>5.8635394456289982E-3</v>
      </c>
      <c r="Q440" t="str" cm="1">
        <f t="array" ref="Q440">_xlfn.IFS(LEFT(N440,4)="film","film &amp; video",LEFT(N440,4)="food","food",LEFT(N440,4)="game","games",LEFT(N440,4)="jour","journalism",LEFT(N440,4)="musi","music",LEFT(N440,4)="phot","photography",LEFT(N440,4)="publ","publishing",LEFT(N440,4)="tech","technology",LEFT(N440,4)="thea","theater")</f>
        <v>film &amp; video</v>
      </c>
      <c r="R440" t="str">
        <f t="shared" si="34"/>
        <v>animation</v>
      </c>
      <c r="S440" s="10">
        <f t="shared" si="32"/>
        <v>42326.302754629629</v>
      </c>
      <c r="T440" s="10">
        <f t="shared" si="33"/>
        <v>42296.261087962965</v>
      </c>
    </row>
    <row r="441" spans="1:20" ht="43.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30"/>
        <v>0</v>
      </c>
      <c r="P441" t="e">
        <f t="shared" si="31"/>
        <v>#DIV/0!</v>
      </c>
      <c r="Q441" t="str" cm="1">
        <f t="array" ref="Q441">_xlfn.IFS(LEFT(N441,4)="film","film &amp; video",LEFT(N441,4)="food","food",LEFT(N441,4)="game","games",LEFT(N441,4)="jour","journalism",LEFT(N441,4)="musi","music",LEFT(N441,4)="phot","photography",LEFT(N441,4)="publ","publishing",LEFT(N441,4)="tech","technology",LEFT(N441,4)="thea","theater")</f>
        <v>film &amp; video</v>
      </c>
      <c r="R441" t="str">
        <f t="shared" si="34"/>
        <v>animation</v>
      </c>
      <c r="S441" s="10">
        <f t="shared" si="32"/>
        <v>41929.761782407404</v>
      </c>
      <c r="T441" s="10">
        <f t="shared" si="33"/>
        <v>41919.761782407404</v>
      </c>
    </row>
    <row r="442" spans="1:20" ht="43.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30"/>
        <v>1E-3</v>
      </c>
      <c r="P442">
        <f t="shared" si="31"/>
        <v>0.2</v>
      </c>
      <c r="Q442" t="str" cm="1">
        <f t="array" ref="Q442">_xlfn.IFS(LEFT(N442,4)="film","film &amp; video",LEFT(N442,4)="food","food",LEFT(N442,4)="game","games",LEFT(N442,4)="jour","journalism",LEFT(N442,4)="musi","music",LEFT(N442,4)="phot","photography",LEFT(N442,4)="publ","publishing",LEFT(N442,4)="tech","technology",LEFT(N442,4)="thea","theater")</f>
        <v>film &amp; video</v>
      </c>
      <c r="R442" t="str">
        <f t="shared" si="34"/>
        <v>animation</v>
      </c>
      <c r="S442" s="10">
        <f t="shared" si="32"/>
        <v>42453.943900462968</v>
      </c>
      <c r="T442" s="10">
        <f t="shared" si="33"/>
        <v>42423.985567129625</v>
      </c>
    </row>
    <row r="443" spans="1:20" ht="43.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30"/>
        <v>0</v>
      </c>
      <c r="P443" t="e">
        <f t="shared" si="31"/>
        <v>#DIV/0!</v>
      </c>
      <c r="Q443" t="str" cm="1">
        <f t="array" ref="Q443">_xlfn.IFS(LEFT(N443,4)="film","film &amp; video",LEFT(N443,4)="food","food",LEFT(N443,4)="game","games",LEFT(N443,4)="jour","journalism",LEFT(N443,4)="musi","music",LEFT(N443,4)="phot","photography",LEFT(N443,4)="publ","publishing",LEFT(N443,4)="tech","technology",LEFT(N443,4)="thea","theater")</f>
        <v>film &amp; video</v>
      </c>
      <c r="R443" t="str">
        <f t="shared" si="34"/>
        <v>animation</v>
      </c>
      <c r="S443" s="10">
        <f t="shared" si="32"/>
        <v>41580.793935185182</v>
      </c>
      <c r="T443" s="10">
        <f t="shared" si="33"/>
        <v>41550.793935185182</v>
      </c>
    </row>
    <row r="444" spans="1:20">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30"/>
        <v>0.39358823529411763</v>
      </c>
      <c r="P444">
        <f t="shared" si="31"/>
        <v>2.5407263488267822E-3</v>
      </c>
      <c r="Q444" t="str" cm="1">
        <f t="array" ref="Q444">_xlfn.IFS(LEFT(N444,4)="film","film &amp; video",LEFT(N444,4)="food","food",LEFT(N444,4)="game","games",LEFT(N444,4)="jour","journalism",LEFT(N444,4)="musi","music",LEFT(N444,4)="phot","photography",LEFT(N444,4)="publ","publishing",LEFT(N444,4)="tech","technology",LEFT(N444,4)="thea","theater")</f>
        <v>film &amp; video</v>
      </c>
      <c r="R444" t="str">
        <f t="shared" si="34"/>
        <v>animation</v>
      </c>
      <c r="S444" s="10">
        <f t="shared" si="32"/>
        <v>42054.888692129629</v>
      </c>
      <c r="T444" s="10">
        <f t="shared" si="33"/>
        <v>42024.888692129629</v>
      </c>
    </row>
    <row r="445" spans="1:20" ht="43.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30"/>
        <v>1E-3</v>
      </c>
      <c r="P445">
        <f t="shared" si="31"/>
        <v>0.2</v>
      </c>
      <c r="Q445" t="str" cm="1">
        <f t="array" ref="Q445">_xlfn.IFS(LEFT(N445,4)="film","film &amp; video",LEFT(N445,4)="food","food",LEFT(N445,4)="game","games",LEFT(N445,4)="jour","journalism",LEFT(N445,4)="musi","music",LEFT(N445,4)="phot","photography",LEFT(N445,4)="publ","publishing",LEFT(N445,4)="tech","technology",LEFT(N445,4)="thea","theater")</f>
        <v>film &amp; video</v>
      </c>
      <c r="R445" t="str">
        <f t="shared" si="34"/>
        <v>animation</v>
      </c>
      <c r="S445" s="10">
        <f t="shared" si="32"/>
        <v>41680.015057870369</v>
      </c>
      <c r="T445" s="10">
        <f t="shared" si="33"/>
        <v>41650.015057870369</v>
      </c>
    </row>
    <row r="446" spans="1:20" ht="43.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30"/>
        <v>0.05</v>
      </c>
      <c r="P446">
        <f t="shared" si="31"/>
        <v>0.02</v>
      </c>
      <c r="Q446" t="str" cm="1">
        <f t="array" ref="Q446">_xlfn.IFS(LEFT(N446,4)="film","film &amp; video",LEFT(N446,4)="food","food",LEFT(N446,4)="game","games",LEFT(N446,4)="jour","journalism",LEFT(N446,4)="musi","music",LEFT(N446,4)="phot","photography",LEFT(N446,4)="publ","publishing",LEFT(N446,4)="tech","technology",LEFT(N446,4)="thea","theater")</f>
        <v>film &amp; video</v>
      </c>
      <c r="R446" t="str">
        <f t="shared" si="34"/>
        <v>animation</v>
      </c>
      <c r="S446" s="10">
        <f t="shared" si="32"/>
        <v>40954.906956018516</v>
      </c>
      <c r="T446" s="10">
        <f t="shared" si="33"/>
        <v>40894.906956018516</v>
      </c>
    </row>
    <row r="447" spans="1:20" ht="43.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30"/>
        <v>3.3333333333333335E-5</v>
      </c>
      <c r="P447">
        <f t="shared" si="31"/>
        <v>1</v>
      </c>
      <c r="Q447" t="str" cm="1">
        <f t="array" ref="Q447">_xlfn.IFS(LEFT(N447,4)="film","film &amp; video",LEFT(N447,4)="food","food",LEFT(N447,4)="game","games",LEFT(N447,4)="jour","journalism",LEFT(N447,4)="musi","music",LEFT(N447,4)="phot","photography",LEFT(N447,4)="publ","publishing",LEFT(N447,4)="tech","technology",LEFT(N447,4)="thea","theater")</f>
        <v>film &amp; video</v>
      </c>
      <c r="R447" t="str">
        <f t="shared" si="34"/>
        <v>animation</v>
      </c>
      <c r="S447" s="10">
        <f t="shared" si="32"/>
        <v>42145.335358796292</v>
      </c>
      <c r="T447" s="10">
        <f t="shared" si="33"/>
        <v>42130.335358796292</v>
      </c>
    </row>
    <row r="448" spans="1:20" ht="43.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30"/>
        <v>7.2952380952380949E-2</v>
      </c>
      <c r="P448">
        <f t="shared" si="31"/>
        <v>2.0887728459530026E-2</v>
      </c>
      <c r="Q448" t="str" cm="1">
        <f t="array" ref="Q448">_xlfn.IFS(LEFT(N448,4)="film","film &amp; video",LEFT(N448,4)="food","food",LEFT(N448,4)="game","games",LEFT(N448,4)="jour","journalism",LEFT(N448,4)="musi","music",LEFT(N448,4)="phot","photography",LEFT(N448,4)="publ","publishing",LEFT(N448,4)="tech","technology",LEFT(N448,4)="thea","theater")</f>
        <v>film &amp; video</v>
      </c>
      <c r="R448" t="str">
        <f t="shared" si="34"/>
        <v>animation</v>
      </c>
      <c r="S448" s="10">
        <f t="shared" si="32"/>
        <v>42067.083564814813</v>
      </c>
      <c r="T448" s="10">
        <f t="shared" si="33"/>
        <v>42037.083564814813</v>
      </c>
    </row>
    <row r="449" spans="1:20" ht="43.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30"/>
        <v>1.6666666666666666E-4</v>
      </c>
      <c r="P449">
        <f t="shared" si="31"/>
        <v>0.2</v>
      </c>
      <c r="Q449" t="str" cm="1">
        <f t="array" ref="Q449">_xlfn.IFS(LEFT(N449,4)="film","film &amp; video",LEFT(N449,4)="food","food",LEFT(N449,4)="game","games",LEFT(N449,4)="jour","journalism",LEFT(N449,4)="musi","music",LEFT(N449,4)="phot","photography",LEFT(N449,4)="publ","publishing",LEFT(N449,4)="tech","technology",LEFT(N449,4)="thea","theater")</f>
        <v>film &amp; video</v>
      </c>
      <c r="R449" t="str">
        <f t="shared" si="34"/>
        <v>animation</v>
      </c>
      <c r="S449" s="10">
        <f t="shared" si="32"/>
        <v>41356.513460648144</v>
      </c>
      <c r="T449" s="10">
        <f t="shared" si="33"/>
        <v>41331.555127314816</v>
      </c>
    </row>
    <row r="450" spans="1:20" ht="43.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35">E450/D450</f>
        <v>3.2804E-2</v>
      </c>
      <c r="P450">
        <f t="shared" ref="P450:P513" si="36">L450/E450</f>
        <v>4.8774539690281671E-2</v>
      </c>
      <c r="Q450" t="str" cm="1">
        <f t="array" ref="Q450">_xlfn.IFS(LEFT(N450,4)="film","film &amp; video",LEFT(N450,4)="food","food",LEFT(N450,4)="game","games",LEFT(N450,4)="jour","journalism",LEFT(N450,4)="musi","music",LEFT(N450,4)="phot","photography",LEFT(N450,4)="publ","publishing",LEFT(N450,4)="tech","technology",LEFT(N450,4)="thea","theater")</f>
        <v>film &amp; video</v>
      </c>
      <c r="R450" t="str">
        <f t="shared" si="34"/>
        <v>animation</v>
      </c>
      <c r="S450" s="10">
        <f t="shared" ref="S450:S513" si="37">(((I450/60)/60)/24)+DATE(1970,1,1)</f>
        <v>41773.758043981477</v>
      </c>
      <c r="T450" s="10">
        <f t="shared" ref="T450:T513" si="38">(((J450/60)/60)/24)+DATE(1970,1,1)</f>
        <v>41753.758043981477</v>
      </c>
    </row>
    <row r="451" spans="1:20" ht="43.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35"/>
        <v>2.2499999999999999E-2</v>
      </c>
      <c r="P451">
        <f t="shared" si="36"/>
        <v>0.1111111111111111</v>
      </c>
      <c r="Q451" t="str" cm="1">
        <f t="array" ref="Q451">_xlfn.IFS(LEFT(N451,4)="film","film &amp; video",LEFT(N451,4)="food","food",LEFT(N451,4)="game","games",LEFT(N451,4)="jour","journalism",LEFT(N451,4)="musi","music",LEFT(N451,4)="phot","photography",LEFT(N451,4)="publ","publishing",LEFT(N451,4)="tech","technology",LEFT(N451,4)="thea","theater")</f>
        <v>film &amp; video</v>
      </c>
      <c r="R451" t="str">
        <f t="shared" ref="R451:R514" si="39">MID(N451,SEARCH("/",N451)+1,17)</f>
        <v>animation</v>
      </c>
      <c r="S451" s="10">
        <f t="shared" si="37"/>
        <v>41564.568113425928</v>
      </c>
      <c r="T451" s="10">
        <f t="shared" si="38"/>
        <v>41534.568113425928</v>
      </c>
    </row>
    <row r="452" spans="1:20" ht="43.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35"/>
        <v>7.92E-3</v>
      </c>
      <c r="P452">
        <f t="shared" si="36"/>
        <v>1.7676767676767676E-2</v>
      </c>
      <c r="Q452" t="str" cm="1">
        <f t="array" ref="Q452">_xlfn.IFS(LEFT(N452,4)="film","film &amp; video",LEFT(N452,4)="food","food",LEFT(N452,4)="game","games",LEFT(N452,4)="jour","journalism",LEFT(N452,4)="musi","music",LEFT(N452,4)="phot","photography",LEFT(N452,4)="publ","publishing",LEFT(N452,4)="tech","technology",LEFT(N452,4)="thea","theater")</f>
        <v>film &amp; video</v>
      </c>
      <c r="R452" t="str">
        <f t="shared" si="39"/>
        <v>animation</v>
      </c>
      <c r="S452" s="10">
        <f t="shared" si="37"/>
        <v>41684.946759259255</v>
      </c>
      <c r="T452" s="10">
        <f t="shared" si="38"/>
        <v>41654.946759259255</v>
      </c>
    </row>
    <row r="453" spans="1:20" ht="43.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35"/>
        <v>0</v>
      </c>
      <c r="P453" t="e">
        <f t="shared" si="36"/>
        <v>#DIV/0!</v>
      </c>
      <c r="Q453" t="str" cm="1">
        <f t="array" ref="Q453">_xlfn.IFS(LEFT(N453,4)="film","film &amp; video",LEFT(N453,4)="food","food",LEFT(N453,4)="game","games",LEFT(N453,4)="jour","journalism",LEFT(N453,4)="musi","music",LEFT(N453,4)="phot","photography",LEFT(N453,4)="publ","publishing",LEFT(N453,4)="tech","technology",LEFT(N453,4)="thea","theater")</f>
        <v>film &amp; video</v>
      </c>
      <c r="R453" t="str">
        <f t="shared" si="39"/>
        <v>animation</v>
      </c>
      <c r="S453" s="10">
        <f t="shared" si="37"/>
        <v>41664.715173611112</v>
      </c>
      <c r="T453" s="10">
        <f t="shared" si="38"/>
        <v>41634.715173611112</v>
      </c>
    </row>
    <row r="454" spans="1:20" ht="28.8">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35"/>
        <v>0.64</v>
      </c>
      <c r="P454">
        <f t="shared" si="36"/>
        <v>2.5000000000000001E-2</v>
      </c>
      <c r="Q454" t="str" cm="1">
        <f t="array" ref="Q454">_xlfn.IFS(LEFT(N454,4)="film","film &amp; video",LEFT(N454,4)="food","food",LEFT(N454,4)="game","games",LEFT(N454,4)="jour","journalism",LEFT(N454,4)="musi","music",LEFT(N454,4)="phot","photography",LEFT(N454,4)="publ","publishing",LEFT(N454,4)="tech","technology",LEFT(N454,4)="thea","theater")</f>
        <v>film &amp; video</v>
      </c>
      <c r="R454" t="str">
        <f t="shared" si="39"/>
        <v>animation</v>
      </c>
      <c r="S454" s="10">
        <f t="shared" si="37"/>
        <v>42137.703877314809</v>
      </c>
      <c r="T454" s="10">
        <f t="shared" si="38"/>
        <v>42107.703877314809</v>
      </c>
    </row>
    <row r="455" spans="1:20" ht="43.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35"/>
        <v>2.740447957839262E-4</v>
      </c>
      <c r="P455">
        <f t="shared" si="36"/>
        <v>7.6923076923076927E-2</v>
      </c>
      <c r="Q455" t="str" cm="1">
        <f t="array" ref="Q455">_xlfn.IFS(LEFT(N455,4)="film","film &amp; video",LEFT(N455,4)="food","food",LEFT(N455,4)="game","games",LEFT(N455,4)="jour","journalism",LEFT(N455,4)="musi","music",LEFT(N455,4)="phot","photography",LEFT(N455,4)="publ","publishing",LEFT(N455,4)="tech","technology",LEFT(N455,4)="thea","theater")</f>
        <v>film &amp; video</v>
      </c>
      <c r="R455" t="str">
        <f t="shared" si="39"/>
        <v>animation</v>
      </c>
      <c r="S455" s="10">
        <f t="shared" si="37"/>
        <v>42054.824988425928</v>
      </c>
      <c r="T455" s="10">
        <f t="shared" si="38"/>
        <v>42038.824988425928</v>
      </c>
    </row>
    <row r="456" spans="1:20" ht="43.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35"/>
        <v>8.2000000000000007E-3</v>
      </c>
      <c r="P456">
        <f t="shared" si="36"/>
        <v>6.097560975609756E-2</v>
      </c>
      <c r="Q456" t="str" cm="1">
        <f t="array" ref="Q456">_xlfn.IFS(LEFT(N456,4)="film","film &amp; video",LEFT(N456,4)="food","food",LEFT(N456,4)="game","games",LEFT(N456,4)="jour","journalism",LEFT(N456,4)="musi","music",LEFT(N456,4)="phot","photography",LEFT(N456,4)="publ","publishing",LEFT(N456,4)="tech","technology",LEFT(N456,4)="thea","theater")</f>
        <v>film &amp; video</v>
      </c>
      <c r="R456" t="str">
        <f t="shared" si="39"/>
        <v>animation</v>
      </c>
      <c r="S456" s="10">
        <f t="shared" si="37"/>
        <v>41969.551388888889</v>
      </c>
      <c r="T456" s="10">
        <f t="shared" si="38"/>
        <v>41938.717256944445</v>
      </c>
    </row>
    <row r="457" spans="1:20" ht="43.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35"/>
        <v>6.9230769230769226E-4</v>
      </c>
      <c r="P457">
        <f t="shared" si="36"/>
        <v>4.4444444444444446E-2</v>
      </c>
      <c r="Q457" t="str" cm="1">
        <f t="array" ref="Q457">_xlfn.IFS(LEFT(N457,4)="film","film &amp; video",LEFT(N457,4)="food","food",LEFT(N457,4)="game","games",LEFT(N457,4)="jour","journalism",LEFT(N457,4)="musi","music",LEFT(N457,4)="phot","photography",LEFT(N457,4)="publ","publishing",LEFT(N457,4)="tech","technology",LEFT(N457,4)="thea","theater")</f>
        <v>film &amp; video</v>
      </c>
      <c r="R457" t="str">
        <f t="shared" si="39"/>
        <v>animation</v>
      </c>
      <c r="S457" s="10">
        <f t="shared" si="37"/>
        <v>41016.021527777775</v>
      </c>
      <c r="T457" s="10">
        <f t="shared" si="38"/>
        <v>40971.002569444441</v>
      </c>
    </row>
    <row r="458" spans="1:20" ht="43.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35"/>
        <v>6.8631863186318634E-3</v>
      </c>
      <c r="P458">
        <f t="shared" si="36"/>
        <v>4.9180327868852458E-2</v>
      </c>
      <c r="Q458" t="str" cm="1">
        <f t="array" ref="Q458">_xlfn.IFS(LEFT(N458,4)="film","film &amp; video",LEFT(N458,4)="food","food",LEFT(N458,4)="game","games",LEFT(N458,4)="jour","journalism",LEFT(N458,4)="musi","music",LEFT(N458,4)="phot","photography",LEFT(N458,4)="publ","publishing",LEFT(N458,4)="tech","technology",LEFT(N458,4)="thea","theater")</f>
        <v>film &amp; video</v>
      </c>
      <c r="R458" t="str">
        <f t="shared" si="39"/>
        <v>animation</v>
      </c>
      <c r="S458" s="10">
        <f t="shared" si="37"/>
        <v>41569.165972222225</v>
      </c>
      <c r="T458" s="10">
        <f t="shared" si="38"/>
        <v>41547.694456018515</v>
      </c>
    </row>
    <row r="459" spans="1:20" ht="43.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35"/>
        <v>0</v>
      </c>
      <c r="P459" t="e">
        <f t="shared" si="36"/>
        <v>#DIV/0!</v>
      </c>
      <c r="Q459" t="str" cm="1">
        <f t="array" ref="Q459">_xlfn.IFS(LEFT(N459,4)="film","film &amp; video",LEFT(N459,4)="food","food",LEFT(N459,4)="game","games",LEFT(N459,4)="jour","journalism",LEFT(N459,4)="musi","music",LEFT(N459,4)="phot","photography",LEFT(N459,4)="publ","publishing",LEFT(N459,4)="tech","technology",LEFT(N459,4)="thea","theater")</f>
        <v>film &amp; video</v>
      </c>
      <c r="R459" t="str">
        <f t="shared" si="39"/>
        <v>animation</v>
      </c>
      <c r="S459" s="10">
        <f t="shared" si="37"/>
        <v>41867.767500000002</v>
      </c>
      <c r="T459" s="10">
        <f t="shared" si="38"/>
        <v>41837.767500000002</v>
      </c>
    </row>
    <row r="460" spans="1:20" ht="43.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35"/>
        <v>8.2100000000000006E-2</v>
      </c>
      <c r="P460">
        <f t="shared" si="36"/>
        <v>5.9683313032886723E-2</v>
      </c>
      <c r="Q460" t="str" cm="1">
        <f t="array" ref="Q460">_xlfn.IFS(LEFT(N460,4)="film","film &amp; video",LEFT(N460,4)="food","food",LEFT(N460,4)="game","games",LEFT(N460,4)="jour","journalism",LEFT(N460,4)="musi","music",LEFT(N460,4)="phot","photography",LEFT(N460,4)="publ","publishing",LEFT(N460,4)="tech","technology",LEFT(N460,4)="thea","theater")</f>
        <v>film &amp; video</v>
      </c>
      <c r="R460" t="str">
        <f t="shared" si="39"/>
        <v>animation</v>
      </c>
      <c r="S460" s="10">
        <f t="shared" si="37"/>
        <v>41408.69976851852</v>
      </c>
      <c r="T460" s="10">
        <f t="shared" si="38"/>
        <v>41378.69976851852</v>
      </c>
    </row>
    <row r="461" spans="1:20" ht="43.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35"/>
        <v>6.4102564102564103E-4</v>
      </c>
      <c r="P461">
        <f t="shared" si="36"/>
        <v>0.04</v>
      </c>
      <c r="Q461" t="str" cm="1">
        <f t="array" ref="Q461">_xlfn.IFS(LEFT(N461,4)="film","film &amp; video",LEFT(N461,4)="food","food",LEFT(N461,4)="game","games",LEFT(N461,4)="jour","journalism",LEFT(N461,4)="musi","music",LEFT(N461,4)="phot","photography",LEFT(N461,4)="publ","publishing",LEFT(N461,4)="tech","technology",LEFT(N461,4)="thea","theater")</f>
        <v>film &amp; video</v>
      </c>
      <c r="R461" t="str">
        <f t="shared" si="39"/>
        <v>animation</v>
      </c>
      <c r="S461" s="10">
        <f t="shared" si="37"/>
        <v>40860.682025462964</v>
      </c>
      <c r="T461" s="10">
        <f t="shared" si="38"/>
        <v>40800.6403587963</v>
      </c>
    </row>
    <row r="462" spans="1:20" ht="28.8">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35"/>
        <v>2.9411764705882353E-3</v>
      </c>
      <c r="P462">
        <f t="shared" si="36"/>
        <v>0.08</v>
      </c>
      <c r="Q462" t="str" cm="1">
        <f t="array" ref="Q462">_xlfn.IFS(LEFT(N462,4)="film","film &amp; video",LEFT(N462,4)="food","food",LEFT(N462,4)="game","games",LEFT(N462,4)="jour","journalism",LEFT(N462,4)="musi","music",LEFT(N462,4)="phot","photography",LEFT(N462,4)="publ","publishing",LEFT(N462,4)="tech","technology",LEFT(N462,4)="thea","theater")</f>
        <v>film &amp; video</v>
      </c>
      <c r="R462" t="str">
        <f t="shared" si="39"/>
        <v>animation</v>
      </c>
      <c r="S462" s="10">
        <f t="shared" si="37"/>
        <v>41791.166666666664</v>
      </c>
      <c r="T462" s="10">
        <f t="shared" si="38"/>
        <v>41759.542534722219</v>
      </c>
    </row>
    <row r="463" spans="1:20" ht="43.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35"/>
        <v>0</v>
      </c>
      <c r="P463" t="e">
        <f t="shared" si="36"/>
        <v>#DIV/0!</v>
      </c>
      <c r="Q463" t="str" cm="1">
        <f t="array" ref="Q463">_xlfn.IFS(LEFT(N463,4)="film","film &amp; video",LEFT(N463,4)="food","food",LEFT(N463,4)="game","games",LEFT(N463,4)="jour","journalism",LEFT(N463,4)="musi","music",LEFT(N463,4)="phot","photography",LEFT(N463,4)="publ","publishing",LEFT(N463,4)="tech","technology",LEFT(N463,4)="thea","theater")</f>
        <v>film &amp; video</v>
      </c>
      <c r="R463" t="str">
        <f t="shared" si="39"/>
        <v>animation</v>
      </c>
      <c r="S463" s="10">
        <f t="shared" si="37"/>
        <v>41427.84684027778</v>
      </c>
      <c r="T463" s="10">
        <f t="shared" si="38"/>
        <v>41407.84684027778</v>
      </c>
    </row>
    <row r="464" spans="1:20" ht="43.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35"/>
        <v>0</v>
      </c>
      <c r="P464" t="e">
        <f t="shared" si="36"/>
        <v>#DIV/0!</v>
      </c>
      <c r="Q464" t="str" cm="1">
        <f t="array" ref="Q464">_xlfn.IFS(LEFT(N464,4)="film","film &amp; video",LEFT(N464,4)="food","food",LEFT(N464,4)="game","games",LEFT(N464,4)="jour","journalism",LEFT(N464,4)="musi","music",LEFT(N464,4)="phot","photography",LEFT(N464,4)="publ","publishing",LEFT(N464,4)="tech","technology",LEFT(N464,4)="thea","theater")</f>
        <v>film &amp; video</v>
      </c>
      <c r="R464" t="str">
        <f t="shared" si="39"/>
        <v>animation</v>
      </c>
      <c r="S464" s="10">
        <f t="shared" si="37"/>
        <v>40765.126631944448</v>
      </c>
      <c r="T464" s="10">
        <f t="shared" si="38"/>
        <v>40705.126631944448</v>
      </c>
    </row>
    <row r="465" spans="1:20" ht="43.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35"/>
        <v>2.2727272727272728E-2</v>
      </c>
      <c r="P465">
        <f t="shared" si="36"/>
        <v>8.8000000000000005E-3</v>
      </c>
      <c r="Q465" t="str" cm="1">
        <f t="array" ref="Q465">_xlfn.IFS(LEFT(N465,4)="film","film &amp; video",LEFT(N465,4)="food","food",LEFT(N465,4)="game","games",LEFT(N465,4)="jour","journalism",LEFT(N465,4)="musi","music",LEFT(N465,4)="phot","photography",LEFT(N465,4)="publ","publishing",LEFT(N465,4)="tech","technology",LEFT(N465,4)="thea","theater")</f>
        <v>film &amp; video</v>
      </c>
      <c r="R465" t="str">
        <f t="shared" si="39"/>
        <v>animation</v>
      </c>
      <c r="S465" s="10">
        <f t="shared" si="37"/>
        <v>40810.710104166668</v>
      </c>
      <c r="T465" s="10">
        <f t="shared" si="38"/>
        <v>40750.710104166668</v>
      </c>
    </row>
    <row r="466" spans="1:20" ht="28.8">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35"/>
        <v>9.9009900990099011E-4</v>
      </c>
      <c r="P466">
        <f t="shared" si="36"/>
        <v>1</v>
      </c>
      <c r="Q466" t="str" cm="1">
        <f t="array" ref="Q466">_xlfn.IFS(LEFT(N466,4)="film","film &amp; video",LEFT(N466,4)="food","food",LEFT(N466,4)="game","games",LEFT(N466,4)="jour","journalism",LEFT(N466,4)="musi","music",LEFT(N466,4)="phot","photography",LEFT(N466,4)="publ","publishing",LEFT(N466,4)="tech","technology",LEFT(N466,4)="thea","theater")</f>
        <v>film &amp; video</v>
      </c>
      <c r="R466" t="str">
        <f t="shared" si="39"/>
        <v>animation</v>
      </c>
      <c r="S466" s="10">
        <f t="shared" si="37"/>
        <v>42508.848784722228</v>
      </c>
      <c r="T466" s="10">
        <f t="shared" si="38"/>
        <v>42488.848784722228</v>
      </c>
    </row>
    <row r="467" spans="1:20">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35"/>
        <v>0.26953125</v>
      </c>
      <c r="P467">
        <f t="shared" si="36"/>
        <v>5.7971014492753624E-2</v>
      </c>
      <c r="Q467" t="str" cm="1">
        <f t="array" ref="Q467">_xlfn.IFS(LEFT(N467,4)="film","film &amp; video",LEFT(N467,4)="food","food",LEFT(N467,4)="game","games",LEFT(N467,4)="jour","journalism",LEFT(N467,4)="musi","music",LEFT(N467,4)="phot","photography",LEFT(N467,4)="publ","publishing",LEFT(N467,4)="tech","technology",LEFT(N467,4)="thea","theater")</f>
        <v>film &amp; video</v>
      </c>
      <c r="R467" t="str">
        <f t="shared" si="39"/>
        <v>animation</v>
      </c>
      <c r="S467" s="10">
        <f t="shared" si="37"/>
        <v>41817.120069444441</v>
      </c>
      <c r="T467" s="10">
        <f t="shared" si="38"/>
        <v>41801.120069444441</v>
      </c>
    </row>
    <row r="468" spans="1:20" ht="43.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35"/>
        <v>7.6E-3</v>
      </c>
      <c r="P468">
        <f t="shared" si="36"/>
        <v>6.5789473684210523E-2</v>
      </c>
      <c r="Q468" t="str" cm="1">
        <f t="array" ref="Q468">_xlfn.IFS(LEFT(N468,4)="film","film &amp; video",LEFT(N468,4)="food","food",LEFT(N468,4)="game","games",LEFT(N468,4)="jour","journalism",LEFT(N468,4)="musi","music",LEFT(N468,4)="phot","photography",LEFT(N468,4)="publ","publishing",LEFT(N468,4)="tech","technology",LEFT(N468,4)="thea","theater")</f>
        <v>film &amp; video</v>
      </c>
      <c r="R468" t="str">
        <f t="shared" si="39"/>
        <v>animation</v>
      </c>
      <c r="S468" s="10">
        <f t="shared" si="37"/>
        <v>41159.942870370374</v>
      </c>
      <c r="T468" s="10">
        <f t="shared" si="38"/>
        <v>41129.942870370374</v>
      </c>
    </row>
    <row r="469" spans="1:20" ht="43.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35"/>
        <v>0.21575</v>
      </c>
      <c r="P469">
        <f t="shared" si="36"/>
        <v>9.038238702201622E-3</v>
      </c>
      <c r="Q469" t="str" cm="1">
        <f t="array" ref="Q469">_xlfn.IFS(LEFT(N469,4)="film","film &amp; video",LEFT(N469,4)="food","food",LEFT(N469,4)="game","games",LEFT(N469,4)="jour","journalism",LEFT(N469,4)="musi","music",LEFT(N469,4)="phot","photography",LEFT(N469,4)="publ","publishing",LEFT(N469,4)="tech","technology",LEFT(N469,4)="thea","theater")</f>
        <v>film &amp; video</v>
      </c>
      <c r="R469" t="str">
        <f t="shared" si="39"/>
        <v>animation</v>
      </c>
      <c r="S469" s="10">
        <f t="shared" si="37"/>
        <v>41180.679791666669</v>
      </c>
      <c r="T469" s="10">
        <f t="shared" si="38"/>
        <v>41135.679791666669</v>
      </c>
    </row>
    <row r="470" spans="1:20" ht="43.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35"/>
        <v>0</v>
      </c>
      <c r="P470" t="e">
        <f t="shared" si="36"/>
        <v>#DIV/0!</v>
      </c>
      <c r="Q470" t="str" cm="1">
        <f t="array" ref="Q470">_xlfn.IFS(LEFT(N470,4)="film","film &amp; video",LEFT(N470,4)="food","food",LEFT(N470,4)="game","games",LEFT(N470,4)="jour","journalism",LEFT(N470,4)="musi","music",LEFT(N470,4)="phot","photography",LEFT(N470,4)="publ","publishing",LEFT(N470,4)="tech","technology",LEFT(N470,4)="thea","theater")</f>
        <v>film &amp; video</v>
      </c>
      <c r="R470" t="str">
        <f t="shared" si="39"/>
        <v>animation</v>
      </c>
      <c r="S470" s="10">
        <f t="shared" si="37"/>
        <v>41101.160474537035</v>
      </c>
      <c r="T470" s="10">
        <f t="shared" si="38"/>
        <v>41041.167627314811</v>
      </c>
    </row>
    <row r="471" spans="1:20" ht="28.8">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35"/>
        <v>0</v>
      </c>
      <c r="P471" t="e">
        <f t="shared" si="36"/>
        <v>#DIV/0!</v>
      </c>
      <c r="Q471" t="str" cm="1">
        <f t="array" ref="Q471">_xlfn.IFS(LEFT(N471,4)="film","film &amp; video",LEFT(N471,4)="food","food",LEFT(N471,4)="game","games",LEFT(N471,4)="jour","journalism",LEFT(N471,4)="musi","music",LEFT(N471,4)="phot","photography",LEFT(N471,4)="publ","publishing",LEFT(N471,4)="tech","technology",LEFT(N471,4)="thea","theater")</f>
        <v>film &amp; video</v>
      </c>
      <c r="R471" t="str">
        <f t="shared" si="39"/>
        <v>animation</v>
      </c>
      <c r="S471" s="10">
        <f t="shared" si="37"/>
        <v>41887.989861111113</v>
      </c>
      <c r="T471" s="10">
        <f t="shared" si="38"/>
        <v>41827.989861111113</v>
      </c>
    </row>
    <row r="472" spans="1:20" ht="43.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35"/>
        <v>1.0200000000000001E-2</v>
      </c>
      <c r="P472">
        <f t="shared" si="36"/>
        <v>3.9215686274509803E-2</v>
      </c>
      <c r="Q472" t="str" cm="1">
        <f t="array" ref="Q472">_xlfn.IFS(LEFT(N472,4)="film","film &amp; video",LEFT(N472,4)="food","food",LEFT(N472,4)="game","games",LEFT(N472,4)="jour","journalism",LEFT(N472,4)="musi","music",LEFT(N472,4)="phot","photography",LEFT(N472,4)="publ","publishing",LEFT(N472,4)="tech","technology",LEFT(N472,4)="thea","theater")</f>
        <v>film &amp; video</v>
      </c>
      <c r="R472" t="str">
        <f t="shared" si="39"/>
        <v>animation</v>
      </c>
      <c r="S472" s="10">
        <f t="shared" si="37"/>
        <v>41655.166666666664</v>
      </c>
      <c r="T472" s="10">
        <f t="shared" si="38"/>
        <v>41605.167696759258</v>
      </c>
    </row>
    <row r="473" spans="1:20" ht="57.6">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35"/>
        <v>0.11892727272727273</v>
      </c>
      <c r="P473">
        <f t="shared" si="36"/>
        <v>2.5989909799724813E-2</v>
      </c>
      <c r="Q473" t="str" cm="1">
        <f t="array" ref="Q473">_xlfn.IFS(LEFT(N473,4)="film","film &amp; video",LEFT(N473,4)="food","food",LEFT(N473,4)="game","games",LEFT(N473,4)="jour","journalism",LEFT(N473,4)="musi","music",LEFT(N473,4)="phot","photography",LEFT(N473,4)="publ","publishing",LEFT(N473,4)="tech","technology",LEFT(N473,4)="thea","theater")</f>
        <v>film &amp; video</v>
      </c>
      <c r="R473" t="str">
        <f t="shared" si="39"/>
        <v>animation</v>
      </c>
      <c r="S473" s="10">
        <f t="shared" si="37"/>
        <v>41748.680312500001</v>
      </c>
      <c r="T473" s="10">
        <f t="shared" si="38"/>
        <v>41703.721979166665</v>
      </c>
    </row>
    <row r="474" spans="1:20" ht="43.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35"/>
        <v>0.17624999999999999</v>
      </c>
      <c r="P474">
        <f t="shared" si="36"/>
        <v>3.5460992907801421E-2</v>
      </c>
      <c r="Q474" t="str" cm="1">
        <f t="array" ref="Q474">_xlfn.IFS(LEFT(N474,4)="film","film &amp; video",LEFT(N474,4)="food","food",LEFT(N474,4)="game","games",LEFT(N474,4)="jour","journalism",LEFT(N474,4)="musi","music",LEFT(N474,4)="phot","photography",LEFT(N474,4)="publ","publishing",LEFT(N474,4)="tech","technology",LEFT(N474,4)="thea","theater")</f>
        <v>film &amp; video</v>
      </c>
      <c r="R474" t="str">
        <f t="shared" si="39"/>
        <v>animation</v>
      </c>
      <c r="S474" s="10">
        <f t="shared" si="37"/>
        <v>41874.922662037039</v>
      </c>
      <c r="T474" s="10">
        <f t="shared" si="38"/>
        <v>41844.922662037039</v>
      </c>
    </row>
    <row r="475" spans="1:20" ht="43.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35"/>
        <v>2.87E-2</v>
      </c>
      <c r="P475">
        <f t="shared" si="36"/>
        <v>1.6260162601626018E-2</v>
      </c>
      <c r="Q475" t="str" cm="1">
        <f t="array" ref="Q475">_xlfn.IFS(LEFT(N475,4)="film","film &amp; video",LEFT(N475,4)="food","food",LEFT(N475,4)="game","games",LEFT(N475,4)="jour","journalism",LEFT(N475,4)="musi","music",LEFT(N475,4)="phot","photography",LEFT(N475,4)="publ","publishing",LEFT(N475,4)="tech","technology",LEFT(N475,4)="thea","theater")</f>
        <v>film &amp; video</v>
      </c>
      <c r="R475" t="str">
        <f t="shared" si="39"/>
        <v>animation</v>
      </c>
      <c r="S475" s="10">
        <f t="shared" si="37"/>
        <v>41899.698136574072</v>
      </c>
      <c r="T475" s="10">
        <f t="shared" si="38"/>
        <v>41869.698136574072</v>
      </c>
    </row>
    <row r="476" spans="1:20" ht="43.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35"/>
        <v>3.0303030303030303E-4</v>
      </c>
      <c r="P476">
        <f t="shared" si="36"/>
        <v>1</v>
      </c>
      <c r="Q476" t="str" cm="1">
        <f t="array" ref="Q476">_xlfn.IFS(LEFT(N476,4)="film","film &amp; video",LEFT(N476,4)="food","food",LEFT(N476,4)="game","games",LEFT(N476,4)="jour","journalism",LEFT(N476,4)="musi","music",LEFT(N476,4)="phot","photography",LEFT(N476,4)="publ","publishing",LEFT(N476,4)="tech","technology",LEFT(N476,4)="thea","theater")</f>
        <v>film &amp; video</v>
      </c>
      <c r="R476" t="str">
        <f t="shared" si="39"/>
        <v>animation</v>
      </c>
      <c r="S476" s="10">
        <f t="shared" si="37"/>
        <v>42783.329039351855</v>
      </c>
      <c r="T476" s="10">
        <f t="shared" si="38"/>
        <v>42753.329039351855</v>
      </c>
    </row>
    <row r="477" spans="1:20" ht="57.6">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35"/>
        <v>0</v>
      </c>
      <c r="P477" t="e">
        <f t="shared" si="36"/>
        <v>#DIV/0!</v>
      </c>
      <c r="Q477" t="str" cm="1">
        <f t="array" ref="Q477">_xlfn.IFS(LEFT(N477,4)="film","film &amp; video",LEFT(N477,4)="food","food",LEFT(N477,4)="game","games",LEFT(N477,4)="jour","journalism",LEFT(N477,4)="musi","music",LEFT(N477,4)="phot","photography",LEFT(N477,4)="publ","publishing",LEFT(N477,4)="tech","technology",LEFT(N477,4)="thea","theater")</f>
        <v>film &amp; video</v>
      </c>
      <c r="R477" t="str">
        <f t="shared" si="39"/>
        <v>animation</v>
      </c>
      <c r="S477" s="10">
        <f t="shared" si="37"/>
        <v>42130.086145833338</v>
      </c>
      <c r="T477" s="10">
        <f t="shared" si="38"/>
        <v>42100.086145833338</v>
      </c>
    </row>
    <row r="478" spans="1:20" ht="28.8">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35"/>
        <v>2.2302681818181819E-2</v>
      </c>
      <c r="P478">
        <f t="shared" si="36"/>
        <v>2.5272134007528649E-2</v>
      </c>
      <c r="Q478" t="str" cm="1">
        <f t="array" ref="Q478">_xlfn.IFS(LEFT(N478,4)="film","film &amp; video",LEFT(N478,4)="food","food",LEFT(N478,4)="game","games",LEFT(N478,4)="jour","journalism",LEFT(N478,4)="musi","music",LEFT(N478,4)="phot","photography",LEFT(N478,4)="publ","publishing",LEFT(N478,4)="tech","technology",LEFT(N478,4)="thea","theater")</f>
        <v>film &amp; video</v>
      </c>
      <c r="R478" t="str">
        <f t="shared" si="39"/>
        <v>animation</v>
      </c>
      <c r="S478" s="10">
        <f t="shared" si="37"/>
        <v>41793.165972222225</v>
      </c>
      <c r="T478" s="10">
        <f t="shared" si="38"/>
        <v>41757.975011574075</v>
      </c>
    </row>
    <row r="479" spans="1:20" ht="57.6">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35"/>
        <v>0</v>
      </c>
      <c r="P479" t="e">
        <f t="shared" si="36"/>
        <v>#DIV/0!</v>
      </c>
      <c r="Q479" t="str" cm="1">
        <f t="array" ref="Q479">_xlfn.IFS(LEFT(N479,4)="film","film &amp; video",LEFT(N479,4)="food","food",LEFT(N479,4)="game","games",LEFT(N479,4)="jour","journalism",LEFT(N479,4)="musi","music",LEFT(N479,4)="phot","photography",LEFT(N479,4)="publ","publishing",LEFT(N479,4)="tech","technology",LEFT(N479,4)="thea","theater")</f>
        <v>film &amp; video</v>
      </c>
      <c r="R479" t="str">
        <f t="shared" si="39"/>
        <v>animation</v>
      </c>
      <c r="S479" s="10">
        <f t="shared" si="37"/>
        <v>41047.83488425926</v>
      </c>
      <c r="T479" s="10">
        <f t="shared" si="38"/>
        <v>40987.83488425926</v>
      </c>
    </row>
    <row r="480" spans="1:20" ht="43.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35"/>
        <v>0</v>
      </c>
      <c r="P480" t="e">
        <f t="shared" si="36"/>
        <v>#DIV/0!</v>
      </c>
      <c r="Q480" t="str" cm="1">
        <f t="array" ref="Q480">_xlfn.IFS(LEFT(N480,4)="film","film &amp; video",LEFT(N480,4)="food","food",LEFT(N480,4)="game","games",LEFT(N480,4)="jour","journalism",LEFT(N480,4)="musi","music",LEFT(N480,4)="phot","photography",LEFT(N480,4)="publ","publishing",LEFT(N480,4)="tech","technology",LEFT(N480,4)="thea","theater")</f>
        <v>film &amp; video</v>
      </c>
      <c r="R480" t="str">
        <f t="shared" si="39"/>
        <v>animation</v>
      </c>
      <c r="S480" s="10">
        <f t="shared" si="37"/>
        <v>42095.869317129633</v>
      </c>
      <c r="T480" s="10">
        <f t="shared" si="38"/>
        <v>42065.910983796297</v>
      </c>
    </row>
    <row r="481" spans="1:20" ht="43.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35"/>
        <v>0.3256</v>
      </c>
      <c r="P481">
        <f t="shared" si="36"/>
        <v>1.1261261261261261E-2</v>
      </c>
      <c r="Q481" t="str" cm="1">
        <f t="array" ref="Q481">_xlfn.IFS(LEFT(N481,4)="film","film &amp; video",LEFT(N481,4)="food","food",LEFT(N481,4)="game","games",LEFT(N481,4)="jour","journalism",LEFT(N481,4)="musi","music",LEFT(N481,4)="phot","photography",LEFT(N481,4)="publ","publishing",LEFT(N481,4)="tech","technology",LEFT(N481,4)="thea","theater")</f>
        <v>film &amp; video</v>
      </c>
      <c r="R481" t="str">
        <f t="shared" si="39"/>
        <v>animation</v>
      </c>
      <c r="S481" s="10">
        <f t="shared" si="37"/>
        <v>41964.449479166666</v>
      </c>
      <c r="T481" s="10">
        <f t="shared" si="38"/>
        <v>41904.407812500001</v>
      </c>
    </row>
    <row r="482" spans="1:20" ht="43.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35"/>
        <v>0.19409999999999999</v>
      </c>
      <c r="P482">
        <f t="shared" si="36"/>
        <v>1.8031942297784646E-2</v>
      </c>
      <c r="Q482" t="str" cm="1">
        <f t="array" ref="Q482">_xlfn.IFS(LEFT(N482,4)="film","film &amp; video",LEFT(N482,4)="food","food",LEFT(N482,4)="game","games",LEFT(N482,4)="jour","journalism",LEFT(N482,4)="musi","music",LEFT(N482,4)="phot","photography",LEFT(N482,4)="publ","publishing",LEFT(N482,4)="tech","technology",LEFT(N482,4)="thea","theater")</f>
        <v>film &amp; video</v>
      </c>
      <c r="R482" t="str">
        <f t="shared" si="39"/>
        <v>animation</v>
      </c>
      <c r="S482" s="10">
        <f t="shared" si="37"/>
        <v>41495.500173611108</v>
      </c>
      <c r="T482" s="10">
        <f t="shared" si="38"/>
        <v>41465.500173611108</v>
      </c>
    </row>
    <row r="483" spans="1:20" ht="43.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35"/>
        <v>6.0999999999999999E-2</v>
      </c>
      <c r="P483">
        <f t="shared" si="36"/>
        <v>1.1475409836065573E-2</v>
      </c>
      <c r="Q483" t="str" cm="1">
        <f t="array" ref="Q483">_xlfn.IFS(LEFT(N483,4)="film","film &amp; video",LEFT(N483,4)="food","food",LEFT(N483,4)="game","games",LEFT(N483,4)="jour","journalism",LEFT(N483,4)="musi","music",LEFT(N483,4)="phot","photography",LEFT(N483,4)="publ","publishing",LEFT(N483,4)="tech","technology",LEFT(N483,4)="thea","theater")</f>
        <v>film &amp; video</v>
      </c>
      <c r="R483" t="str">
        <f t="shared" si="39"/>
        <v>animation</v>
      </c>
      <c r="S483" s="10">
        <f t="shared" si="37"/>
        <v>41192.672326388885</v>
      </c>
      <c r="T483" s="10">
        <f t="shared" si="38"/>
        <v>41162.672326388885</v>
      </c>
    </row>
    <row r="484" spans="1:20" ht="43.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35"/>
        <v>1E-3</v>
      </c>
      <c r="P484">
        <f t="shared" si="36"/>
        <v>0.1</v>
      </c>
      <c r="Q484" t="str" cm="1">
        <f t="array" ref="Q484">_xlfn.IFS(LEFT(N484,4)="film","film &amp; video",LEFT(N484,4)="food","food",LEFT(N484,4)="game","games",LEFT(N484,4)="jour","journalism",LEFT(N484,4)="musi","music",LEFT(N484,4)="phot","photography",LEFT(N484,4)="publ","publishing",LEFT(N484,4)="tech","technology",LEFT(N484,4)="thea","theater")</f>
        <v>film &amp; video</v>
      </c>
      <c r="R484" t="str">
        <f t="shared" si="39"/>
        <v>animation</v>
      </c>
      <c r="S484" s="10">
        <f t="shared" si="37"/>
        <v>42474.606944444444</v>
      </c>
      <c r="T484" s="10">
        <f t="shared" si="38"/>
        <v>42447.896875000006</v>
      </c>
    </row>
    <row r="485" spans="1:20" ht="57.6">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35"/>
        <v>0.502</v>
      </c>
      <c r="P485">
        <f t="shared" si="36"/>
        <v>1.9521912350597609E-2</v>
      </c>
      <c r="Q485" t="str" cm="1">
        <f t="array" ref="Q485">_xlfn.IFS(LEFT(N485,4)="film","film &amp; video",LEFT(N485,4)="food","food",LEFT(N485,4)="game","games",LEFT(N485,4)="jour","journalism",LEFT(N485,4)="musi","music",LEFT(N485,4)="phot","photography",LEFT(N485,4)="publ","publishing",LEFT(N485,4)="tech","technology",LEFT(N485,4)="thea","theater")</f>
        <v>film &amp; video</v>
      </c>
      <c r="R485" t="str">
        <f t="shared" si="39"/>
        <v>animation</v>
      </c>
      <c r="S485" s="10">
        <f t="shared" si="37"/>
        <v>41303.197592592594</v>
      </c>
      <c r="T485" s="10">
        <f t="shared" si="38"/>
        <v>41243.197592592594</v>
      </c>
    </row>
    <row r="486" spans="1:20" ht="57.6">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35"/>
        <v>1.8625E-3</v>
      </c>
      <c r="P486">
        <f t="shared" si="36"/>
        <v>7.3825503355704702E-2</v>
      </c>
      <c r="Q486" t="str" cm="1">
        <f t="array" ref="Q486">_xlfn.IFS(LEFT(N486,4)="film","film &amp; video",LEFT(N486,4)="food","food",LEFT(N486,4)="game","games",LEFT(N486,4)="jour","journalism",LEFT(N486,4)="musi","music",LEFT(N486,4)="phot","photography",LEFT(N486,4)="publ","publishing",LEFT(N486,4)="tech","technology",LEFT(N486,4)="thea","theater")</f>
        <v>film &amp; video</v>
      </c>
      <c r="R486" t="str">
        <f t="shared" si="39"/>
        <v>animation</v>
      </c>
      <c r="S486" s="10">
        <f t="shared" si="37"/>
        <v>42313.981157407412</v>
      </c>
      <c r="T486" s="10">
        <f t="shared" si="38"/>
        <v>42272.93949074074</v>
      </c>
    </row>
    <row r="487" spans="1:20" ht="43.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35"/>
        <v>0.21906971229845085</v>
      </c>
      <c r="P487">
        <f t="shared" si="36"/>
        <v>1.5033054680631772E-2</v>
      </c>
      <c r="Q487" t="str" cm="1">
        <f t="array" ref="Q487">_xlfn.IFS(LEFT(N487,4)="film","film &amp; video",LEFT(N487,4)="food","food",LEFT(N487,4)="game","games",LEFT(N487,4)="jour","journalism",LEFT(N487,4)="musi","music",LEFT(N487,4)="phot","photography",LEFT(N487,4)="publ","publishing",LEFT(N487,4)="tech","technology",LEFT(N487,4)="thea","theater")</f>
        <v>film &amp; video</v>
      </c>
      <c r="R487" t="str">
        <f t="shared" si="39"/>
        <v>animation</v>
      </c>
      <c r="S487" s="10">
        <f t="shared" si="37"/>
        <v>41411.50577546296</v>
      </c>
      <c r="T487" s="10">
        <f t="shared" si="38"/>
        <v>41381.50577546296</v>
      </c>
    </row>
    <row r="488" spans="1:20" ht="43.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35"/>
        <v>9.0909090909090904E-5</v>
      </c>
      <c r="P488">
        <f t="shared" si="36"/>
        <v>0.02</v>
      </c>
      <c r="Q488" t="str" cm="1">
        <f t="array" ref="Q488">_xlfn.IFS(LEFT(N488,4)="film","film &amp; video",LEFT(N488,4)="food","food",LEFT(N488,4)="game","games",LEFT(N488,4)="jour","journalism",LEFT(N488,4)="musi","music",LEFT(N488,4)="phot","photography",LEFT(N488,4)="publ","publishing",LEFT(N488,4)="tech","technology",LEFT(N488,4)="thea","theater")</f>
        <v>film &amp; video</v>
      </c>
      <c r="R488" t="str">
        <f t="shared" si="39"/>
        <v>animation</v>
      </c>
      <c r="S488" s="10">
        <f t="shared" si="37"/>
        <v>41791.94258101852</v>
      </c>
      <c r="T488" s="10">
        <f t="shared" si="38"/>
        <v>41761.94258101852</v>
      </c>
    </row>
    <row r="489" spans="1:20" ht="43.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35"/>
        <v>0</v>
      </c>
      <c r="P489" t="e">
        <f t="shared" si="36"/>
        <v>#DIV/0!</v>
      </c>
      <c r="Q489" t="str" cm="1">
        <f t="array" ref="Q489">_xlfn.IFS(LEFT(N489,4)="film","film &amp; video",LEFT(N489,4)="food","food",LEFT(N489,4)="game","games",LEFT(N489,4)="jour","journalism",LEFT(N489,4)="musi","music",LEFT(N489,4)="phot","photography",LEFT(N489,4)="publ","publishing",LEFT(N489,4)="tech","technology",LEFT(N489,4)="thea","theater")</f>
        <v>film &amp; video</v>
      </c>
      <c r="R489" t="str">
        <f t="shared" si="39"/>
        <v>animation</v>
      </c>
      <c r="S489" s="10">
        <f t="shared" si="37"/>
        <v>42729.636504629627</v>
      </c>
      <c r="T489" s="10">
        <f t="shared" si="38"/>
        <v>42669.594837962963</v>
      </c>
    </row>
    <row r="490" spans="1:20" ht="43.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35"/>
        <v>0</v>
      </c>
      <c r="P490" t="e">
        <f t="shared" si="36"/>
        <v>#DIV/0!</v>
      </c>
      <c r="Q490" t="str" cm="1">
        <f t="array" ref="Q490">_xlfn.IFS(LEFT(N490,4)="film","film &amp; video",LEFT(N490,4)="food","food",LEFT(N490,4)="game","games",LEFT(N490,4)="jour","journalism",LEFT(N490,4)="musi","music",LEFT(N490,4)="phot","photography",LEFT(N490,4)="publ","publishing",LEFT(N490,4)="tech","technology",LEFT(N490,4)="thea","theater")</f>
        <v>film &amp; video</v>
      </c>
      <c r="R490" t="str">
        <f t="shared" si="39"/>
        <v>animation</v>
      </c>
      <c r="S490" s="10">
        <f t="shared" si="37"/>
        <v>42744.054398148146</v>
      </c>
      <c r="T490" s="10">
        <f t="shared" si="38"/>
        <v>42714.054398148146</v>
      </c>
    </row>
    <row r="491" spans="1:20" ht="43.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35"/>
        <v>2.8667813379201833E-3</v>
      </c>
      <c r="P491">
        <f t="shared" si="36"/>
        <v>1.3953488372093023E-2</v>
      </c>
      <c r="Q491" t="str" cm="1">
        <f t="array" ref="Q491">_xlfn.IFS(LEFT(N491,4)="film","film &amp; video",LEFT(N491,4)="food","food",LEFT(N491,4)="game","games",LEFT(N491,4)="jour","journalism",LEFT(N491,4)="musi","music",LEFT(N491,4)="phot","photography",LEFT(N491,4)="publ","publishing",LEFT(N491,4)="tech","technology",LEFT(N491,4)="thea","theater")</f>
        <v>film &amp; video</v>
      </c>
      <c r="R491" t="str">
        <f t="shared" si="39"/>
        <v>animation</v>
      </c>
      <c r="S491" s="10">
        <f t="shared" si="37"/>
        <v>40913.481249999997</v>
      </c>
      <c r="T491" s="10">
        <f t="shared" si="38"/>
        <v>40882.481666666667</v>
      </c>
    </row>
    <row r="492" spans="1:20">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35"/>
        <v>0</v>
      </c>
      <c r="P492" t="e">
        <f t="shared" si="36"/>
        <v>#DIV/0!</v>
      </c>
      <c r="Q492" t="str" cm="1">
        <f t="array" ref="Q492">_xlfn.IFS(LEFT(N492,4)="film","film &amp; video",LEFT(N492,4)="food","food",LEFT(N492,4)="game","games",LEFT(N492,4)="jour","journalism",LEFT(N492,4)="musi","music",LEFT(N492,4)="phot","photography",LEFT(N492,4)="publ","publishing",LEFT(N492,4)="tech","technology",LEFT(N492,4)="thea","theater")</f>
        <v>film &amp; video</v>
      </c>
      <c r="R492" t="str">
        <f t="shared" si="39"/>
        <v>animation</v>
      </c>
      <c r="S492" s="10">
        <f t="shared" si="37"/>
        <v>41143.968576388892</v>
      </c>
      <c r="T492" s="10">
        <f t="shared" si="38"/>
        <v>41113.968576388892</v>
      </c>
    </row>
    <row r="493" spans="1:20" ht="43.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35"/>
        <v>0</v>
      </c>
      <c r="P493" t="e">
        <f t="shared" si="36"/>
        <v>#DIV/0!</v>
      </c>
      <c r="Q493" t="str" cm="1">
        <f t="array" ref="Q493">_xlfn.IFS(LEFT(N493,4)="film","film &amp; video",LEFT(N493,4)="food","food",LEFT(N493,4)="game","games",LEFT(N493,4)="jour","journalism",LEFT(N493,4)="musi","music",LEFT(N493,4)="phot","photography",LEFT(N493,4)="publ","publishing",LEFT(N493,4)="tech","technology",LEFT(N493,4)="thea","theater")</f>
        <v>film &amp; video</v>
      </c>
      <c r="R493" t="str">
        <f t="shared" si="39"/>
        <v>animation</v>
      </c>
      <c r="S493" s="10">
        <f t="shared" si="37"/>
        <v>42396.982627314821</v>
      </c>
      <c r="T493" s="10">
        <f t="shared" si="38"/>
        <v>42366.982627314821</v>
      </c>
    </row>
    <row r="494" spans="1:20" ht="43.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35"/>
        <v>0</v>
      </c>
      <c r="P494" t="e">
        <f t="shared" si="36"/>
        <v>#DIV/0!</v>
      </c>
      <c r="Q494" t="str" cm="1">
        <f t="array" ref="Q494">_xlfn.IFS(LEFT(N494,4)="film","film &amp; video",LEFT(N494,4)="food","food",LEFT(N494,4)="game","games",LEFT(N494,4)="jour","journalism",LEFT(N494,4)="musi","music",LEFT(N494,4)="phot","photography",LEFT(N494,4)="publ","publishing",LEFT(N494,4)="tech","technology",LEFT(N494,4)="thea","theater")</f>
        <v>film &amp; video</v>
      </c>
      <c r="R494" t="str">
        <f t="shared" si="39"/>
        <v>animation</v>
      </c>
      <c r="S494" s="10">
        <f t="shared" si="37"/>
        <v>42656.03506944445</v>
      </c>
      <c r="T494" s="10">
        <f t="shared" si="38"/>
        <v>42596.03506944445</v>
      </c>
    </row>
    <row r="495" spans="1:20" ht="43.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35"/>
        <v>0</v>
      </c>
      <c r="P495" t="e">
        <f t="shared" si="36"/>
        <v>#DIV/0!</v>
      </c>
      <c r="Q495" t="str" cm="1">
        <f t="array" ref="Q495">_xlfn.IFS(LEFT(N495,4)="film","film &amp; video",LEFT(N495,4)="food","food",LEFT(N495,4)="game","games",LEFT(N495,4)="jour","journalism",LEFT(N495,4)="musi","music",LEFT(N495,4)="phot","photography",LEFT(N495,4)="publ","publishing",LEFT(N495,4)="tech","technology",LEFT(N495,4)="thea","theater")</f>
        <v>film &amp; video</v>
      </c>
      <c r="R495" t="str">
        <f t="shared" si="39"/>
        <v>animation</v>
      </c>
      <c r="S495" s="10">
        <f t="shared" si="37"/>
        <v>42144.726134259254</v>
      </c>
      <c r="T495" s="10">
        <f t="shared" si="38"/>
        <v>42114.726134259254</v>
      </c>
    </row>
    <row r="496" spans="1:20" ht="43.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35"/>
        <v>1.5499999999999999E-3</v>
      </c>
      <c r="P496">
        <f t="shared" si="36"/>
        <v>9.6774193548387094E-2</v>
      </c>
      <c r="Q496" t="str" cm="1">
        <f t="array" ref="Q496">_xlfn.IFS(LEFT(N496,4)="film","film &amp; video",LEFT(N496,4)="food","food",LEFT(N496,4)="game","games",LEFT(N496,4)="jour","journalism",LEFT(N496,4)="musi","music",LEFT(N496,4)="phot","photography",LEFT(N496,4)="publ","publishing",LEFT(N496,4)="tech","technology",LEFT(N496,4)="thea","theater")</f>
        <v>film &amp; video</v>
      </c>
      <c r="R496" t="str">
        <f t="shared" si="39"/>
        <v>animation</v>
      </c>
      <c r="S496" s="10">
        <f t="shared" si="37"/>
        <v>41823.125</v>
      </c>
      <c r="T496" s="10">
        <f t="shared" si="38"/>
        <v>41799.830613425926</v>
      </c>
    </row>
    <row r="497" spans="1:20" ht="43.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35"/>
        <v>0</v>
      </c>
      <c r="P497" t="e">
        <f t="shared" si="36"/>
        <v>#DIV/0!</v>
      </c>
      <c r="Q497" t="str" cm="1">
        <f t="array" ref="Q497">_xlfn.IFS(LEFT(N497,4)="film","film &amp; video",LEFT(N497,4)="food","food",LEFT(N497,4)="game","games",LEFT(N497,4)="jour","journalism",LEFT(N497,4)="musi","music",LEFT(N497,4)="phot","photography",LEFT(N497,4)="publ","publishing",LEFT(N497,4)="tech","technology",LEFT(N497,4)="thea","theater")</f>
        <v>film &amp; video</v>
      </c>
      <c r="R497" t="str">
        <f t="shared" si="39"/>
        <v>animation</v>
      </c>
      <c r="S497" s="10">
        <f t="shared" si="37"/>
        <v>42201.827604166669</v>
      </c>
      <c r="T497" s="10">
        <f t="shared" si="38"/>
        <v>42171.827604166669</v>
      </c>
    </row>
    <row r="498" spans="1:20" ht="28.8">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35"/>
        <v>1.6666666666666667E-5</v>
      </c>
      <c r="P498">
        <f t="shared" si="36"/>
        <v>1</v>
      </c>
      <c r="Q498" t="str" cm="1">
        <f t="array" ref="Q498">_xlfn.IFS(LEFT(N498,4)="film","film &amp; video",LEFT(N498,4)="food","food",LEFT(N498,4)="game","games",LEFT(N498,4)="jour","journalism",LEFT(N498,4)="musi","music",LEFT(N498,4)="phot","photography",LEFT(N498,4)="publ","publishing",LEFT(N498,4)="tech","technology",LEFT(N498,4)="thea","theater")</f>
        <v>film &amp; video</v>
      </c>
      <c r="R498" t="str">
        <f t="shared" si="39"/>
        <v>animation</v>
      </c>
      <c r="S498" s="10">
        <f t="shared" si="37"/>
        <v>41680.93141203704</v>
      </c>
      <c r="T498" s="10">
        <f t="shared" si="38"/>
        <v>41620.93141203704</v>
      </c>
    </row>
    <row r="499" spans="1:20">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35"/>
        <v>6.6964285714285711E-3</v>
      </c>
      <c r="P499">
        <f t="shared" si="36"/>
        <v>0.1</v>
      </c>
      <c r="Q499" t="str" cm="1">
        <f t="array" ref="Q499">_xlfn.IFS(LEFT(N499,4)="film","film &amp; video",LEFT(N499,4)="food","food",LEFT(N499,4)="game","games",LEFT(N499,4)="jour","journalism",LEFT(N499,4)="musi","music",LEFT(N499,4)="phot","photography",LEFT(N499,4)="publ","publishing",LEFT(N499,4)="tech","technology",LEFT(N499,4)="thea","theater")</f>
        <v>film &amp; video</v>
      </c>
      <c r="R499" t="str">
        <f t="shared" si="39"/>
        <v>animation</v>
      </c>
      <c r="S499" s="10">
        <f t="shared" si="37"/>
        <v>41998.208333333328</v>
      </c>
      <c r="T499" s="10">
        <f t="shared" si="38"/>
        <v>41945.037789351853</v>
      </c>
    </row>
    <row r="500" spans="1:20" ht="43.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35"/>
        <v>4.5985132395404561E-2</v>
      </c>
      <c r="P500">
        <f t="shared" si="36"/>
        <v>7.3480293921175683E-3</v>
      </c>
      <c r="Q500" t="str" cm="1">
        <f t="array" ref="Q500">_xlfn.IFS(LEFT(N500,4)="film","film &amp; video",LEFT(N500,4)="food","food",LEFT(N500,4)="game","games",LEFT(N500,4)="jour","journalism",LEFT(N500,4)="musi","music",LEFT(N500,4)="phot","photography",LEFT(N500,4)="publ","publishing",LEFT(N500,4)="tech","technology",LEFT(N500,4)="thea","theater")</f>
        <v>film &amp; video</v>
      </c>
      <c r="R500" t="str">
        <f t="shared" si="39"/>
        <v>animation</v>
      </c>
      <c r="S500" s="10">
        <f t="shared" si="37"/>
        <v>40900.762141203704</v>
      </c>
      <c r="T500" s="10">
        <f t="shared" si="38"/>
        <v>40858.762141203704</v>
      </c>
    </row>
    <row r="501" spans="1:20" ht="57.6">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35"/>
        <v>9.5500000000000002E-2</v>
      </c>
      <c r="P501">
        <f t="shared" si="36"/>
        <v>1.3612565445026177E-2</v>
      </c>
      <c r="Q501" t="str" cm="1">
        <f t="array" ref="Q501">_xlfn.IFS(LEFT(N501,4)="film","film &amp; video",LEFT(N501,4)="food","food",LEFT(N501,4)="game","games",LEFT(N501,4)="jour","journalism",LEFT(N501,4)="musi","music",LEFT(N501,4)="phot","photography",LEFT(N501,4)="publ","publishing",LEFT(N501,4)="tech","technology",LEFT(N501,4)="thea","theater")</f>
        <v>film &amp; video</v>
      </c>
      <c r="R501" t="str">
        <f t="shared" si="39"/>
        <v>animation</v>
      </c>
      <c r="S501" s="10">
        <f t="shared" si="37"/>
        <v>40098.874305555553</v>
      </c>
      <c r="T501" s="10">
        <f t="shared" si="38"/>
        <v>40043.895462962959</v>
      </c>
    </row>
    <row r="502" spans="1:20" ht="57.6">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35"/>
        <v>3.307692307692308E-2</v>
      </c>
      <c r="P502">
        <f t="shared" si="36"/>
        <v>1.8604651162790697E-2</v>
      </c>
      <c r="Q502" t="str" cm="1">
        <f t="array" ref="Q502">_xlfn.IFS(LEFT(N502,4)="film","film &amp; video",LEFT(N502,4)="food","food",LEFT(N502,4)="game","games",LEFT(N502,4)="jour","journalism",LEFT(N502,4)="musi","music",LEFT(N502,4)="phot","photography",LEFT(N502,4)="publ","publishing",LEFT(N502,4)="tech","technology",LEFT(N502,4)="thea","theater")</f>
        <v>film &amp; video</v>
      </c>
      <c r="R502" t="str">
        <f t="shared" si="39"/>
        <v>animation</v>
      </c>
      <c r="S502" s="10">
        <f t="shared" si="37"/>
        <v>40306.927777777775</v>
      </c>
      <c r="T502" s="10">
        <f t="shared" si="38"/>
        <v>40247.886006944449</v>
      </c>
    </row>
    <row r="503" spans="1:20" ht="43.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35"/>
        <v>0</v>
      </c>
      <c r="P503" t="e">
        <f t="shared" si="36"/>
        <v>#DIV/0!</v>
      </c>
      <c r="Q503" t="str" cm="1">
        <f t="array" ref="Q503">_xlfn.IFS(LEFT(N503,4)="film","film &amp; video",LEFT(N503,4)="food","food",LEFT(N503,4)="game","games",LEFT(N503,4)="jour","journalism",LEFT(N503,4)="musi","music",LEFT(N503,4)="phot","photography",LEFT(N503,4)="publ","publishing",LEFT(N503,4)="tech","technology",LEFT(N503,4)="thea","theater")</f>
        <v>film &amp; video</v>
      </c>
      <c r="R503" t="str">
        <f t="shared" si="39"/>
        <v>animation</v>
      </c>
      <c r="S503" s="10">
        <f t="shared" si="37"/>
        <v>40733.234386574077</v>
      </c>
      <c r="T503" s="10">
        <f t="shared" si="38"/>
        <v>40703.234386574077</v>
      </c>
    </row>
    <row r="504" spans="1:20" ht="57.6">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35"/>
        <v>1.15E-2</v>
      </c>
      <c r="P504">
        <f t="shared" si="36"/>
        <v>1.7391304347826087E-2</v>
      </c>
      <c r="Q504" t="str" cm="1">
        <f t="array" ref="Q504">_xlfn.IFS(LEFT(N504,4)="film","film &amp; video",LEFT(N504,4)="food","food",LEFT(N504,4)="game","games",LEFT(N504,4)="jour","journalism",LEFT(N504,4)="musi","music",LEFT(N504,4)="phot","photography",LEFT(N504,4)="publ","publishing",LEFT(N504,4)="tech","technology",LEFT(N504,4)="thea","theater")</f>
        <v>film &amp; video</v>
      </c>
      <c r="R504" t="str">
        <f t="shared" si="39"/>
        <v>animation</v>
      </c>
      <c r="S504" s="10">
        <f t="shared" si="37"/>
        <v>40986.511863425927</v>
      </c>
      <c r="T504" s="10">
        <f t="shared" si="38"/>
        <v>40956.553530092591</v>
      </c>
    </row>
    <row r="505" spans="1:20" ht="43.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35"/>
        <v>1.7538461538461537E-2</v>
      </c>
      <c r="P505">
        <f t="shared" si="36"/>
        <v>7.8947368421052627E-2</v>
      </c>
      <c r="Q505" t="str" cm="1">
        <f t="array" ref="Q505">_xlfn.IFS(LEFT(N505,4)="film","film &amp; video",LEFT(N505,4)="food","food",LEFT(N505,4)="game","games",LEFT(N505,4)="jour","journalism",LEFT(N505,4)="musi","music",LEFT(N505,4)="phot","photography",LEFT(N505,4)="publ","publishing",LEFT(N505,4)="tech","technology",LEFT(N505,4)="thea","theater")</f>
        <v>film &amp; video</v>
      </c>
      <c r="R505" t="str">
        <f t="shared" si="39"/>
        <v>animation</v>
      </c>
      <c r="S505" s="10">
        <f t="shared" si="37"/>
        <v>42021.526655092588</v>
      </c>
      <c r="T505" s="10">
        <f t="shared" si="38"/>
        <v>41991.526655092588</v>
      </c>
    </row>
    <row r="506" spans="1:20" ht="43.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35"/>
        <v>1.3673469387755101E-2</v>
      </c>
      <c r="P506">
        <f t="shared" si="36"/>
        <v>1.4925373134328358E-2</v>
      </c>
      <c r="Q506" t="str" cm="1">
        <f t="array" ref="Q506">_xlfn.IFS(LEFT(N506,4)="film","film &amp; video",LEFT(N506,4)="food","food",LEFT(N506,4)="game","games",LEFT(N506,4)="jour","journalism",LEFT(N506,4)="musi","music",LEFT(N506,4)="phot","photography",LEFT(N506,4)="publ","publishing",LEFT(N506,4)="tech","technology",LEFT(N506,4)="thea","theater")</f>
        <v>film &amp; video</v>
      </c>
      <c r="R506" t="str">
        <f t="shared" si="39"/>
        <v>animation</v>
      </c>
      <c r="S506" s="10">
        <f t="shared" si="37"/>
        <v>41009.941979166666</v>
      </c>
      <c r="T506" s="10">
        <f t="shared" si="38"/>
        <v>40949.98364583333</v>
      </c>
    </row>
    <row r="507" spans="1:20" ht="43.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35"/>
        <v>4.3333333333333331E-3</v>
      </c>
      <c r="P507">
        <f t="shared" si="36"/>
        <v>0.26923076923076922</v>
      </c>
      <c r="Q507" t="str" cm="1">
        <f t="array" ref="Q507">_xlfn.IFS(LEFT(N507,4)="film","film &amp; video",LEFT(N507,4)="food","food",LEFT(N507,4)="game","games",LEFT(N507,4)="jour","journalism",LEFT(N507,4)="musi","music",LEFT(N507,4)="phot","photography",LEFT(N507,4)="publ","publishing",LEFT(N507,4)="tech","technology",LEFT(N507,4)="thea","theater")</f>
        <v>film &amp; video</v>
      </c>
      <c r="R507" t="str">
        <f t="shared" si="39"/>
        <v>animation</v>
      </c>
      <c r="S507" s="10">
        <f t="shared" si="37"/>
        <v>42363.098217592589</v>
      </c>
      <c r="T507" s="10">
        <f t="shared" si="38"/>
        <v>42318.098217592589</v>
      </c>
    </row>
    <row r="508" spans="1:20" ht="43.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35"/>
        <v>1.25E-3</v>
      </c>
      <c r="P508">
        <f t="shared" si="36"/>
        <v>4.0000000000000001E-3</v>
      </c>
      <c r="Q508" t="str" cm="1">
        <f t="array" ref="Q508">_xlfn.IFS(LEFT(N508,4)="film","film &amp; video",LEFT(N508,4)="food","food",LEFT(N508,4)="game","games",LEFT(N508,4)="jour","journalism",LEFT(N508,4)="musi","music",LEFT(N508,4)="phot","photography",LEFT(N508,4)="publ","publishing",LEFT(N508,4)="tech","technology",LEFT(N508,4)="thea","theater")</f>
        <v>film &amp; video</v>
      </c>
      <c r="R508" t="str">
        <f t="shared" si="39"/>
        <v>animation</v>
      </c>
      <c r="S508" s="10">
        <f t="shared" si="37"/>
        <v>41496.552314814813</v>
      </c>
      <c r="T508" s="10">
        <f t="shared" si="38"/>
        <v>41466.552314814813</v>
      </c>
    </row>
    <row r="509" spans="1:20" ht="43.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35"/>
        <v>3.2000000000000001E-2</v>
      </c>
      <c r="P509">
        <f t="shared" si="36"/>
        <v>1.5625E-2</v>
      </c>
      <c r="Q509" t="str" cm="1">
        <f t="array" ref="Q509">_xlfn.IFS(LEFT(N509,4)="film","film &amp; video",LEFT(N509,4)="food","food",LEFT(N509,4)="game","games",LEFT(N509,4)="jour","journalism",LEFT(N509,4)="musi","music",LEFT(N509,4)="phot","photography",LEFT(N509,4)="publ","publishing",LEFT(N509,4)="tech","technology",LEFT(N509,4)="thea","theater")</f>
        <v>film &amp; video</v>
      </c>
      <c r="R509" t="str">
        <f t="shared" si="39"/>
        <v>animation</v>
      </c>
      <c r="S509" s="10">
        <f t="shared" si="37"/>
        <v>41201.958993055552</v>
      </c>
      <c r="T509" s="10">
        <f t="shared" si="38"/>
        <v>41156.958993055552</v>
      </c>
    </row>
    <row r="510" spans="1:20" ht="57.6">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35"/>
        <v>8.0000000000000002E-3</v>
      </c>
      <c r="P510">
        <f t="shared" si="36"/>
        <v>7.4999999999999997E-3</v>
      </c>
      <c r="Q510" t="str" cm="1">
        <f t="array" ref="Q510">_xlfn.IFS(LEFT(N510,4)="film","film &amp; video",LEFT(N510,4)="food","food",LEFT(N510,4)="game","games",LEFT(N510,4)="jour","journalism",LEFT(N510,4)="musi","music",LEFT(N510,4)="phot","photography",LEFT(N510,4)="publ","publishing",LEFT(N510,4)="tech","technology",LEFT(N510,4)="thea","theater")</f>
        <v>film &amp; video</v>
      </c>
      <c r="R510" t="str">
        <f t="shared" si="39"/>
        <v>animation</v>
      </c>
      <c r="S510" s="10">
        <f t="shared" si="37"/>
        <v>41054.593055555553</v>
      </c>
      <c r="T510" s="10">
        <f t="shared" si="38"/>
        <v>40995.024317129632</v>
      </c>
    </row>
    <row r="511" spans="1:20" ht="43.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35"/>
        <v>2E-3</v>
      </c>
      <c r="P511">
        <f t="shared" si="36"/>
        <v>0.1</v>
      </c>
      <c r="Q511" t="str" cm="1">
        <f t="array" ref="Q511">_xlfn.IFS(LEFT(N511,4)="film","film &amp; video",LEFT(N511,4)="food","food",LEFT(N511,4)="game","games",LEFT(N511,4)="jour","journalism",LEFT(N511,4)="musi","music",LEFT(N511,4)="phot","photography",LEFT(N511,4)="publ","publishing",LEFT(N511,4)="tech","technology",LEFT(N511,4)="thea","theater")</f>
        <v>film &amp; video</v>
      </c>
      <c r="R511" t="str">
        <f t="shared" si="39"/>
        <v>animation</v>
      </c>
      <c r="S511" s="10">
        <f t="shared" si="37"/>
        <v>42183.631597222222</v>
      </c>
      <c r="T511" s="10">
        <f t="shared" si="38"/>
        <v>42153.631597222222</v>
      </c>
    </row>
    <row r="512" spans="1:20" ht="43.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35"/>
        <v>0</v>
      </c>
      <c r="P512" t="e">
        <f t="shared" si="36"/>
        <v>#DIV/0!</v>
      </c>
      <c r="Q512" t="str" cm="1">
        <f t="array" ref="Q512">_xlfn.IFS(LEFT(N512,4)="film","film &amp; video",LEFT(N512,4)="food","food",LEFT(N512,4)="game","games",LEFT(N512,4)="jour","journalism",LEFT(N512,4)="musi","music",LEFT(N512,4)="phot","photography",LEFT(N512,4)="publ","publishing",LEFT(N512,4)="tech","technology",LEFT(N512,4)="thea","theater")</f>
        <v>film &amp; video</v>
      </c>
      <c r="R512" t="str">
        <f t="shared" si="39"/>
        <v>animation</v>
      </c>
      <c r="S512" s="10">
        <f t="shared" si="37"/>
        <v>42430.176377314812</v>
      </c>
      <c r="T512" s="10">
        <f t="shared" si="38"/>
        <v>42400.176377314812</v>
      </c>
    </row>
    <row r="513" spans="1:20" ht="43.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35"/>
        <v>0.03</v>
      </c>
      <c r="P513">
        <f t="shared" si="36"/>
        <v>3.3333333333333333E-2</v>
      </c>
      <c r="Q513" t="str" cm="1">
        <f t="array" ref="Q513">_xlfn.IFS(LEFT(N513,4)="film","film &amp; video",LEFT(N513,4)="food","food",LEFT(N513,4)="game","games",LEFT(N513,4)="jour","journalism",LEFT(N513,4)="musi","music",LEFT(N513,4)="phot","photography",LEFT(N513,4)="publ","publishing",LEFT(N513,4)="tech","technology",LEFT(N513,4)="thea","theater")</f>
        <v>film &amp; video</v>
      </c>
      <c r="R513" t="str">
        <f t="shared" si="39"/>
        <v>animation</v>
      </c>
      <c r="S513" s="10">
        <f t="shared" si="37"/>
        <v>41370.261365740742</v>
      </c>
      <c r="T513" s="10">
        <f t="shared" si="38"/>
        <v>41340.303032407406</v>
      </c>
    </row>
    <row r="514" spans="1:20" ht="43.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40">E514/D514</f>
        <v>1.3749999999999999E-3</v>
      </c>
      <c r="P514">
        <f t="shared" ref="P514:P577" si="41">L514/E514</f>
        <v>0.18181818181818182</v>
      </c>
      <c r="Q514" t="str" cm="1">
        <f t="array" ref="Q514">_xlfn.IFS(LEFT(N514,4)="film","film &amp; video",LEFT(N514,4)="food","food",LEFT(N514,4)="game","games",LEFT(N514,4)="jour","journalism",LEFT(N514,4)="musi","music",LEFT(N514,4)="phot","photography",LEFT(N514,4)="publ","publishing",LEFT(N514,4)="tech","technology",LEFT(N514,4)="thea","theater")</f>
        <v>film &amp; video</v>
      </c>
      <c r="R514" t="str">
        <f t="shared" si="39"/>
        <v>animation</v>
      </c>
      <c r="S514" s="10">
        <f t="shared" ref="S514:S577" si="42">(((I514/60)/60)/24)+DATE(1970,1,1)</f>
        <v>42694.783877314811</v>
      </c>
      <c r="T514" s="10">
        <f t="shared" ref="T514:T577" si="43">(((J514/60)/60)/24)+DATE(1970,1,1)</f>
        <v>42649.742210648154</v>
      </c>
    </row>
    <row r="515" spans="1:20" ht="28.8">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40"/>
        <v>0.13924</v>
      </c>
      <c r="P515">
        <f t="shared" si="41"/>
        <v>9.7673082447572532E-3</v>
      </c>
      <c r="Q515" t="str" cm="1">
        <f t="array" ref="Q515">_xlfn.IFS(LEFT(N515,4)="film","film &amp; video",LEFT(N515,4)="food","food",LEFT(N515,4)="game","games",LEFT(N515,4)="jour","journalism",LEFT(N515,4)="musi","music",LEFT(N515,4)="phot","photography",LEFT(N515,4)="publ","publishing",LEFT(N515,4)="tech","technology",LEFT(N515,4)="thea","theater")</f>
        <v>film &amp; video</v>
      </c>
      <c r="R515" t="str">
        <f t="shared" ref="R515:R578" si="44">MID(N515,SEARCH("/",N515)+1,17)</f>
        <v>animation</v>
      </c>
      <c r="S515" s="10">
        <f t="shared" si="42"/>
        <v>42597.291666666672</v>
      </c>
      <c r="T515" s="10">
        <f t="shared" si="43"/>
        <v>42552.653993055559</v>
      </c>
    </row>
    <row r="516" spans="1:20" ht="43.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40"/>
        <v>3.3333333333333333E-2</v>
      </c>
      <c r="P516">
        <f t="shared" si="41"/>
        <v>0.06</v>
      </c>
      <c r="Q516" t="str" cm="1">
        <f t="array" ref="Q516">_xlfn.IFS(LEFT(N516,4)="film","film &amp; video",LEFT(N516,4)="food","food",LEFT(N516,4)="game","games",LEFT(N516,4)="jour","journalism",LEFT(N516,4)="musi","music",LEFT(N516,4)="phot","photography",LEFT(N516,4)="publ","publishing",LEFT(N516,4)="tech","technology",LEFT(N516,4)="thea","theater")</f>
        <v>film &amp; video</v>
      </c>
      <c r="R516" t="str">
        <f t="shared" si="44"/>
        <v>animation</v>
      </c>
      <c r="S516" s="10">
        <f t="shared" si="42"/>
        <v>41860.613969907405</v>
      </c>
      <c r="T516" s="10">
        <f t="shared" si="43"/>
        <v>41830.613969907405</v>
      </c>
    </row>
    <row r="517" spans="1:20" ht="43.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40"/>
        <v>0.25413402061855672</v>
      </c>
      <c r="P517">
        <f t="shared" si="41"/>
        <v>1.379254391302584E-3</v>
      </c>
      <c r="Q517" t="str" cm="1">
        <f t="array" ref="Q517">_xlfn.IFS(LEFT(N517,4)="film","film &amp; video",LEFT(N517,4)="food","food",LEFT(N517,4)="game","games",LEFT(N517,4)="jour","journalism",LEFT(N517,4)="musi","music",LEFT(N517,4)="phot","photography",LEFT(N517,4)="publ","publishing",LEFT(N517,4)="tech","technology",LEFT(N517,4)="thea","theater")</f>
        <v>film &amp; video</v>
      </c>
      <c r="R517" t="str">
        <f t="shared" si="44"/>
        <v>animation</v>
      </c>
      <c r="S517" s="10">
        <f t="shared" si="42"/>
        <v>42367.490752314814</v>
      </c>
      <c r="T517" s="10">
        <f t="shared" si="43"/>
        <v>42327.490752314814</v>
      </c>
    </row>
    <row r="518" spans="1:20" ht="28.8">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40"/>
        <v>0</v>
      </c>
      <c r="P518" t="e">
        <f t="shared" si="41"/>
        <v>#DIV/0!</v>
      </c>
      <c r="Q518" t="str" cm="1">
        <f t="array" ref="Q518">_xlfn.IFS(LEFT(N518,4)="film","film &amp; video",LEFT(N518,4)="food","food",LEFT(N518,4)="game","games",LEFT(N518,4)="jour","journalism",LEFT(N518,4)="musi","music",LEFT(N518,4)="phot","photography",LEFT(N518,4)="publ","publishing",LEFT(N518,4)="tech","technology",LEFT(N518,4)="thea","theater")</f>
        <v>film &amp; video</v>
      </c>
      <c r="R518" t="str">
        <f t="shared" si="44"/>
        <v>animation</v>
      </c>
      <c r="S518" s="10">
        <f t="shared" si="42"/>
        <v>42151.778703703705</v>
      </c>
      <c r="T518" s="10">
        <f t="shared" si="43"/>
        <v>42091.778703703705</v>
      </c>
    </row>
    <row r="519" spans="1:20" ht="43.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40"/>
        <v>1.3666666666666667E-2</v>
      </c>
      <c r="P519">
        <f t="shared" si="41"/>
        <v>1.4634146341463415E-2</v>
      </c>
      <c r="Q519" t="str" cm="1">
        <f t="array" ref="Q519">_xlfn.IFS(LEFT(N519,4)="film","film &amp; video",LEFT(N519,4)="food","food",LEFT(N519,4)="game","games",LEFT(N519,4)="jour","journalism",LEFT(N519,4)="musi","music",LEFT(N519,4)="phot","photography",LEFT(N519,4)="publ","publishing",LEFT(N519,4)="tech","technology",LEFT(N519,4)="thea","theater")</f>
        <v>film &amp; video</v>
      </c>
      <c r="R519" t="str">
        <f t="shared" si="44"/>
        <v>animation</v>
      </c>
      <c r="S519" s="10">
        <f t="shared" si="42"/>
        <v>42768.615289351852</v>
      </c>
      <c r="T519" s="10">
        <f t="shared" si="43"/>
        <v>42738.615289351852</v>
      </c>
    </row>
    <row r="520" spans="1:20" ht="43.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40"/>
        <v>0</v>
      </c>
      <c r="P520" t="e">
        <f t="shared" si="41"/>
        <v>#DIV/0!</v>
      </c>
      <c r="Q520" t="str" cm="1">
        <f t="array" ref="Q520">_xlfn.IFS(LEFT(N520,4)="film","film &amp; video",LEFT(N520,4)="food","food",LEFT(N520,4)="game","games",LEFT(N520,4)="jour","journalism",LEFT(N520,4)="musi","music",LEFT(N520,4)="phot","photography",LEFT(N520,4)="publ","publishing",LEFT(N520,4)="tech","technology",LEFT(N520,4)="thea","theater")</f>
        <v>film &amp; video</v>
      </c>
      <c r="R520" t="str">
        <f t="shared" si="44"/>
        <v>animation</v>
      </c>
      <c r="S520" s="10">
        <f t="shared" si="42"/>
        <v>42253.615277777775</v>
      </c>
      <c r="T520" s="10">
        <f t="shared" si="43"/>
        <v>42223.616018518514</v>
      </c>
    </row>
    <row r="521" spans="1:20" ht="43.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40"/>
        <v>0.22881426547787684</v>
      </c>
      <c r="P521">
        <f t="shared" si="41"/>
        <v>2.5491624180626365E-2</v>
      </c>
      <c r="Q521" t="str" cm="1">
        <f t="array" ref="Q521">_xlfn.IFS(LEFT(N521,4)="film","film &amp; video",LEFT(N521,4)="food","food",LEFT(N521,4)="game","games",LEFT(N521,4)="jour","journalism",LEFT(N521,4)="musi","music",LEFT(N521,4)="phot","photography",LEFT(N521,4)="publ","publishing",LEFT(N521,4)="tech","technology",LEFT(N521,4)="thea","theater")</f>
        <v>film &amp; video</v>
      </c>
      <c r="R521" t="str">
        <f t="shared" si="44"/>
        <v>animation</v>
      </c>
      <c r="S521" s="10">
        <f t="shared" si="42"/>
        <v>41248.391446759262</v>
      </c>
      <c r="T521" s="10">
        <f t="shared" si="43"/>
        <v>41218.391446759262</v>
      </c>
    </row>
    <row r="522" spans="1:20" ht="43.2">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40"/>
        <v>1.0209999999999999</v>
      </c>
      <c r="P522">
        <f t="shared" si="41"/>
        <v>6.6601371204701269E-3</v>
      </c>
      <c r="Q522" t="str" cm="1">
        <f t="array" ref="Q522">_xlfn.IFS(LEFT(N522,4)="film","film &amp; video",LEFT(N522,4)="food","food",LEFT(N522,4)="game","games",LEFT(N522,4)="jour","journalism",LEFT(N522,4)="musi","music",LEFT(N522,4)="phot","photography",LEFT(N522,4)="publ","publishing",LEFT(N522,4)="tech","technology",LEFT(N522,4)="thea","theater")</f>
        <v>theater</v>
      </c>
      <c r="R522" t="str">
        <f t="shared" si="44"/>
        <v>plays</v>
      </c>
      <c r="S522" s="10">
        <f t="shared" si="42"/>
        <v>42348.702094907407</v>
      </c>
      <c r="T522" s="10">
        <f t="shared" si="43"/>
        <v>42318.702094907407</v>
      </c>
    </row>
    <row r="523" spans="1:20" ht="43.2">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40"/>
        <v>1.0464</v>
      </c>
      <c r="P523">
        <f t="shared" si="41"/>
        <v>1.0703363914373088E-2</v>
      </c>
      <c r="Q523" t="str" cm="1">
        <f t="array" ref="Q523">_xlfn.IFS(LEFT(N523,4)="film","film &amp; video",LEFT(N523,4)="food","food",LEFT(N523,4)="game","games",LEFT(N523,4)="jour","journalism",LEFT(N523,4)="musi","music",LEFT(N523,4)="phot","photography",LEFT(N523,4)="publ","publishing",LEFT(N523,4)="tech","technology",LEFT(N523,4)="thea","theater")</f>
        <v>theater</v>
      </c>
      <c r="R523" t="str">
        <f t="shared" si="44"/>
        <v>plays</v>
      </c>
      <c r="S523" s="10">
        <f t="shared" si="42"/>
        <v>42675.207638888889</v>
      </c>
      <c r="T523" s="10">
        <f t="shared" si="43"/>
        <v>42646.092812499999</v>
      </c>
    </row>
    <row r="524" spans="1:20" ht="43.2">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40"/>
        <v>1.1466666666666667</v>
      </c>
      <c r="P524">
        <f t="shared" si="41"/>
        <v>9.0116279069767449E-3</v>
      </c>
      <c r="Q524" t="str" cm="1">
        <f t="array" ref="Q524">_xlfn.IFS(LEFT(N524,4)="film","film &amp; video",LEFT(N524,4)="food","food",LEFT(N524,4)="game","games",LEFT(N524,4)="jour","journalism",LEFT(N524,4)="musi","music",LEFT(N524,4)="phot","photography",LEFT(N524,4)="publ","publishing",LEFT(N524,4)="tech","technology",LEFT(N524,4)="thea","theater")</f>
        <v>theater</v>
      </c>
      <c r="R524" t="str">
        <f t="shared" si="44"/>
        <v>plays</v>
      </c>
      <c r="S524" s="10">
        <f t="shared" si="42"/>
        <v>42449.999131944445</v>
      </c>
      <c r="T524" s="10">
        <f t="shared" si="43"/>
        <v>42430.040798611109</v>
      </c>
    </row>
    <row r="525" spans="1:20" ht="43.2">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40"/>
        <v>1.206</v>
      </c>
      <c r="P525">
        <f t="shared" si="41"/>
        <v>1.3930348258706468E-2</v>
      </c>
      <c r="Q525" t="str" cm="1">
        <f t="array" ref="Q525">_xlfn.IFS(LEFT(N525,4)="film","film &amp; video",LEFT(N525,4)="food","food",LEFT(N525,4)="game","games",LEFT(N525,4)="jour","journalism",LEFT(N525,4)="musi","music",LEFT(N525,4)="phot","photography",LEFT(N525,4)="publ","publishing",LEFT(N525,4)="tech","technology",LEFT(N525,4)="thea","theater")</f>
        <v>theater</v>
      </c>
      <c r="R525" t="str">
        <f t="shared" si="44"/>
        <v>plays</v>
      </c>
      <c r="S525" s="10">
        <f t="shared" si="42"/>
        <v>42268.13282407407</v>
      </c>
      <c r="T525" s="10">
        <f t="shared" si="43"/>
        <v>42238.13282407407</v>
      </c>
    </row>
    <row r="526" spans="1:20" ht="43.2">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40"/>
        <v>1.0867285714285715</v>
      </c>
      <c r="P526">
        <f t="shared" si="41"/>
        <v>3.4178596311340723E-2</v>
      </c>
      <c r="Q526" t="str" cm="1">
        <f t="array" ref="Q526">_xlfn.IFS(LEFT(N526,4)="film","film &amp; video",LEFT(N526,4)="food","food",LEFT(N526,4)="game","games",LEFT(N526,4)="jour","journalism",LEFT(N526,4)="musi","music",LEFT(N526,4)="phot","photography",LEFT(N526,4)="publ","publishing",LEFT(N526,4)="tech","technology",LEFT(N526,4)="thea","theater")</f>
        <v>theater</v>
      </c>
      <c r="R526" t="str">
        <f t="shared" si="44"/>
        <v>plays</v>
      </c>
      <c r="S526" s="10">
        <f t="shared" si="42"/>
        <v>42522.717233796298</v>
      </c>
      <c r="T526" s="10">
        <f t="shared" si="43"/>
        <v>42492.717233796298</v>
      </c>
    </row>
    <row r="527" spans="1:20" ht="57.6">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40"/>
        <v>1</v>
      </c>
      <c r="P527">
        <f t="shared" si="41"/>
        <v>1E-3</v>
      </c>
      <c r="Q527" t="str" cm="1">
        <f t="array" ref="Q527">_xlfn.IFS(LEFT(N527,4)="film","film &amp; video",LEFT(N527,4)="food","food",LEFT(N527,4)="game","games",LEFT(N527,4)="jour","journalism",LEFT(N527,4)="musi","music",LEFT(N527,4)="phot","photography",LEFT(N527,4)="publ","publishing",LEFT(N527,4)="tech","technology",LEFT(N527,4)="thea","theater")</f>
        <v>theater</v>
      </c>
      <c r="R527" t="str">
        <f t="shared" si="44"/>
        <v>plays</v>
      </c>
      <c r="S527" s="10">
        <f t="shared" si="42"/>
        <v>41895.400937500002</v>
      </c>
      <c r="T527" s="10">
        <f t="shared" si="43"/>
        <v>41850.400937500002</v>
      </c>
    </row>
    <row r="528" spans="1:20" ht="43.2">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40"/>
        <v>1.1399999999999999</v>
      </c>
      <c r="P528">
        <f t="shared" si="41"/>
        <v>1.3450292397660818E-2</v>
      </c>
      <c r="Q528" t="str" cm="1">
        <f t="array" ref="Q528">_xlfn.IFS(LEFT(N528,4)="film","film &amp; video",LEFT(N528,4)="food","food",LEFT(N528,4)="game","games",LEFT(N528,4)="jour","journalism",LEFT(N528,4)="musi","music",LEFT(N528,4)="phot","photography",LEFT(N528,4)="publ","publishing",LEFT(N528,4)="tech","technology",LEFT(N528,4)="thea","theater")</f>
        <v>theater</v>
      </c>
      <c r="R528" t="str">
        <f t="shared" si="44"/>
        <v>plays</v>
      </c>
      <c r="S528" s="10">
        <f t="shared" si="42"/>
        <v>42223.708333333328</v>
      </c>
      <c r="T528" s="10">
        <f t="shared" si="43"/>
        <v>42192.591944444444</v>
      </c>
    </row>
    <row r="529" spans="1:20" ht="57.6">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40"/>
        <v>1.0085</v>
      </c>
      <c r="P529">
        <f t="shared" si="41"/>
        <v>1.5666831928606843E-2</v>
      </c>
      <c r="Q529" t="str" cm="1">
        <f t="array" ref="Q529">_xlfn.IFS(LEFT(N529,4)="film","film &amp; video",LEFT(N529,4)="food","food",LEFT(N529,4)="game","games",LEFT(N529,4)="jour","journalism",LEFT(N529,4)="musi","music",LEFT(N529,4)="phot","photography",LEFT(N529,4)="publ","publishing",LEFT(N529,4)="tech","technology",LEFT(N529,4)="thea","theater")</f>
        <v>theater</v>
      </c>
      <c r="R529" t="str">
        <f t="shared" si="44"/>
        <v>plays</v>
      </c>
      <c r="S529" s="10">
        <f t="shared" si="42"/>
        <v>42783.670138888891</v>
      </c>
      <c r="T529" s="10">
        <f t="shared" si="43"/>
        <v>42753.205625000002</v>
      </c>
    </row>
    <row r="530" spans="1:20" ht="28.8">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40"/>
        <v>1.1565217391304348</v>
      </c>
      <c r="P530">
        <f t="shared" si="41"/>
        <v>2.2556390977443608E-2</v>
      </c>
      <c r="Q530" t="str" cm="1">
        <f t="array" ref="Q530">_xlfn.IFS(LEFT(N530,4)="film","film &amp; video",LEFT(N530,4)="food","food",LEFT(N530,4)="game","games",LEFT(N530,4)="jour","journalism",LEFT(N530,4)="musi","music",LEFT(N530,4)="phot","photography",LEFT(N530,4)="publ","publishing",LEFT(N530,4)="tech","technology",LEFT(N530,4)="thea","theater")</f>
        <v>theater</v>
      </c>
      <c r="R530" t="str">
        <f t="shared" si="44"/>
        <v>plays</v>
      </c>
      <c r="S530" s="10">
        <f t="shared" si="42"/>
        <v>42176.888888888891</v>
      </c>
      <c r="T530" s="10">
        <f t="shared" si="43"/>
        <v>42155.920219907406</v>
      </c>
    </row>
    <row r="531" spans="1:20" ht="43.2">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40"/>
        <v>1.3041666666666667</v>
      </c>
      <c r="P531">
        <f t="shared" si="41"/>
        <v>1.1501597444089457E-2</v>
      </c>
      <c r="Q531" t="str" cm="1">
        <f t="array" ref="Q531">_xlfn.IFS(LEFT(N531,4)="film","film &amp; video",LEFT(N531,4)="food","food",LEFT(N531,4)="game","games",LEFT(N531,4)="jour","journalism",LEFT(N531,4)="musi","music",LEFT(N531,4)="phot","photography",LEFT(N531,4)="publ","publishing",LEFT(N531,4)="tech","technology",LEFT(N531,4)="thea","theater")</f>
        <v>theater</v>
      </c>
      <c r="R531" t="str">
        <f t="shared" si="44"/>
        <v>plays</v>
      </c>
      <c r="S531" s="10">
        <f t="shared" si="42"/>
        <v>42746.208333333328</v>
      </c>
      <c r="T531" s="10">
        <f t="shared" si="43"/>
        <v>42725.031180555554</v>
      </c>
    </row>
    <row r="532" spans="1:20" ht="43.2">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40"/>
        <v>1.0778267254038179</v>
      </c>
      <c r="P532">
        <f t="shared" si="41"/>
        <v>7.9019073569482293E-3</v>
      </c>
      <c r="Q532" t="str" cm="1">
        <f t="array" ref="Q532">_xlfn.IFS(LEFT(N532,4)="film","film &amp; video",LEFT(N532,4)="food","food",LEFT(N532,4)="game","games",LEFT(N532,4)="jour","journalism",LEFT(N532,4)="musi","music",LEFT(N532,4)="phot","photography",LEFT(N532,4)="publ","publishing",LEFT(N532,4)="tech","technology",LEFT(N532,4)="thea","theater")</f>
        <v>theater</v>
      </c>
      <c r="R532" t="str">
        <f t="shared" si="44"/>
        <v>plays</v>
      </c>
      <c r="S532" s="10">
        <f t="shared" si="42"/>
        <v>42179.083333333328</v>
      </c>
      <c r="T532" s="10">
        <f t="shared" si="43"/>
        <v>42157.591064814813</v>
      </c>
    </row>
    <row r="533" spans="1:20" ht="43.2">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40"/>
        <v>1</v>
      </c>
      <c r="P533">
        <f t="shared" si="41"/>
        <v>7.7499999999999999E-3</v>
      </c>
      <c r="Q533" t="str" cm="1">
        <f t="array" ref="Q533">_xlfn.IFS(LEFT(N533,4)="film","film &amp; video",LEFT(N533,4)="food","food",LEFT(N533,4)="game","games",LEFT(N533,4)="jour","journalism",LEFT(N533,4)="musi","music",LEFT(N533,4)="phot","photography",LEFT(N533,4)="publ","publishing",LEFT(N533,4)="tech","technology",LEFT(N533,4)="thea","theater")</f>
        <v>theater</v>
      </c>
      <c r="R533" t="str">
        <f t="shared" si="44"/>
        <v>plays</v>
      </c>
      <c r="S533" s="10">
        <f t="shared" si="42"/>
        <v>42721.290972222225</v>
      </c>
      <c r="T533" s="10">
        <f t="shared" si="43"/>
        <v>42676.065150462964</v>
      </c>
    </row>
    <row r="534" spans="1:20" ht="43.2">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40"/>
        <v>1.2324999999999999</v>
      </c>
      <c r="P534">
        <f t="shared" si="41"/>
        <v>1.4036511156186612E-2</v>
      </c>
      <c r="Q534" t="str" cm="1">
        <f t="array" ref="Q534">_xlfn.IFS(LEFT(N534,4)="film","film &amp; video",LEFT(N534,4)="food","food",LEFT(N534,4)="game","games",LEFT(N534,4)="jour","journalism",LEFT(N534,4)="musi","music",LEFT(N534,4)="phot","photography",LEFT(N534,4)="publ","publishing",LEFT(N534,4)="tech","technology",LEFT(N534,4)="thea","theater")</f>
        <v>theater</v>
      </c>
      <c r="R534" t="str">
        <f t="shared" si="44"/>
        <v>plays</v>
      </c>
      <c r="S534" s="10">
        <f t="shared" si="42"/>
        <v>42503.007037037038</v>
      </c>
      <c r="T534" s="10">
        <f t="shared" si="43"/>
        <v>42473.007037037038</v>
      </c>
    </row>
    <row r="535" spans="1:20" ht="43.2">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40"/>
        <v>1.002</v>
      </c>
      <c r="P535">
        <f t="shared" si="41"/>
        <v>8.4830339321357289E-3</v>
      </c>
      <c r="Q535" t="str" cm="1">
        <f t="array" ref="Q535">_xlfn.IFS(LEFT(N535,4)="film","film &amp; video",LEFT(N535,4)="food","food",LEFT(N535,4)="game","games",LEFT(N535,4)="jour","journalism",LEFT(N535,4)="musi","music",LEFT(N535,4)="phot","photography",LEFT(N535,4)="publ","publishing",LEFT(N535,4)="tech","technology",LEFT(N535,4)="thea","theater")</f>
        <v>theater</v>
      </c>
      <c r="R535" t="str">
        <f t="shared" si="44"/>
        <v>plays</v>
      </c>
      <c r="S535" s="10">
        <f t="shared" si="42"/>
        <v>42506.43478009259</v>
      </c>
      <c r="T535" s="10">
        <f t="shared" si="43"/>
        <v>42482.43478009259</v>
      </c>
    </row>
    <row r="536" spans="1:20" ht="43.2">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40"/>
        <v>1.0466666666666666</v>
      </c>
      <c r="P536">
        <f t="shared" si="41"/>
        <v>3.0573248407643311E-3</v>
      </c>
      <c r="Q536" t="str" cm="1">
        <f t="array" ref="Q536">_xlfn.IFS(LEFT(N536,4)="film","film &amp; video",LEFT(N536,4)="food","food",LEFT(N536,4)="game","games",LEFT(N536,4)="jour","journalism",LEFT(N536,4)="musi","music",LEFT(N536,4)="phot","photography",LEFT(N536,4)="publ","publishing",LEFT(N536,4)="tech","technology",LEFT(N536,4)="thea","theater")</f>
        <v>theater</v>
      </c>
      <c r="R536" t="str">
        <f t="shared" si="44"/>
        <v>plays</v>
      </c>
      <c r="S536" s="10">
        <f t="shared" si="42"/>
        <v>42309.958333333328</v>
      </c>
      <c r="T536" s="10">
        <f t="shared" si="43"/>
        <v>42270.810995370368</v>
      </c>
    </row>
    <row r="537" spans="1:20" ht="43.2">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40"/>
        <v>1.0249999999999999</v>
      </c>
      <c r="P537">
        <f t="shared" si="41"/>
        <v>2.878048780487805E-2</v>
      </c>
      <c r="Q537" t="str" cm="1">
        <f t="array" ref="Q537">_xlfn.IFS(LEFT(N537,4)="film","film &amp; video",LEFT(N537,4)="food","food",LEFT(N537,4)="game","games",LEFT(N537,4)="jour","journalism",LEFT(N537,4)="musi","music",LEFT(N537,4)="phot","photography",LEFT(N537,4)="publ","publishing",LEFT(N537,4)="tech","technology",LEFT(N537,4)="thea","theater")</f>
        <v>theater</v>
      </c>
      <c r="R537" t="str">
        <f t="shared" si="44"/>
        <v>plays</v>
      </c>
      <c r="S537" s="10">
        <f t="shared" si="42"/>
        <v>42741.545196759253</v>
      </c>
      <c r="T537" s="10">
        <f t="shared" si="43"/>
        <v>42711.545196759253</v>
      </c>
    </row>
    <row r="538" spans="1:20" ht="57.6">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40"/>
        <v>1.1825757575757576</v>
      </c>
      <c r="P538">
        <f t="shared" si="41"/>
        <v>9.9935938500960927E-3</v>
      </c>
      <c r="Q538" t="str" cm="1">
        <f t="array" ref="Q538">_xlfn.IFS(LEFT(N538,4)="film","film &amp; video",LEFT(N538,4)="food","food",LEFT(N538,4)="game","games",LEFT(N538,4)="jour","journalism",LEFT(N538,4)="musi","music",LEFT(N538,4)="phot","photography",LEFT(N538,4)="publ","publishing",LEFT(N538,4)="tech","technology",LEFT(N538,4)="thea","theater")</f>
        <v>theater</v>
      </c>
      <c r="R538" t="str">
        <f t="shared" si="44"/>
        <v>plays</v>
      </c>
      <c r="S538" s="10">
        <f t="shared" si="42"/>
        <v>42219.75</v>
      </c>
      <c r="T538" s="10">
        <f t="shared" si="43"/>
        <v>42179.344988425932</v>
      </c>
    </row>
    <row r="539" spans="1:20" ht="43.2">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40"/>
        <v>1.2050000000000001</v>
      </c>
      <c r="P539">
        <f t="shared" si="41"/>
        <v>2.4481327800829875E-2</v>
      </c>
      <c r="Q539" t="str" cm="1">
        <f t="array" ref="Q539">_xlfn.IFS(LEFT(N539,4)="film","film &amp; video",LEFT(N539,4)="food","food",LEFT(N539,4)="game","games",LEFT(N539,4)="jour","journalism",LEFT(N539,4)="musi","music",LEFT(N539,4)="phot","photography",LEFT(N539,4)="publ","publishing",LEFT(N539,4)="tech","technology",LEFT(N539,4)="thea","theater")</f>
        <v>theater</v>
      </c>
      <c r="R539" t="str">
        <f t="shared" si="44"/>
        <v>plays</v>
      </c>
      <c r="S539" s="10">
        <f t="shared" si="42"/>
        <v>42312.810081018513</v>
      </c>
      <c r="T539" s="10">
        <f t="shared" si="43"/>
        <v>42282.768414351856</v>
      </c>
    </row>
    <row r="540" spans="1:20" ht="43.2">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40"/>
        <v>3.0242</v>
      </c>
      <c r="P540">
        <f t="shared" si="41"/>
        <v>3.9679915349513919E-3</v>
      </c>
      <c r="Q540" t="str" cm="1">
        <f t="array" ref="Q540">_xlfn.IFS(LEFT(N540,4)="film","film &amp; video",LEFT(N540,4)="food","food",LEFT(N540,4)="game","games",LEFT(N540,4)="jour","journalism",LEFT(N540,4)="musi","music",LEFT(N540,4)="phot","photography",LEFT(N540,4)="publ","publishing",LEFT(N540,4)="tech","technology",LEFT(N540,4)="thea","theater")</f>
        <v>theater</v>
      </c>
      <c r="R540" t="str">
        <f t="shared" si="44"/>
        <v>plays</v>
      </c>
      <c r="S540" s="10">
        <f t="shared" si="42"/>
        <v>42503.794710648144</v>
      </c>
      <c r="T540" s="10">
        <f t="shared" si="43"/>
        <v>42473.794710648144</v>
      </c>
    </row>
    <row r="541" spans="1:20" ht="43.2">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40"/>
        <v>1.00644</v>
      </c>
      <c r="P541">
        <f t="shared" si="41"/>
        <v>3.9744048328762764E-2</v>
      </c>
      <c r="Q541" t="str" cm="1">
        <f t="array" ref="Q541">_xlfn.IFS(LEFT(N541,4)="film","film &amp; video",LEFT(N541,4)="food","food",LEFT(N541,4)="game","games",LEFT(N541,4)="jour","journalism",LEFT(N541,4)="musi","music",LEFT(N541,4)="phot","photography",LEFT(N541,4)="publ","publishing",LEFT(N541,4)="tech","technology",LEFT(N541,4)="thea","theater")</f>
        <v>theater</v>
      </c>
      <c r="R541" t="str">
        <f t="shared" si="44"/>
        <v>plays</v>
      </c>
      <c r="S541" s="10">
        <f t="shared" si="42"/>
        <v>42556.049849537041</v>
      </c>
      <c r="T541" s="10">
        <f t="shared" si="43"/>
        <v>42535.049849537041</v>
      </c>
    </row>
    <row r="542" spans="1:20" ht="57.6">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40"/>
        <v>6.666666666666667E-5</v>
      </c>
      <c r="P542">
        <f t="shared" si="41"/>
        <v>1</v>
      </c>
      <c r="Q542" t="str" cm="1">
        <f t="array" ref="Q542">_xlfn.IFS(LEFT(N542,4)="film","film &amp; video",LEFT(N542,4)="food","food",LEFT(N542,4)="game","games",LEFT(N542,4)="jour","journalism",LEFT(N542,4)="musi","music",LEFT(N542,4)="phot","photography",LEFT(N542,4)="publ","publishing",LEFT(N542,4)="tech","technology",LEFT(N542,4)="thea","theater")</f>
        <v>technology</v>
      </c>
      <c r="R542" t="str">
        <f t="shared" si="44"/>
        <v>web</v>
      </c>
      <c r="S542" s="10">
        <f t="shared" si="42"/>
        <v>42039.817199074074</v>
      </c>
      <c r="T542" s="10">
        <f t="shared" si="43"/>
        <v>42009.817199074074</v>
      </c>
    </row>
    <row r="543" spans="1:20" ht="43.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40"/>
        <v>5.5555555555555558E-3</v>
      </c>
      <c r="P543">
        <f t="shared" si="41"/>
        <v>0.04</v>
      </c>
      <c r="Q543" t="str" cm="1">
        <f t="array" ref="Q543">_xlfn.IFS(LEFT(N543,4)="film","film &amp; video",LEFT(N543,4)="food","food",LEFT(N543,4)="game","games",LEFT(N543,4)="jour","journalism",LEFT(N543,4)="musi","music",LEFT(N543,4)="phot","photography",LEFT(N543,4)="publ","publishing",LEFT(N543,4)="tech","technology",LEFT(N543,4)="thea","theater")</f>
        <v>technology</v>
      </c>
      <c r="R543" t="str">
        <f t="shared" si="44"/>
        <v>web</v>
      </c>
      <c r="S543" s="10">
        <f t="shared" si="42"/>
        <v>42306.046689814815</v>
      </c>
      <c r="T543" s="10">
        <f t="shared" si="43"/>
        <v>42276.046689814815</v>
      </c>
    </row>
    <row r="544" spans="1:20" ht="43.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40"/>
        <v>3.9999999999999998E-6</v>
      </c>
      <c r="P544">
        <f t="shared" si="41"/>
        <v>1</v>
      </c>
      <c r="Q544" t="str" cm="1">
        <f t="array" ref="Q544">_xlfn.IFS(LEFT(N544,4)="film","film &amp; video",LEFT(N544,4)="food","food",LEFT(N544,4)="game","games",LEFT(N544,4)="jour","journalism",LEFT(N544,4)="musi","music",LEFT(N544,4)="phot","photography",LEFT(N544,4)="publ","publishing",LEFT(N544,4)="tech","technology",LEFT(N544,4)="thea","theater")</f>
        <v>technology</v>
      </c>
      <c r="R544" t="str">
        <f t="shared" si="44"/>
        <v>web</v>
      </c>
      <c r="S544" s="10">
        <f t="shared" si="42"/>
        <v>42493.695787037039</v>
      </c>
      <c r="T544" s="10">
        <f t="shared" si="43"/>
        <v>42433.737453703703</v>
      </c>
    </row>
    <row r="545" spans="1:20" ht="43.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40"/>
        <v>3.1818181818181819E-3</v>
      </c>
      <c r="P545">
        <f t="shared" si="41"/>
        <v>2.8571428571428571E-2</v>
      </c>
      <c r="Q545" t="str" cm="1">
        <f t="array" ref="Q545">_xlfn.IFS(LEFT(N545,4)="film","film &amp; video",LEFT(N545,4)="food","food",LEFT(N545,4)="game","games",LEFT(N545,4)="jour","journalism",LEFT(N545,4)="musi","music",LEFT(N545,4)="phot","photography",LEFT(N545,4)="publ","publishing",LEFT(N545,4)="tech","technology",LEFT(N545,4)="thea","theater")</f>
        <v>technology</v>
      </c>
      <c r="R545" t="str">
        <f t="shared" si="44"/>
        <v>web</v>
      </c>
      <c r="S545" s="10">
        <f t="shared" si="42"/>
        <v>41944.092152777775</v>
      </c>
      <c r="T545" s="10">
        <f t="shared" si="43"/>
        <v>41914.092152777775</v>
      </c>
    </row>
    <row r="546" spans="1:20" ht="43.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40"/>
        <v>1.2E-2</v>
      </c>
      <c r="P546">
        <f t="shared" si="41"/>
        <v>0.33333333333333331</v>
      </c>
      <c r="Q546" t="str" cm="1">
        <f t="array" ref="Q546">_xlfn.IFS(LEFT(N546,4)="film","film &amp; video",LEFT(N546,4)="food","food",LEFT(N546,4)="game","games",LEFT(N546,4)="jour","journalism",LEFT(N546,4)="musi","music",LEFT(N546,4)="phot","photography",LEFT(N546,4)="publ","publishing",LEFT(N546,4)="tech","technology",LEFT(N546,4)="thea","theater")</f>
        <v>technology</v>
      </c>
      <c r="R546" t="str">
        <f t="shared" si="44"/>
        <v>web</v>
      </c>
      <c r="S546" s="10">
        <f t="shared" si="42"/>
        <v>42555.656944444447</v>
      </c>
      <c r="T546" s="10">
        <f t="shared" si="43"/>
        <v>42525.656944444447</v>
      </c>
    </row>
    <row r="547" spans="1:20" ht="43.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40"/>
        <v>0.27383999999999997</v>
      </c>
      <c r="P547">
        <f t="shared" si="41"/>
        <v>2.4832018697049374E-3</v>
      </c>
      <c r="Q547" t="str" cm="1">
        <f t="array" ref="Q547">_xlfn.IFS(LEFT(N547,4)="film","film &amp; video",LEFT(N547,4)="food","food",LEFT(N547,4)="game","games",LEFT(N547,4)="jour","journalism",LEFT(N547,4)="musi","music",LEFT(N547,4)="phot","photography",LEFT(N547,4)="publ","publishing",LEFT(N547,4)="tech","technology",LEFT(N547,4)="thea","theater")</f>
        <v>technology</v>
      </c>
      <c r="R547" t="str">
        <f t="shared" si="44"/>
        <v>web</v>
      </c>
      <c r="S547" s="10">
        <f t="shared" si="42"/>
        <v>42323.634131944447</v>
      </c>
      <c r="T547" s="10">
        <f t="shared" si="43"/>
        <v>42283.592465277776</v>
      </c>
    </row>
    <row r="548" spans="1:20" ht="43.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40"/>
        <v>8.6666666666666663E-4</v>
      </c>
      <c r="P548">
        <f t="shared" si="41"/>
        <v>3.8461538461538464E-2</v>
      </c>
      <c r="Q548" t="str" cm="1">
        <f t="array" ref="Q548">_xlfn.IFS(LEFT(N548,4)="film","film &amp; video",LEFT(N548,4)="food","food",LEFT(N548,4)="game","games",LEFT(N548,4)="jour","journalism",LEFT(N548,4)="musi","music",LEFT(N548,4)="phot","photography",LEFT(N548,4)="publ","publishing",LEFT(N548,4)="tech","technology",LEFT(N548,4)="thea","theater")</f>
        <v>technology</v>
      </c>
      <c r="R548" t="str">
        <f t="shared" si="44"/>
        <v>web</v>
      </c>
      <c r="S548" s="10">
        <f t="shared" si="42"/>
        <v>42294.667997685188</v>
      </c>
      <c r="T548" s="10">
        <f t="shared" si="43"/>
        <v>42249.667997685188</v>
      </c>
    </row>
    <row r="549" spans="1:20" ht="57.6">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40"/>
        <v>0</v>
      </c>
      <c r="P549" t="e">
        <f t="shared" si="41"/>
        <v>#DIV/0!</v>
      </c>
      <c r="Q549" t="str" cm="1">
        <f t="array" ref="Q549">_xlfn.IFS(LEFT(N549,4)="film","film &amp; video",LEFT(N549,4)="food","food",LEFT(N549,4)="game","games",LEFT(N549,4)="jour","journalism",LEFT(N549,4)="musi","music",LEFT(N549,4)="phot","photography",LEFT(N549,4)="publ","publishing",LEFT(N549,4)="tech","technology",LEFT(N549,4)="thea","theater")</f>
        <v>technology</v>
      </c>
      <c r="R549" t="str">
        <f t="shared" si="44"/>
        <v>web</v>
      </c>
      <c r="S549" s="10">
        <f t="shared" si="42"/>
        <v>42410.696342592593</v>
      </c>
      <c r="T549" s="10">
        <f t="shared" si="43"/>
        <v>42380.696342592593</v>
      </c>
    </row>
    <row r="550" spans="1:20" ht="43.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40"/>
        <v>8.9999999999999998E-4</v>
      </c>
      <c r="P550">
        <f t="shared" si="41"/>
        <v>0.1111111111111111</v>
      </c>
      <c r="Q550" t="str" cm="1">
        <f t="array" ref="Q550">_xlfn.IFS(LEFT(N550,4)="film","film &amp; video",LEFT(N550,4)="food","food",LEFT(N550,4)="game","games",LEFT(N550,4)="jour","journalism",LEFT(N550,4)="musi","music",LEFT(N550,4)="phot","photography",LEFT(N550,4)="publ","publishing",LEFT(N550,4)="tech","technology",LEFT(N550,4)="thea","theater")</f>
        <v>technology</v>
      </c>
      <c r="R550" t="str">
        <f t="shared" si="44"/>
        <v>web</v>
      </c>
      <c r="S550" s="10">
        <f t="shared" si="42"/>
        <v>42306.903333333335</v>
      </c>
      <c r="T550" s="10">
        <f t="shared" si="43"/>
        <v>42276.903333333335</v>
      </c>
    </row>
    <row r="551" spans="1:20" ht="57.6">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40"/>
        <v>2.7199999999999998E-2</v>
      </c>
      <c r="P551">
        <f t="shared" si="41"/>
        <v>0.11764705882352941</v>
      </c>
      <c r="Q551" t="str" cm="1">
        <f t="array" ref="Q551">_xlfn.IFS(LEFT(N551,4)="film","film &amp; video",LEFT(N551,4)="food","food",LEFT(N551,4)="game","games",LEFT(N551,4)="jour","journalism",LEFT(N551,4)="musi","music",LEFT(N551,4)="phot","photography",LEFT(N551,4)="publ","publishing",LEFT(N551,4)="tech","technology",LEFT(N551,4)="thea","theater")</f>
        <v>technology</v>
      </c>
      <c r="R551" t="str">
        <f t="shared" si="44"/>
        <v>web</v>
      </c>
      <c r="S551" s="10">
        <f t="shared" si="42"/>
        <v>42193.636828703704</v>
      </c>
      <c r="T551" s="10">
        <f t="shared" si="43"/>
        <v>42163.636828703704</v>
      </c>
    </row>
    <row r="552" spans="1:20" ht="43.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40"/>
        <v>7.0000000000000001E-3</v>
      </c>
      <c r="P552">
        <f t="shared" si="41"/>
        <v>0.11428571428571428</v>
      </c>
      <c r="Q552" t="str" cm="1">
        <f t="array" ref="Q552">_xlfn.IFS(LEFT(N552,4)="film","film &amp; video",LEFT(N552,4)="food","food",LEFT(N552,4)="game","games",LEFT(N552,4)="jour","journalism",LEFT(N552,4)="musi","music",LEFT(N552,4)="phot","photography",LEFT(N552,4)="publ","publishing",LEFT(N552,4)="tech","technology",LEFT(N552,4)="thea","theater")</f>
        <v>technology</v>
      </c>
      <c r="R552" t="str">
        <f t="shared" si="44"/>
        <v>web</v>
      </c>
      <c r="S552" s="10">
        <f t="shared" si="42"/>
        <v>42766.208333333328</v>
      </c>
      <c r="T552" s="10">
        <f t="shared" si="43"/>
        <v>42753.678761574076</v>
      </c>
    </row>
    <row r="553" spans="1:20" ht="43.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40"/>
        <v>5.0413333333333331E-2</v>
      </c>
      <c r="P553">
        <f t="shared" si="41"/>
        <v>7.4054482941020893E-3</v>
      </c>
      <c r="Q553" t="str" cm="1">
        <f t="array" ref="Q553">_xlfn.IFS(LEFT(N553,4)="film","film &amp; video",LEFT(N553,4)="food","food",LEFT(N553,4)="game","games",LEFT(N553,4)="jour","journalism",LEFT(N553,4)="musi","music",LEFT(N553,4)="phot","photography",LEFT(N553,4)="publ","publishing",LEFT(N553,4)="tech","technology",LEFT(N553,4)="thea","theater")</f>
        <v>technology</v>
      </c>
      <c r="R553" t="str">
        <f t="shared" si="44"/>
        <v>web</v>
      </c>
      <c r="S553" s="10">
        <f t="shared" si="42"/>
        <v>42217.745138888888</v>
      </c>
      <c r="T553" s="10">
        <f t="shared" si="43"/>
        <v>42173.275740740741</v>
      </c>
    </row>
    <row r="554" spans="1:20" ht="43.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40"/>
        <v>0</v>
      </c>
      <c r="P554" t="e">
        <f t="shared" si="41"/>
        <v>#DIV/0!</v>
      </c>
      <c r="Q554" t="str" cm="1">
        <f t="array" ref="Q554">_xlfn.IFS(LEFT(N554,4)="film","film &amp; video",LEFT(N554,4)="food","food",LEFT(N554,4)="game","games",LEFT(N554,4)="jour","journalism",LEFT(N554,4)="musi","music",LEFT(N554,4)="phot","photography",LEFT(N554,4)="publ","publishing",LEFT(N554,4)="tech","technology",LEFT(N554,4)="thea","theater")</f>
        <v>technology</v>
      </c>
      <c r="R554" t="str">
        <f t="shared" si="44"/>
        <v>web</v>
      </c>
      <c r="S554" s="10">
        <f t="shared" si="42"/>
        <v>42378.616851851853</v>
      </c>
      <c r="T554" s="10">
        <f t="shared" si="43"/>
        <v>42318.616851851853</v>
      </c>
    </row>
    <row r="555" spans="1:20" ht="43.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40"/>
        <v>4.9199999999999999E-3</v>
      </c>
      <c r="P555">
        <f t="shared" si="41"/>
        <v>4.878048780487805E-2</v>
      </c>
      <c r="Q555" t="str" cm="1">
        <f t="array" ref="Q555">_xlfn.IFS(LEFT(N555,4)="film","film &amp; video",LEFT(N555,4)="food","food",LEFT(N555,4)="game","games",LEFT(N555,4)="jour","journalism",LEFT(N555,4)="musi","music",LEFT(N555,4)="phot","photography",LEFT(N555,4)="publ","publishing",LEFT(N555,4)="tech","technology",LEFT(N555,4)="thea","theater")</f>
        <v>technology</v>
      </c>
      <c r="R555" t="str">
        <f t="shared" si="44"/>
        <v>web</v>
      </c>
      <c r="S555" s="10">
        <f t="shared" si="42"/>
        <v>41957.761469907404</v>
      </c>
      <c r="T555" s="10">
        <f t="shared" si="43"/>
        <v>41927.71980324074</v>
      </c>
    </row>
    <row r="556" spans="1:20" ht="43.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40"/>
        <v>0.36589147286821705</v>
      </c>
      <c r="P556">
        <f t="shared" si="41"/>
        <v>1.5536723163841809E-2</v>
      </c>
      <c r="Q556" t="str" cm="1">
        <f t="array" ref="Q556">_xlfn.IFS(LEFT(N556,4)="film","film &amp; video",LEFT(N556,4)="food","food",LEFT(N556,4)="game","games",LEFT(N556,4)="jour","journalism",LEFT(N556,4)="musi","music",LEFT(N556,4)="phot","photography",LEFT(N556,4)="publ","publishing",LEFT(N556,4)="tech","technology",LEFT(N556,4)="thea","theater")</f>
        <v>technology</v>
      </c>
      <c r="R556" t="str">
        <f t="shared" si="44"/>
        <v>web</v>
      </c>
      <c r="S556" s="10">
        <f t="shared" si="42"/>
        <v>41931.684861111113</v>
      </c>
      <c r="T556" s="10">
        <f t="shared" si="43"/>
        <v>41901.684861111113</v>
      </c>
    </row>
    <row r="557" spans="1:20" ht="43.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40"/>
        <v>0</v>
      </c>
      <c r="P557" t="e">
        <f t="shared" si="41"/>
        <v>#DIV/0!</v>
      </c>
      <c r="Q557" t="str" cm="1">
        <f t="array" ref="Q557">_xlfn.IFS(LEFT(N557,4)="film","film &amp; video",LEFT(N557,4)="food","food",LEFT(N557,4)="game","games",LEFT(N557,4)="jour","journalism",LEFT(N557,4)="musi","music",LEFT(N557,4)="phot","photography",LEFT(N557,4)="publ","publishing",LEFT(N557,4)="tech","technology",LEFT(N557,4)="thea","theater")</f>
        <v>technology</v>
      </c>
      <c r="R557" t="str">
        <f t="shared" si="44"/>
        <v>web</v>
      </c>
      <c r="S557" s="10">
        <f t="shared" si="42"/>
        <v>42533.353506944448</v>
      </c>
      <c r="T557" s="10">
        <f t="shared" si="43"/>
        <v>42503.353506944448</v>
      </c>
    </row>
    <row r="558" spans="1:20" ht="28.8">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40"/>
        <v>2.5000000000000001E-2</v>
      </c>
      <c r="P558">
        <f t="shared" si="41"/>
        <v>5.0000000000000001E-3</v>
      </c>
      <c r="Q558" t="str" cm="1">
        <f t="array" ref="Q558">_xlfn.IFS(LEFT(N558,4)="film","film &amp; video",LEFT(N558,4)="food","food",LEFT(N558,4)="game","games",LEFT(N558,4)="jour","journalism",LEFT(N558,4)="musi","music",LEFT(N558,4)="phot","photography",LEFT(N558,4)="publ","publishing",LEFT(N558,4)="tech","technology",LEFT(N558,4)="thea","theater")</f>
        <v>technology</v>
      </c>
      <c r="R558" t="str">
        <f t="shared" si="44"/>
        <v>web</v>
      </c>
      <c r="S558" s="10">
        <f t="shared" si="42"/>
        <v>42375.860150462962</v>
      </c>
      <c r="T558" s="10">
        <f t="shared" si="43"/>
        <v>42345.860150462962</v>
      </c>
    </row>
    <row r="559" spans="1:20" ht="43.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40"/>
        <v>9.1066666666666674E-3</v>
      </c>
      <c r="P559">
        <f t="shared" si="41"/>
        <v>1.4641288433382138E-2</v>
      </c>
      <c r="Q559" t="str" cm="1">
        <f t="array" ref="Q559">_xlfn.IFS(LEFT(N559,4)="film","film &amp; video",LEFT(N559,4)="food","food",LEFT(N559,4)="game","games",LEFT(N559,4)="jour","journalism",LEFT(N559,4)="musi","music",LEFT(N559,4)="phot","photography",LEFT(N559,4)="publ","publishing",LEFT(N559,4)="tech","technology",LEFT(N559,4)="thea","theater")</f>
        <v>technology</v>
      </c>
      <c r="R559" t="str">
        <f t="shared" si="44"/>
        <v>web</v>
      </c>
      <c r="S559" s="10">
        <f t="shared" si="42"/>
        <v>42706.983831018515</v>
      </c>
      <c r="T559" s="10">
        <f t="shared" si="43"/>
        <v>42676.942164351851</v>
      </c>
    </row>
    <row r="560" spans="1:20" ht="43.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40"/>
        <v>0</v>
      </c>
      <c r="P560" t="e">
        <f t="shared" si="41"/>
        <v>#DIV/0!</v>
      </c>
      <c r="Q560" t="str" cm="1">
        <f t="array" ref="Q560">_xlfn.IFS(LEFT(N560,4)="film","film &amp; video",LEFT(N560,4)="food","food",LEFT(N560,4)="game","games",LEFT(N560,4)="jour","journalism",LEFT(N560,4)="musi","music",LEFT(N560,4)="phot","photography",LEFT(N560,4)="publ","publishing",LEFT(N560,4)="tech","technology",LEFT(N560,4)="thea","theater")</f>
        <v>technology</v>
      </c>
      <c r="R560" t="str">
        <f t="shared" si="44"/>
        <v>web</v>
      </c>
      <c r="S560" s="10">
        <f t="shared" si="42"/>
        <v>42087.841493055559</v>
      </c>
      <c r="T560" s="10">
        <f t="shared" si="43"/>
        <v>42057.883159722223</v>
      </c>
    </row>
    <row r="561" spans="1:20" ht="43.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40"/>
        <v>2.0833333333333335E-4</v>
      </c>
      <c r="P561">
        <f t="shared" si="41"/>
        <v>0.02</v>
      </c>
      <c r="Q561" t="str" cm="1">
        <f t="array" ref="Q561">_xlfn.IFS(LEFT(N561,4)="film","film &amp; video",LEFT(N561,4)="food","food",LEFT(N561,4)="game","games",LEFT(N561,4)="jour","journalism",LEFT(N561,4)="musi","music",LEFT(N561,4)="phot","photography",LEFT(N561,4)="publ","publishing",LEFT(N561,4)="tech","technology",LEFT(N561,4)="thea","theater")</f>
        <v>technology</v>
      </c>
      <c r="R561" t="str">
        <f t="shared" si="44"/>
        <v>web</v>
      </c>
      <c r="S561" s="10">
        <f t="shared" si="42"/>
        <v>42351.283101851848</v>
      </c>
      <c r="T561" s="10">
        <f t="shared" si="43"/>
        <v>42321.283101851848</v>
      </c>
    </row>
    <row r="562" spans="1:20" ht="43.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40"/>
        <v>1.2E-4</v>
      </c>
      <c r="P562">
        <f t="shared" si="41"/>
        <v>0.25</v>
      </c>
      <c r="Q562" t="str" cm="1">
        <f t="array" ref="Q562">_xlfn.IFS(LEFT(N562,4)="film","film &amp; video",LEFT(N562,4)="food","food",LEFT(N562,4)="game","games",LEFT(N562,4)="jour","journalism",LEFT(N562,4)="musi","music",LEFT(N562,4)="phot","photography",LEFT(N562,4)="publ","publishing",LEFT(N562,4)="tech","technology",LEFT(N562,4)="thea","theater")</f>
        <v>technology</v>
      </c>
      <c r="R562" t="str">
        <f t="shared" si="44"/>
        <v>web</v>
      </c>
      <c r="S562" s="10">
        <f t="shared" si="42"/>
        <v>41990.771354166667</v>
      </c>
      <c r="T562" s="10">
        <f t="shared" si="43"/>
        <v>41960.771354166667</v>
      </c>
    </row>
    <row r="563" spans="1:20" ht="43.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40"/>
        <v>3.6666666666666666E-3</v>
      </c>
      <c r="P563">
        <f t="shared" si="41"/>
        <v>3.6363636363636362E-2</v>
      </c>
      <c r="Q563" t="str" cm="1">
        <f t="array" ref="Q563">_xlfn.IFS(LEFT(N563,4)="film","film &amp; video",LEFT(N563,4)="food","food",LEFT(N563,4)="game","games",LEFT(N563,4)="jour","journalism",LEFT(N563,4)="musi","music",LEFT(N563,4)="phot","photography",LEFT(N563,4)="publ","publishing",LEFT(N563,4)="tech","technology",LEFT(N563,4)="thea","theater")</f>
        <v>technology</v>
      </c>
      <c r="R563" t="str">
        <f t="shared" si="44"/>
        <v>web</v>
      </c>
      <c r="S563" s="10">
        <f t="shared" si="42"/>
        <v>42303.658715277779</v>
      </c>
      <c r="T563" s="10">
        <f t="shared" si="43"/>
        <v>42268.658715277779</v>
      </c>
    </row>
    <row r="564" spans="1:20" ht="43.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40"/>
        <v>0</v>
      </c>
      <c r="P564" t="e">
        <f t="shared" si="41"/>
        <v>#DIV/0!</v>
      </c>
      <c r="Q564" t="str" cm="1">
        <f t="array" ref="Q564">_xlfn.IFS(LEFT(N564,4)="film","film &amp; video",LEFT(N564,4)="food","food",LEFT(N564,4)="game","games",LEFT(N564,4)="jour","journalism",LEFT(N564,4)="musi","music",LEFT(N564,4)="phot","photography",LEFT(N564,4)="publ","publishing",LEFT(N564,4)="tech","technology",LEFT(N564,4)="thea","theater")</f>
        <v>technology</v>
      </c>
      <c r="R564" t="str">
        <f t="shared" si="44"/>
        <v>web</v>
      </c>
      <c r="S564" s="10">
        <f t="shared" si="42"/>
        <v>42722.389062500006</v>
      </c>
      <c r="T564" s="10">
        <f t="shared" si="43"/>
        <v>42692.389062500006</v>
      </c>
    </row>
    <row r="565" spans="1:20" ht="43.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40"/>
        <v>9.0666666666666662E-4</v>
      </c>
      <c r="P565">
        <f t="shared" si="41"/>
        <v>2.9411764705882353E-2</v>
      </c>
      <c r="Q565" t="str" cm="1">
        <f t="array" ref="Q565">_xlfn.IFS(LEFT(N565,4)="film","film &amp; video",LEFT(N565,4)="food","food",LEFT(N565,4)="game","games",LEFT(N565,4)="jour","journalism",LEFT(N565,4)="musi","music",LEFT(N565,4)="phot","photography",LEFT(N565,4)="publ","publishing",LEFT(N565,4)="tech","technology",LEFT(N565,4)="thea","theater")</f>
        <v>technology</v>
      </c>
      <c r="R565" t="str">
        <f t="shared" si="44"/>
        <v>web</v>
      </c>
      <c r="S565" s="10">
        <f t="shared" si="42"/>
        <v>42052.069988425923</v>
      </c>
      <c r="T565" s="10">
        <f t="shared" si="43"/>
        <v>42022.069988425923</v>
      </c>
    </row>
    <row r="566" spans="1:20" ht="57.6">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40"/>
        <v>5.5555555555555558E-5</v>
      </c>
      <c r="P566">
        <f t="shared" si="41"/>
        <v>1</v>
      </c>
      <c r="Q566" t="str" cm="1">
        <f t="array" ref="Q566">_xlfn.IFS(LEFT(N566,4)="film","film &amp; video",LEFT(N566,4)="food","food",LEFT(N566,4)="game","games",LEFT(N566,4)="jour","journalism",LEFT(N566,4)="musi","music",LEFT(N566,4)="phot","photography",LEFT(N566,4)="publ","publishing",LEFT(N566,4)="tech","technology",LEFT(N566,4)="thea","theater")</f>
        <v>technology</v>
      </c>
      <c r="R566" t="str">
        <f t="shared" si="44"/>
        <v>web</v>
      </c>
      <c r="S566" s="10">
        <f t="shared" si="42"/>
        <v>42441.942997685182</v>
      </c>
      <c r="T566" s="10">
        <f t="shared" si="43"/>
        <v>42411.942997685182</v>
      </c>
    </row>
    <row r="567" spans="1:20" ht="43.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40"/>
        <v>0</v>
      </c>
      <c r="P567" t="e">
        <f t="shared" si="41"/>
        <v>#DIV/0!</v>
      </c>
      <c r="Q567" t="str" cm="1">
        <f t="array" ref="Q567">_xlfn.IFS(LEFT(N567,4)="film","film &amp; video",LEFT(N567,4)="food","food",LEFT(N567,4)="game","games",LEFT(N567,4)="jour","journalism",LEFT(N567,4)="musi","music",LEFT(N567,4)="phot","photography",LEFT(N567,4)="publ","publishing",LEFT(N567,4)="tech","technology",LEFT(N567,4)="thea","theater")</f>
        <v>technology</v>
      </c>
      <c r="R567" t="str">
        <f t="shared" si="44"/>
        <v>web</v>
      </c>
      <c r="S567" s="10">
        <f t="shared" si="42"/>
        <v>42195.785289351858</v>
      </c>
      <c r="T567" s="10">
        <f t="shared" si="43"/>
        <v>42165.785289351858</v>
      </c>
    </row>
    <row r="568" spans="1:20" ht="43.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40"/>
        <v>2.0000000000000001E-4</v>
      </c>
      <c r="P568">
        <f t="shared" si="41"/>
        <v>1</v>
      </c>
      <c r="Q568" t="str" cm="1">
        <f t="array" ref="Q568">_xlfn.IFS(LEFT(N568,4)="film","film &amp; video",LEFT(N568,4)="food","food",LEFT(N568,4)="game","games",LEFT(N568,4)="jour","journalism",LEFT(N568,4)="musi","music",LEFT(N568,4)="phot","photography",LEFT(N568,4)="publ","publishing",LEFT(N568,4)="tech","technology",LEFT(N568,4)="thea","theater")</f>
        <v>technology</v>
      </c>
      <c r="R568" t="str">
        <f t="shared" si="44"/>
        <v>web</v>
      </c>
      <c r="S568" s="10">
        <f t="shared" si="42"/>
        <v>42565.68440972222</v>
      </c>
      <c r="T568" s="10">
        <f t="shared" si="43"/>
        <v>42535.68440972222</v>
      </c>
    </row>
    <row r="569" spans="1:20" ht="43.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40"/>
        <v>0</v>
      </c>
      <c r="P569" t="e">
        <f t="shared" si="41"/>
        <v>#DIV/0!</v>
      </c>
      <c r="Q569" t="str" cm="1">
        <f t="array" ref="Q569">_xlfn.IFS(LEFT(N569,4)="film","film &amp; video",LEFT(N569,4)="food","food",LEFT(N569,4)="game","games",LEFT(N569,4)="jour","journalism",LEFT(N569,4)="musi","music",LEFT(N569,4)="phot","photography",LEFT(N569,4)="publ","publishing",LEFT(N569,4)="tech","technology",LEFT(N569,4)="thea","theater")</f>
        <v>technology</v>
      </c>
      <c r="R569" t="str">
        <f t="shared" si="44"/>
        <v>web</v>
      </c>
      <c r="S569" s="10">
        <f t="shared" si="42"/>
        <v>42005.842523148152</v>
      </c>
      <c r="T569" s="10">
        <f t="shared" si="43"/>
        <v>41975.842523148152</v>
      </c>
    </row>
    <row r="570" spans="1:20" ht="57.6">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40"/>
        <v>0.01</v>
      </c>
      <c r="P570">
        <f t="shared" si="41"/>
        <v>2.0408163265306121E-2</v>
      </c>
      <c r="Q570" t="str" cm="1">
        <f t="array" ref="Q570">_xlfn.IFS(LEFT(N570,4)="film","film &amp; video",LEFT(N570,4)="food","food",LEFT(N570,4)="game","games",LEFT(N570,4)="jour","journalism",LEFT(N570,4)="musi","music",LEFT(N570,4)="phot","photography",LEFT(N570,4)="publ","publishing",LEFT(N570,4)="tech","technology",LEFT(N570,4)="thea","theater")</f>
        <v>technology</v>
      </c>
      <c r="R570" t="str">
        <f t="shared" si="44"/>
        <v>web</v>
      </c>
      <c r="S570" s="10">
        <f t="shared" si="42"/>
        <v>42385.458333333328</v>
      </c>
      <c r="T570" s="10">
        <f t="shared" si="43"/>
        <v>42348.9215625</v>
      </c>
    </row>
    <row r="571" spans="1:20" ht="43.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40"/>
        <v>8.0000000000000002E-3</v>
      </c>
      <c r="P571">
        <f t="shared" si="41"/>
        <v>0.05</v>
      </c>
      <c r="Q571" t="str" cm="1">
        <f t="array" ref="Q571">_xlfn.IFS(LEFT(N571,4)="film","film &amp; video",LEFT(N571,4)="food","food",LEFT(N571,4)="game","games",LEFT(N571,4)="jour","journalism",LEFT(N571,4)="musi","music",LEFT(N571,4)="phot","photography",LEFT(N571,4)="publ","publishing",LEFT(N571,4)="tech","technology",LEFT(N571,4)="thea","theater")</f>
        <v>technology</v>
      </c>
      <c r="R571" t="str">
        <f t="shared" si="44"/>
        <v>web</v>
      </c>
      <c r="S571" s="10">
        <f t="shared" si="42"/>
        <v>42370.847361111111</v>
      </c>
      <c r="T571" s="10">
        <f t="shared" si="43"/>
        <v>42340.847361111111</v>
      </c>
    </row>
    <row r="572" spans="1:20" ht="28.8">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40"/>
        <v>1.6705882352941177E-3</v>
      </c>
      <c r="P572">
        <f t="shared" si="41"/>
        <v>7.0422535211267607E-3</v>
      </c>
      <c r="Q572" t="str" cm="1">
        <f t="array" ref="Q572">_xlfn.IFS(LEFT(N572,4)="film","film &amp; video",LEFT(N572,4)="food","food",LEFT(N572,4)="game","games",LEFT(N572,4)="jour","journalism",LEFT(N572,4)="musi","music",LEFT(N572,4)="phot","photography",LEFT(N572,4)="publ","publishing",LEFT(N572,4)="tech","technology",LEFT(N572,4)="thea","theater")</f>
        <v>technology</v>
      </c>
      <c r="R572" t="str">
        <f t="shared" si="44"/>
        <v>web</v>
      </c>
      <c r="S572" s="10">
        <f t="shared" si="42"/>
        <v>42418.798252314817</v>
      </c>
      <c r="T572" s="10">
        <f t="shared" si="43"/>
        <v>42388.798252314817</v>
      </c>
    </row>
    <row r="573" spans="1:20" ht="43.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40"/>
        <v>4.2399999999999998E-3</v>
      </c>
      <c r="P573">
        <f t="shared" si="41"/>
        <v>1.8867924528301886E-2</v>
      </c>
      <c r="Q573" t="str" cm="1">
        <f t="array" ref="Q573">_xlfn.IFS(LEFT(N573,4)="film","film &amp; video",LEFT(N573,4)="food","food",LEFT(N573,4)="game","games",LEFT(N573,4)="jour","journalism",LEFT(N573,4)="musi","music",LEFT(N573,4)="phot","photography",LEFT(N573,4)="publ","publishing",LEFT(N573,4)="tech","technology",LEFT(N573,4)="thea","theater")</f>
        <v>technology</v>
      </c>
      <c r="R573" t="str">
        <f t="shared" si="44"/>
        <v>web</v>
      </c>
      <c r="S573" s="10">
        <f t="shared" si="42"/>
        <v>42212.165972222225</v>
      </c>
      <c r="T573" s="10">
        <f t="shared" si="43"/>
        <v>42192.816238425927</v>
      </c>
    </row>
    <row r="574" spans="1:20" ht="43.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40"/>
        <v>0</v>
      </c>
      <c r="P574" t="e">
        <f t="shared" si="41"/>
        <v>#DIV/0!</v>
      </c>
      <c r="Q574" t="str" cm="1">
        <f t="array" ref="Q574">_xlfn.IFS(LEFT(N574,4)="film","film &amp; video",LEFT(N574,4)="food","food",LEFT(N574,4)="game","games",LEFT(N574,4)="jour","journalism",LEFT(N574,4)="musi","music",LEFT(N574,4)="phot","photography",LEFT(N574,4)="publ","publishing",LEFT(N574,4)="tech","technology",LEFT(N574,4)="thea","theater")</f>
        <v>technology</v>
      </c>
      <c r="R574" t="str">
        <f t="shared" si="44"/>
        <v>web</v>
      </c>
      <c r="S574" s="10">
        <f t="shared" si="42"/>
        <v>42312.757962962962</v>
      </c>
      <c r="T574" s="10">
        <f t="shared" si="43"/>
        <v>42282.71629629629</v>
      </c>
    </row>
    <row r="575" spans="1:20" ht="57.6">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40"/>
        <v>3.892538925389254E-3</v>
      </c>
      <c r="P575">
        <f t="shared" si="41"/>
        <v>2.6011560693641619E-2</v>
      </c>
      <c r="Q575" t="str" cm="1">
        <f t="array" ref="Q575">_xlfn.IFS(LEFT(N575,4)="film","film &amp; video",LEFT(N575,4)="food","food",LEFT(N575,4)="game","games",LEFT(N575,4)="jour","journalism",LEFT(N575,4)="musi","music",LEFT(N575,4)="phot","photography",LEFT(N575,4)="publ","publishing",LEFT(N575,4)="tech","technology",LEFT(N575,4)="thea","theater")</f>
        <v>technology</v>
      </c>
      <c r="R575" t="str">
        <f t="shared" si="44"/>
        <v>web</v>
      </c>
      <c r="S575" s="10">
        <f t="shared" si="42"/>
        <v>42022.05</v>
      </c>
      <c r="T575" s="10">
        <f t="shared" si="43"/>
        <v>41963.050127314811</v>
      </c>
    </row>
    <row r="576" spans="1:20" ht="43.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40"/>
        <v>7.1556350626118068E-3</v>
      </c>
      <c r="P576">
        <f t="shared" si="41"/>
        <v>0.05</v>
      </c>
      <c r="Q576" t="str" cm="1">
        <f t="array" ref="Q576">_xlfn.IFS(LEFT(N576,4)="film","film &amp; video",LEFT(N576,4)="food","food",LEFT(N576,4)="game","games",LEFT(N576,4)="jour","journalism",LEFT(N576,4)="musi","music",LEFT(N576,4)="phot","photography",LEFT(N576,4)="publ","publishing",LEFT(N576,4)="tech","technology",LEFT(N576,4)="thea","theater")</f>
        <v>technology</v>
      </c>
      <c r="R576" t="str">
        <f t="shared" si="44"/>
        <v>web</v>
      </c>
      <c r="S576" s="10">
        <f t="shared" si="42"/>
        <v>42662.443368055552</v>
      </c>
      <c r="T576" s="10">
        <f t="shared" si="43"/>
        <v>42632.443368055552</v>
      </c>
    </row>
    <row r="577" spans="1:20" ht="57.6">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40"/>
        <v>4.3166666666666666E-3</v>
      </c>
      <c r="P577">
        <f t="shared" si="41"/>
        <v>1.5444015444015444E-2</v>
      </c>
      <c r="Q577" t="str" cm="1">
        <f t="array" ref="Q577">_xlfn.IFS(LEFT(N577,4)="film","film &amp; video",LEFT(N577,4)="food","food",LEFT(N577,4)="game","games",LEFT(N577,4)="jour","journalism",LEFT(N577,4)="musi","music",LEFT(N577,4)="phot","photography",LEFT(N577,4)="publ","publishing",LEFT(N577,4)="tech","technology",LEFT(N577,4)="thea","theater")</f>
        <v>technology</v>
      </c>
      <c r="R577" t="str">
        <f t="shared" si="44"/>
        <v>web</v>
      </c>
      <c r="S577" s="10">
        <f t="shared" si="42"/>
        <v>42168.692627314813</v>
      </c>
      <c r="T577" s="10">
        <f t="shared" si="43"/>
        <v>42138.692627314813</v>
      </c>
    </row>
    <row r="578" spans="1:20" ht="43.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45">E578/D578</f>
        <v>1.2500000000000001E-5</v>
      </c>
      <c r="P578">
        <f t="shared" ref="P578:P641" si="46">L578/E578</f>
        <v>1</v>
      </c>
      <c r="Q578" t="str" cm="1">
        <f t="array" ref="Q578">_xlfn.IFS(LEFT(N578,4)="film","film &amp; video",LEFT(N578,4)="food","food",LEFT(N578,4)="game","games",LEFT(N578,4)="jour","journalism",LEFT(N578,4)="musi","music",LEFT(N578,4)="phot","photography",LEFT(N578,4)="publ","publishing",LEFT(N578,4)="tech","technology",LEFT(N578,4)="thea","theater")</f>
        <v>technology</v>
      </c>
      <c r="R578" t="str">
        <f t="shared" si="44"/>
        <v>web</v>
      </c>
      <c r="S578" s="10">
        <f t="shared" ref="S578:S641" si="47">(((I578/60)/60)/24)+DATE(1970,1,1)</f>
        <v>42091.43</v>
      </c>
      <c r="T578" s="10">
        <f t="shared" ref="T578:T641" si="48">(((J578/60)/60)/24)+DATE(1970,1,1)</f>
        <v>42031.471666666665</v>
      </c>
    </row>
    <row r="579" spans="1:20" ht="43.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45"/>
        <v>2E-3</v>
      </c>
      <c r="P579">
        <f t="shared" si="46"/>
        <v>0.1</v>
      </c>
      <c r="Q579" t="str" cm="1">
        <f t="array" ref="Q579">_xlfn.IFS(LEFT(N579,4)="film","film &amp; video",LEFT(N579,4)="food","food",LEFT(N579,4)="game","games",LEFT(N579,4)="jour","journalism",LEFT(N579,4)="musi","music",LEFT(N579,4)="phot","photography",LEFT(N579,4)="publ","publishing",LEFT(N579,4)="tech","technology",LEFT(N579,4)="thea","theater")</f>
        <v>technology</v>
      </c>
      <c r="R579" t="str">
        <f t="shared" ref="R579:R642" si="49">MID(N579,SEARCH("/",N579)+1,17)</f>
        <v>web</v>
      </c>
      <c r="S579" s="10">
        <f t="shared" si="47"/>
        <v>42510.589143518519</v>
      </c>
      <c r="T579" s="10">
        <f t="shared" si="48"/>
        <v>42450.589143518519</v>
      </c>
    </row>
    <row r="580" spans="1:20" ht="28.8">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45"/>
        <v>1.12E-4</v>
      </c>
      <c r="P580">
        <f t="shared" si="46"/>
        <v>0.5</v>
      </c>
      <c r="Q580" t="str" cm="1">
        <f t="array" ref="Q580">_xlfn.IFS(LEFT(N580,4)="film","film &amp; video",LEFT(N580,4)="food","food",LEFT(N580,4)="game","games",LEFT(N580,4)="jour","journalism",LEFT(N580,4)="musi","music",LEFT(N580,4)="phot","photography",LEFT(N580,4)="publ","publishing",LEFT(N580,4)="tech","technology",LEFT(N580,4)="thea","theater")</f>
        <v>technology</v>
      </c>
      <c r="R580" t="str">
        <f t="shared" si="49"/>
        <v>web</v>
      </c>
      <c r="S580" s="10">
        <f t="shared" si="47"/>
        <v>42254.578622685185</v>
      </c>
      <c r="T580" s="10">
        <f t="shared" si="48"/>
        <v>42230.578622685185</v>
      </c>
    </row>
    <row r="581" spans="1:20" ht="28.8">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45"/>
        <v>1.4583333333333334E-2</v>
      </c>
      <c r="P581">
        <f t="shared" si="46"/>
        <v>2.8571428571428571E-2</v>
      </c>
      <c r="Q581" t="str" cm="1">
        <f t="array" ref="Q581">_xlfn.IFS(LEFT(N581,4)="film","film &amp; video",LEFT(N581,4)="food","food",LEFT(N581,4)="game","games",LEFT(N581,4)="jour","journalism",LEFT(N581,4)="musi","music",LEFT(N581,4)="phot","photography",LEFT(N581,4)="publ","publishing",LEFT(N581,4)="tech","technology",LEFT(N581,4)="thea","theater")</f>
        <v>technology</v>
      </c>
      <c r="R581" t="str">
        <f t="shared" si="49"/>
        <v>web</v>
      </c>
      <c r="S581" s="10">
        <f t="shared" si="47"/>
        <v>41998.852118055554</v>
      </c>
      <c r="T581" s="10">
        <f t="shared" si="48"/>
        <v>41968.852118055554</v>
      </c>
    </row>
    <row r="582" spans="1:20" ht="43.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45"/>
        <v>3.3333333333333332E-4</v>
      </c>
      <c r="P582">
        <f t="shared" si="46"/>
        <v>1</v>
      </c>
      <c r="Q582" t="str" cm="1">
        <f t="array" ref="Q582">_xlfn.IFS(LEFT(N582,4)="film","film &amp; video",LEFT(N582,4)="food","food",LEFT(N582,4)="game","games",LEFT(N582,4)="jour","journalism",LEFT(N582,4)="musi","music",LEFT(N582,4)="phot","photography",LEFT(N582,4)="publ","publishing",LEFT(N582,4)="tech","technology",LEFT(N582,4)="thea","theater")</f>
        <v>technology</v>
      </c>
      <c r="R582" t="str">
        <f t="shared" si="49"/>
        <v>web</v>
      </c>
      <c r="S582" s="10">
        <f t="shared" si="47"/>
        <v>42635.908182870371</v>
      </c>
      <c r="T582" s="10">
        <f t="shared" si="48"/>
        <v>42605.908182870371</v>
      </c>
    </row>
    <row r="583" spans="1:20" ht="43.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45"/>
        <v>0</v>
      </c>
      <c r="P583" t="e">
        <f t="shared" si="46"/>
        <v>#DIV/0!</v>
      </c>
      <c r="Q583" t="str" cm="1">
        <f t="array" ref="Q583">_xlfn.IFS(LEFT(N583,4)="film","film &amp; video",LEFT(N583,4)="food","food",LEFT(N583,4)="game","games",LEFT(N583,4)="jour","journalism",LEFT(N583,4)="musi","music",LEFT(N583,4)="phot","photography",LEFT(N583,4)="publ","publishing",LEFT(N583,4)="tech","technology",LEFT(N583,4)="thea","theater")</f>
        <v>technology</v>
      </c>
      <c r="R583" t="str">
        <f t="shared" si="49"/>
        <v>web</v>
      </c>
      <c r="S583" s="10">
        <f t="shared" si="47"/>
        <v>42218.012777777782</v>
      </c>
      <c r="T583" s="10">
        <f t="shared" si="48"/>
        <v>42188.012777777782</v>
      </c>
    </row>
    <row r="584" spans="1:20" ht="43.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45"/>
        <v>0</v>
      </c>
      <c r="P584" t="e">
        <f t="shared" si="46"/>
        <v>#DIV/0!</v>
      </c>
      <c r="Q584" t="str" cm="1">
        <f t="array" ref="Q584">_xlfn.IFS(LEFT(N584,4)="film","film &amp; video",LEFT(N584,4)="food","food",LEFT(N584,4)="game","games",LEFT(N584,4)="jour","journalism",LEFT(N584,4)="musi","music",LEFT(N584,4)="phot","photography",LEFT(N584,4)="publ","publishing",LEFT(N584,4)="tech","technology",LEFT(N584,4)="thea","theater")</f>
        <v>technology</v>
      </c>
      <c r="R584" t="str">
        <f t="shared" si="49"/>
        <v>web</v>
      </c>
      <c r="S584" s="10">
        <f t="shared" si="47"/>
        <v>42078.75</v>
      </c>
      <c r="T584" s="10">
        <f t="shared" si="48"/>
        <v>42055.739803240736</v>
      </c>
    </row>
    <row r="585" spans="1:20" ht="43.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45"/>
        <v>1.1111111111111112E-4</v>
      </c>
      <c r="P585">
        <f t="shared" si="46"/>
        <v>1</v>
      </c>
      <c r="Q585" t="str" cm="1">
        <f t="array" ref="Q585">_xlfn.IFS(LEFT(N585,4)="film","film &amp; video",LEFT(N585,4)="food","food",LEFT(N585,4)="game","games",LEFT(N585,4)="jour","journalism",LEFT(N585,4)="musi","music",LEFT(N585,4)="phot","photography",LEFT(N585,4)="publ","publishing",LEFT(N585,4)="tech","technology",LEFT(N585,4)="thea","theater")</f>
        <v>technology</v>
      </c>
      <c r="R585" t="str">
        <f t="shared" si="49"/>
        <v>web</v>
      </c>
      <c r="S585" s="10">
        <f t="shared" si="47"/>
        <v>42082.896840277783</v>
      </c>
      <c r="T585" s="10">
        <f t="shared" si="48"/>
        <v>42052.93850694444</v>
      </c>
    </row>
    <row r="586" spans="1:20" ht="43.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45"/>
        <v>0.01</v>
      </c>
      <c r="P586">
        <f t="shared" si="46"/>
        <v>0.2</v>
      </c>
      <c r="Q586" t="str" cm="1">
        <f t="array" ref="Q586">_xlfn.IFS(LEFT(N586,4)="film","film &amp; video",LEFT(N586,4)="food","food",LEFT(N586,4)="game","games",LEFT(N586,4)="jour","journalism",LEFT(N586,4)="musi","music",LEFT(N586,4)="phot","photography",LEFT(N586,4)="publ","publishing",LEFT(N586,4)="tech","technology",LEFT(N586,4)="thea","theater")</f>
        <v>technology</v>
      </c>
      <c r="R586" t="str">
        <f t="shared" si="49"/>
        <v>web</v>
      </c>
      <c r="S586" s="10">
        <f t="shared" si="47"/>
        <v>42079.674953703703</v>
      </c>
      <c r="T586" s="10">
        <f t="shared" si="48"/>
        <v>42049.716620370367</v>
      </c>
    </row>
    <row r="587" spans="1:20" ht="43.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45"/>
        <v>0</v>
      </c>
      <c r="P587" t="e">
        <f t="shared" si="46"/>
        <v>#DIV/0!</v>
      </c>
      <c r="Q587" t="str" cm="1">
        <f t="array" ref="Q587">_xlfn.IFS(LEFT(N587,4)="film","film &amp; video",LEFT(N587,4)="food","food",LEFT(N587,4)="game","games",LEFT(N587,4)="jour","journalism",LEFT(N587,4)="musi","music",LEFT(N587,4)="phot","photography",LEFT(N587,4)="publ","publishing",LEFT(N587,4)="tech","technology",LEFT(N587,4)="thea","theater")</f>
        <v>technology</v>
      </c>
      <c r="R587" t="str">
        <f t="shared" si="49"/>
        <v>web</v>
      </c>
      <c r="S587" s="10">
        <f t="shared" si="47"/>
        <v>42339</v>
      </c>
      <c r="T587" s="10">
        <f t="shared" si="48"/>
        <v>42283.3909375</v>
      </c>
    </row>
    <row r="588" spans="1:20" ht="43.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45"/>
        <v>5.5999999999999999E-3</v>
      </c>
      <c r="P588">
        <f t="shared" si="46"/>
        <v>7.1428571428571425E-2</v>
      </c>
      <c r="Q588" t="str" cm="1">
        <f t="array" ref="Q588">_xlfn.IFS(LEFT(N588,4)="film","film &amp; video",LEFT(N588,4)="food","food",LEFT(N588,4)="game","games",LEFT(N588,4)="jour","journalism",LEFT(N588,4)="musi","music",LEFT(N588,4)="phot","photography",LEFT(N588,4)="publ","publishing",LEFT(N588,4)="tech","technology",LEFT(N588,4)="thea","theater")</f>
        <v>technology</v>
      </c>
      <c r="R588" t="str">
        <f t="shared" si="49"/>
        <v>web</v>
      </c>
      <c r="S588" s="10">
        <f t="shared" si="47"/>
        <v>42050.854247685187</v>
      </c>
      <c r="T588" s="10">
        <f t="shared" si="48"/>
        <v>42020.854247685187</v>
      </c>
    </row>
    <row r="589" spans="1:20" ht="7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45"/>
        <v>9.0833333333333335E-2</v>
      </c>
      <c r="P589">
        <f t="shared" si="46"/>
        <v>2.5688073394495412E-3</v>
      </c>
      <c r="Q589" t="str" cm="1">
        <f t="array" ref="Q589">_xlfn.IFS(LEFT(N589,4)="film","film &amp; video",LEFT(N589,4)="food","food",LEFT(N589,4)="game","games",LEFT(N589,4)="jour","journalism",LEFT(N589,4)="musi","music",LEFT(N589,4)="phot","photography",LEFT(N589,4)="publ","publishing",LEFT(N589,4)="tech","technology",LEFT(N589,4)="thea","theater")</f>
        <v>technology</v>
      </c>
      <c r="R589" t="str">
        <f t="shared" si="49"/>
        <v>web</v>
      </c>
      <c r="S589" s="10">
        <f t="shared" si="47"/>
        <v>42110.757326388892</v>
      </c>
      <c r="T589" s="10">
        <f t="shared" si="48"/>
        <v>42080.757326388892</v>
      </c>
    </row>
    <row r="590" spans="1:20" ht="43.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45"/>
        <v>3.3444444444444443E-2</v>
      </c>
      <c r="P590">
        <f t="shared" si="46"/>
        <v>6.6445182724252493E-3</v>
      </c>
      <c r="Q590" t="str" cm="1">
        <f t="array" ref="Q590">_xlfn.IFS(LEFT(N590,4)="film","film &amp; video",LEFT(N590,4)="food","food",LEFT(N590,4)="game","games",LEFT(N590,4)="jour","journalism",LEFT(N590,4)="musi","music",LEFT(N590,4)="phot","photography",LEFT(N590,4)="publ","publishing",LEFT(N590,4)="tech","technology",LEFT(N590,4)="thea","theater")</f>
        <v>technology</v>
      </c>
      <c r="R590" t="str">
        <f t="shared" si="49"/>
        <v>web</v>
      </c>
      <c r="S590" s="10">
        <f t="shared" si="47"/>
        <v>42691.811180555553</v>
      </c>
      <c r="T590" s="10">
        <f t="shared" si="48"/>
        <v>42631.769513888896</v>
      </c>
    </row>
    <row r="591" spans="1:20">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45"/>
        <v>1.3333333333333334E-4</v>
      </c>
      <c r="P591">
        <f t="shared" si="46"/>
        <v>1</v>
      </c>
      <c r="Q591" t="str" cm="1">
        <f t="array" ref="Q591">_xlfn.IFS(LEFT(N591,4)="film","film &amp; video",LEFT(N591,4)="food","food",LEFT(N591,4)="game","games",LEFT(N591,4)="jour","journalism",LEFT(N591,4)="musi","music",LEFT(N591,4)="phot","photography",LEFT(N591,4)="publ","publishing",LEFT(N591,4)="tech","technology",LEFT(N591,4)="thea","theater")</f>
        <v>technology</v>
      </c>
      <c r="R591" t="str">
        <f t="shared" si="49"/>
        <v>web</v>
      </c>
      <c r="S591" s="10">
        <f t="shared" si="47"/>
        <v>42193.614571759259</v>
      </c>
      <c r="T591" s="10">
        <f t="shared" si="48"/>
        <v>42178.614571759259</v>
      </c>
    </row>
    <row r="592" spans="1:20" ht="57.6">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45"/>
        <v>4.4600000000000001E-2</v>
      </c>
      <c r="P592">
        <f t="shared" si="46"/>
        <v>4.0358744394618833E-2</v>
      </c>
      <c r="Q592" t="str" cm="1">
        <f t="array" ref="Q592">_xlfn.IFS(LEFT(N592,4)="film","film &amp; video",LEFT(N592,4)="food","food",LEFT(N592,4)="game","games",LEFT(N592,4)="jour","journalism",LEFT(N592,4)="musi","music",LEFT(N592,4)="phot","photography",LEFT(N592,4)="publ","publishing",LEFT(N592,4)="tech","technology",LEFT(N592,4)="thea","theater")</f>
        <v>technology</v>
      </c>
      <c r="R592" t="str">
        <f t="shared" si="49"/>
        <v>web</v>
      </c>
      <c r="S592" s="10">
        <f t="shared" si="47"/>
        <v>42408.542361111111</v>
      </c>
      <c r="T592" s="10">
        <f t="shared" si="48"/>
        <v>42377.554756944446</v>
      </c>
    </row>
    <row r="593" spans="1:20" ht="43.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45"/>
        <v>6.0999999999999997E-4</v>
      </c>
      <c r="P593">
        <f t="shared" si="46"/>
        <v>3.2786885245901641E-2</v>
      </c>
      <c r="Q593" t="str" cm="1">
        <f t="array" ref="Q593">_xlfn.IFS(LEFT(N593,4)="film","film &amp; video",LEFT(N593,4)="food","food",LEFT(N593,4)="game","games",LEFT(N593,4)="jour","journalism",LEFT(N593,4)="musi","music",LEFT(N593,4)="phot","photography",LEFT(N593,4)="publ","publishing",LEFT(N593,4)="tech","technology",LEFT(N593,4)="thea","theater")</f>
        <v>technology</v>
      </c>
      <c r="R593" t="str">
        <f t="shared" si="49"/>
        <v>web</v>
      </c>
      <c r="S593" s="10">
        <f t="shared" si="47"/>
        <v>42207.543171296296</v>
      </c>
      <c r="T593" s="10">
        <f t="shared" si="48"/>
        <v>42177.543171296296</v>
      </c>
    </row>
    <row r="594" spans="1:20" ht="43.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45"/>
        <v>3.3333333333333333E-2</v>
      </c>
      <c r="P594">
        <f t="shared" si="46"/>
        <v>4.0000000000000001E-3</v>
      </c>
      <c r="Q594" t="str" cm="1">
        <f t="array" ref="Q594">_xlfn.IFS(LEFT(N594,4)="film","film &amp; video",LEFT(N594,4)="food","food",LEFT(N594,4)="game","games",LEFT(N594,4)="jour","journalism",LEFT(N594,4)="musi","music",LEFT(N594,4)="phot","photography",LEFT(N594,4)="publ","publishing",LEFT(N594,4)="tech","technology",LEFT(N594,4)="thea","theater")</f>
        <v>technology</v>
      </c>
      <c r="R594" t="str">
        <f t="shared" si="49"/>
        <v>web</v>
      </c>
      <c r="S594" s="10">
        <f t="shared" si="47"/>
        <v>41976.232175925921</v>
      </c>
      <c r="T594" s="10">
        <f t="shared" si="48"/>
        <v>41946.232175925928</v>
      </c>
    </row>
    <row r="595" spans="1:20" ht="57.6">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45"/>
        <v>0.23</v>
      </c>
      <c r="P595">
        <f t="shared" si="46"/>
        <v>6.0869565217391307E-2</v>
      </c>
      <c r="Q595" t="str" cm="1">
        <f t="array" ref="Q595">_xlfn.IFS(LEFT(N595,4)="film","film &amp; video",LEFT(N595,4)="food","food",LEFT(N595,4)="game","games",LEFT(N595,4)="jour","journalism",LEFT(N595,4)="musi","music",LEFT(N595,4)="phot","photography",LEFT(N595,4)="publ","publishing",LEFT(N595,4)="tech","technology",LEFT(N595,4)="thea","theater")</f>
        <v>technology</v>
      </c>
      <c r="R595" t="str">
        <f t="shared" si="49"/>
        <v>web</v>
      </c>
      <c r="S595" s="10">
        <f t="shared" si="47"/>
        <v>42100.635937500003</v>
      </c>
      <c r="T595" s="10">
        <f t="shared" si="48"/>
        <v>42070.677604166667</v>
      </c>
    </row>
    <row r="596" spans="1:20" ht="28.8">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45"/>
        <v>1.0399999999999999E-3</v>
      </c>
      <c r="P596">
        <f t="shared" si="46"/>
        <v>7.6923076923076927E-2</v>
      </c>
      <c r="Q596" t="str" cm="1">
        <f t="array" ref="Q596">_xlfn.IFS(LEFT(N596,4)="film","film &amp; video",LEFT(N596,4)="food","food",LEFT(N596,4)="game","games",LEFT(N596,4)="jour","journalism",LEFT(N596,4)="musi","music",LEFT(N596,4)="phot","photography",LEFT(N596,4)="publ","publishing",LEFT(N596,4)="tech","technology",LEFT(N596,4)="thea","theater")</f>
        <v>technology</v>
      </c>
      <c r="R596" t="str">
        <f t="shared" si="49"/>
        <v>web</v>
      </c>
      <c r="S596" s="10">
        <f t="shared" si="47"/>
        <v>42476.780162037037</v>
      </c>
      <c r="T596" s="10">
        <f t="shared" si="48"/>
        <v>42446.780162037037</v>
      </c>
    </row>
    <row r="597" spans="1:20" ht="43.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45"/>
        <v>4.2599999999999999E-3</v>
      </c>
      <c r="P597">
        <f t="shared" si="46"/>
        <v>1.8779342723004695E-2</v>
      </c>
      <c r="Q597" t="str" cm="1">
        <f t="array" ref="Q597">_xlfn.IFS(LEFT(N597,4)="film","film &amp; video",LEFT(N597,4)="food","food",LEFT(N597,4)="game","games",LEFT(N597,4)="jour","journalism",LEFT(N597,4)="musi","music",LEFT(N597,4)="phot","photography",LEFT(N597,4)="publ","publishing",LEFT(N597,4)="tech","technology",LEFT(N597,4)="thea","theater")</f>
        <v>technology</v>
      </c>
      <c r="R597" t="str">
        <f t="shared" si="49"/>
        <v>web</v>
      </c>
      <c r="S597" s="10">
        <f t="shared" si="47"/>
        <v>42128.069884259254</v>
      </c>
      <c r="T597" s="10">
        <f t="shared" si="48"/>
        <v>42083.069884259254</v>
      </c>
    </row>
    <row r="598" spans="1:20" ht="28.8">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45"/>
        <v>2.9999999999999997E-4</v>
      </c>
      <c r="P598">
        <f t="shared" si="46"/>
        <v>0.33333333333333331</v>
      </c>
      <c r="Q598" t="str" cm="1">
        <f t="array" ref="Q598">_xlfn.IFS(LEFT(N598,4)="film","film &amp; video",LEFT(N598,4)="food","food",LEFT(N598,4)="game","games",LEFT(N598,4)="jour","journalism",LEFT(N598,4)="musi","music",LEFT(N598,4)="phot","photography",LEFT(N598,4)="publ","publishing",LEFT(N598,4)="tech","technology",LEFT(N598,4)="thea","theater")</f>
        <v>technology</v>
      </c>
      <c r="R598" t="str">
        <f t="shared" si="49"/>
        <v>web</v>
      </c>
      <c r="S598" s="10">
        <f t="shared" si="47"/>
        <v>42676.896898148145</v>
      </c>
      <c r="T598" s="10">
        <f t="shared" si="48"/>
        <v>42646.896898148145</v>
      </c>
    </row>
    <row r="599" spans="1:20" ht="43.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45"/>
        <v>2.6666666666666666E-3</v>
      </c>
      <c r="P599">
        <f t="shared" si="46"/>
        <v>0.1</v>
      </c>
      <c r="Q599" t="str" cm="1">
        <f t="array" ref="Q599">_xlfn.IFS(LEFT(N599,4)="film","film &amp; video",LEFT(N599,4)="food","food",LEFT(N599,4)="game","games",LEFT(N599,4)="jour","journalism",LEFT(N599,4)="musi","music",LEFT(N599,4)="phot","photography",LEFT(N599,4)="publ","publishing",LEFT(N599,4)="tech","technology",LEFT(N599,4)="thea","theater")</f>
        <v>technology</v>
      </c>
      <c r="R599" t="str">
        <f t="shared" si="49"/>
        <v>web</v>
      </c>
      <c r="S599" s="10">
        <f t="shared" si="47"/>
        <v>42582.666666666672</v>
      </c>
      <c r="T599" s="10">
        <f t="shared" si="48"/>
        <v>42545.705266203702</v>
      </c>
    </row>
    <row r="600" spans="1:20" ht="28.8">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45"/>
        <v>0.34</v>
      </c>
      <c r="P600">
        <f t="shared" si="46"/>
        <v>8.2352941176470594E-3</v>
      </c>
      <c r="Q600" t="str" cm="1">
        <f t="array" ref="Q600">_xlfn.IFS(LEFT(N600,4)="film","film &amp; video",LEFT(N600,4)="food","food",LEFT(N600,4)="game","games",LEFT(N600,4)="jour","journalism",LEFT(N600,4)="musi","music",LEFT(N600,4)="phot","photography",LEFT(N600,4)="publ","publishing",LEFT(N600,4)="tech","technology",LEFT(N600,4)="thea","theater")</f>
        <v>technology</v>
      </c>
      <c r="R600" t="str">
        <f t="shared" si="49"/>
        <v>web</v>
      </c>
      <c r="S600" s="10">
        <f t="shared" si="47"/>
        <v>41978.00209490741</v>
      </c>
      <c r="T600" s="10">
        <f t="shared" si="48"/>
        <v>41948.00209490741</v>
      </c>
    </row>
    <row r="601" spans="1:20" ht="43.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45"/>
        <v>6.2E-4</v>
      </c>
      <c r="P601">
        <f t="shared" si="46"/>
        <v>6.4516129032258063E-2</v>
      </c>
      <c r="Q601" t="str" cm="1">
        <f t="array" ref="Q601">_xlfn.IFS(LEFT(N601,4)="film","film &amp; video",LEFT(N601,4)="food","food",LEFT(N601,4)="game","games",LEFT(N601,4)="jour","journalism",LEFT(N601,4)="musi","music",LEFT(N601,4)="phot","photography",LEFT(N601,4)="publ","publishing",LEFT(N601,4)="tech","technology",LEFT(N601,4)="thea","theater")</f>
        <v>technology</v>
      </c>
      <c r="R601" t="str">
        <f t="shared" si="49"/>
        <v>web</v>
      </c>
      <c r="S601" s="10">
        <f t="shared" si="47"/>
        <v>42071.636111111111</v>
      </c>
      <c r="T601" s="10">
        <f t="shared" si="48"/>
        <v>42047.812523148154</v>
      </c>
    </row>
    <row r="602" spans="1:20" ht="28.8">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45"/>
        <v>0.02</v>
      </c>
      <c r="P602">
        <f t="shared" si="46"/>
        <v>0.01</v>
      </c>
      <c r="Q602" t="str" cm="1">
        <f t="array" ref="Q602">_xlfn.IFS(LEFT(N602,4)="film","film &amp; video",LEFT(N602,4)="food","food",LEFT(N602,4)="game","games",LEFT(N602,4)="jour","journalism",LEFT(N602,4)="musi","music",LEFT(N602,4)="phot","photography",LEFT(N602,4)="publ","publishing",LEFT(N602,4)="tech","technology",LEFT(N602,4)="thea","theater")</f>
        <v>technology</v>
      </c>
      <c r="R602" t="str">
        <f t="shared" si="49"/>
        <v>web</v>
      </c>
      <c r="S602" s="10">
        <f t="shared" si="47"/>
        <v>42133.798171296294</v>
      </c>
      <c r="T602" s="10">
        <f t="shared" si="48"/>
        <v>42073.798171296294</v>
      </c>
    </row>
    <row r="603" spans="1:20" ht="43.2">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45"/>
        <v>1.4E-2</v>
      </c>
      <c r="P603">
        <f t="shared" si="46"/>
        <v>4.2857142857142858E-2</v>
      </c>
      <c r="Q603" t="str" cm="1">
        <f t="array" ref="Q603">_xlfn.IFS(LEFT(N603,4)="film","film &amp; video",LEFT(N603,4)="food","food",LEFT(N603,4)="game","games",LEFT(N603,4)="jour","journalism",LEFT(N603,4)="musi","music",LEFT(N603,4)="phot","photography",LEFT(N603,4)="publ","publishing",LEFT(N603,4)="tech","technology",LEFT(N603,4)="thea","theater")</f>
        <v>technology</v>
      </c>
      <c r="R603" t="str">
        <f t="shared" si="49"/>
        <v>web</v>
      </c>
      <c r="S603" s="10">
        <f t="shared" si="47"/>
        <v>41999.858090277776</v>
      </c>
      <c r="T603" s="10">
        <f t="shared" si="48"/>
        <v>41969.858090277776</v>
      </c>
    </row>
    <row r="604" spans="1:20" ht="43.2">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45"/>
        <v>0</v>
      </c>
      <c r="P604" t="e">
        <f t="shared" si="46"/>
        <v>#DIV/0!</v>
      </c>
      <c r="Q604" t="str" cm="1">
        <f t="array" ref="Q604">_xlfn.IFS(LEFT(N604,4)="film","film &amp; video",LEFT(N604,4)="food","food",LEFT(N604,4)="game","games",LEFT(N604,4)="jour","journalism",LEFT(N604,4)="musi","music",LEFT(N604,4)="phot","photography",LEFT(N604,4)="publ","publishing",LEFT(N604,4)="tech","technology",LEFT(N604,4)="thea","theater")</f>
        <v>technology</v>
      </c>
      <c r="R604" t="str">
        <f t="shared" si="49"/>
        <v>web</v>
      </c>
      <c r="S604" s="10">
        <f t="shared" si="47"/>
        <v>42173.79415509259</v>
      </c>
      <c r="T604" s="10">
        <f t="shared" si="48"/>
        <v>42143.79415509259</v>
      </c>
    </row>
    <row r="605" spans="1:20" ht="43.2">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45"/>
        <v>3.9334666666666664E-2</v>
      </c>
      <c r="P605">
        <f t="shared" si="46"/>
        <v>2.2033151418595982E-2</v>
      </c>
      <c r="Q605" t="str" cm="1">
        <f t="array" ref="Q605">_xlfn.IFS(LEFT(N605,4)="film","film &amp; video",LEFT(N605,4)="food","food",LEFT(N605,4)="game","games",LEFT(N605,4)="jour","journalism",LEFT(N605,4)="musi","music",LEFT(N605,4)="phot","photography",LEFT(N605,4)="publ","publishing",LEFT(N605,4)="tech","technology",LEFT(N605,4)="thea","theater")</f>
        <v>technology</v>
      </c>
      <c r="R605" t="str">
        <f t="shared" si="49"/>
        <v>web</v>
      </c>
      <c r="S605" s="10">
        <f t="shared" si="47"/>
        <v>41865.639155092591</v>
      </c>
      <c r="T605" s="10">
        <f t="shared" si="48"/>
        <v>41835.639155092591</v>
      </c>
    </row>
    <row r="606" spans="1:20" ht="43.2">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45"/>
        <v>0</v>
      </c>
      <c r="P606" t="e">
        <f t="shared" si="46"/>
        <v>#DIV/0!</v>
      </c>
      <c r="Q606" t="str" cm="1">
        <f t="array" ref="Q606">_xlfn.IFS(LEFT(N606,4)="film","film &amp; video",LEFT(N606,4)="food","food",LEFT(N606,4)="game","games",LEFT(N606,4)="jour","journalism",LEFT(N606,4)="musi","music",LEFT(N606,4)="phot","photography",LEFT(N606,4)="publ","publishing",LEFT(N606,4)="tech","technology",LEFT(N606,4)="thea","theater")</f>
        <v>technology</v>
      </c>
      <c r="R606" t="str">
        <f t="shared" si="49"/>
        <v>web</v>
      </c>
      <c r="S606" s="10">
        <f t="shared" si="47"/>
        <v>41879.035370370373</v>
      </c>
      <c r="T606" s="10">
        <f t="shared" si="48"/>
        <v>41849.035370370373</v>
      </c>
    </row>
    <row r="607" spans="1:20" ht="28.8">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45"/>
        <v>2.6200000000000001E-2</v>
      </c>
      <c r="P607">
        <f t="shared" si="46"/>
        <v>6.1068702290076333E-2</v>
      </c>
      <c r="Q607" t="str" cm="1">
        <f t="array" ref="Q607">_xlfn.IFS(LEFT(N607,4)="film","film &amp; video",LEFT(N607,4)="food","food",LEFT(N607,4)="game","games",LEFT(N607,4)="jour","journalism",LEFT(N607,4)="musi","music",LEFT(N607,4)="phot","photography",LEFT(N607,4)="publ","publishing",LEFT(N607,4)="tech","technology",LEFT(N607,4)="thea","theater")</f>
        <v>technology</v>
      </c>
      <c r="R607" t="str">
        <f t="shared" si="49"/>
        <v>web</v>
      </c>
      <c r="S607" s="10">
        <f t="shared" si="47"/>
        <v>42239.357731481476</v>
      </c>
      <c r="T607" s="10">
        <f t="shared" si="48"/>
        <v>42194.357731481476</v>
      </c>
    </row>
    <row r="608" spans="1:20" ht="57.6">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45"/>
        <v>2E-3</v>
      </c>
      <c r="P608">
        <f t="shared" si="46"/>
        <v>0.1</v>
      </c>
      <c r="Q608" t="str" cm="1">
        <f t="array" ref="Q608">_xlfn.IFS(LEFT(N608,4)="film","film &amp; video",LEFT(N608,4)="food","food",LEFT(N608,4)="game","games",LEFT(N608,4)="jour","journalism",LEFT(N608,4)="musi","music",LEFT(N608,4)="phot","photography",LEFT(N608,4)="publ","publishing",LEFT(N608,4)="tech","technology",LEFT(N608,4)="thea","theater")</f>
        <v>technology</v>
      </c>
      <c r="R608" t="str">
        <f t="shared" si="49"/>
        <v>web</v>
      </c>
      <c r="S608" s="10">
        <f t="shared" si="47"/>
        <v>42148.625</v>
      </c>
      <c r="T608" s="10">
        <f t="shared" si="48"/>
        <v>42102.650567129633</v>
      </c>
    </row>
    <row r="609" spans="1:20" ht="43.2">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45"/>
        <v>0</v>
      </c>
      <c r="P609" t="e">
        <f t="shared" si="46"/>
        <v>#DIV/0!</v>
      </c>
      <c r="Q609" t="str" cm="1">
        <f t="array" ref="Q609">_xlfn.IFS(LEFT(N609,4)="film","film &amp; video",LEFT(N609,4)="food","food",LEFT(N609,4)="game","games",LEFT(N609,4)="jour","journalism",LEFT(N609,4)="musi","music",LEFT(N609,4)="phot","photography",LEFT(N609,4)="publ","publishing",LEFT(N609,4)="tech","technology",LEFT(N609,4)="thea","theater")</f>
        <v>technology</v>
      </c>
      <c r="R609" t="str">
        <f t="shared" si="49"/>
        <v>web</v>
      </c>
      <c r="S609" s="10">
        <f t="shared" si="47"/>
        <v>42330.867314814815</v>
      </c>
      <c r="T609" s="10">
        <f t="shared" si="48"/>
        <v>42300.825648148151</v>
      </c>
    </row>
    <row r="610" spans="1:20" ht="43.2">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45"/>
        <v>9.7400000000000004E-3</v>
      </c>
      <c r="P610">
        <f t="shared" si="46"/>
        <v>3.4223134839151265E-3</v>
      </c>
      <c r="Q610" t="str" cm="1">
        <f t="array" ref="Q610">_xlfn.IFS(LEFT(N610,4)="film","film &amp; video",LEFT(N610,4)="food","food",LEFT(N610,4)="game","games",LEFT(N610,4)="jour","journalism",LEFT(N610,4)="musi","music",LEFT(N610,4)="phot","photography",LEFT(N610,4)="publ","publishing",LEFT(N610,4)="tech","technology",LEFT(N610,4)="thea","theater")</f>
        <v>technology</v>
      </c>
      <c r="R610" t="str">
        <f t="shared" si="49"/>
        <v>web</v>
      </c>
      <c r="S610" s="10">
        <f t="shared" si="47"/>
        <v>42170.921064814815</v>
      </c>
      <c r="T610" s="10">
        <f t="shared" si="48"/>
        <v>42140.921064814815</v>
      </c>
    </row>
    <row r="611" spans="1:20" ht="43.2">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45"/>
        <v>6.41025641025641E-3</v>
      </c>
      <c r="P611">
        <f t="shared" si="46"/>
        <v>0.2</v>
      </c>
      <c r="Q611" t="str" cm="1">
        <f t="array" ref="Q611">_xlfn.IFS(LEFT(N611,4)="film","film &amp; video",LEFT(N611,4)="food","food",LEFT(N611,4)="game","games",LEFT(N611,4)="jour","journalism",LEFT(N611,4)="musi","music",LEFT(N611,4)="phot","photography",LEFT(N611,4)="publ","publishing",LEFT(N611,4)="tech","technology",LEFT(N611,4)="thea","theater")</f>
        <v>technology</v>
      </c>
      <c r="R611" t="str">
        <f t="shared" si="49"/>
        <v>web</v>
      </c>
      <c r="S611" s="10">
        <f t="shared" si="47"/>
        <v>42337.075740740736</v>
      </c>
      <c r="T611" s="10">
        <f t="shared" si="48"/>
        <v>42307.034074074079</v>
      </c>
    </row>
    <row r="612" spans="1:20" ht="43.2">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45"/>
        <v>0</v>
      </c>
      <c r="P612" t="e">
        <f t="shared" si="46"/>
        <v>#DIV/0!</v>
      </c>
      <c r="Q612" t="str" cm="1">
        <f t="array" ref="Q612">_xlfn.IFS(LEFT(N612,4)="film","film &amp; video",LEFT(N612,4)="food","food",LEFT(N612,4)="game","games",LEFT(N612,4)="jour","journalism",LEFT(N612,4)="musi","music",LEFT(N612,4)="phot","photography",LEFT(N612,4)="publ","publishing",LEFT(N612,4)="tech","technology",LEFT(N612,4)="thea","theater")</f>
        <v>technology</v>
      </c>
      <c r="R612" t="str">
        <f t="shared" si="49"/>
        <v>web</v>
      </c>
      <c r="S612" s="10">
        <f t="shared" si="47"/>
        <v>42116.83085648148</v>
      </c>
      <c r="T612" s="10">
        <f t="shared" si="48"/>
        <v>42086.83085648148</v>
      </c>
    </row>
    <row r="613" spans="1:20" ht="43.2">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45"/>
        <v>0</v>
      </c>
      <c r="P613" t="e">
        <f t="shared" si="46"/>
        <v>#DIV/0!</v>
      </c>
      <c r="Q613" t="str" cm="1">
        <f t="array" ref="Q613">_xlfn.IFS(LEFT(N613,4)="film","film &amp; video",LEFT(N613,4)="food","food",LEFT(N613,4)="game","games",LEFT(N613,4)="jour","journalism",LEFT(N613,4)="musi","music",LEFT(N613,4)="phot","photography",LEFT(N613,4)="publ","publishing",LEFT(N613,4)="tech","technology",LEFT(N613,4)="thea","theater")</f>
        <v>technology</v>
      </c>
      <c r="R613" t="str">
        <f t="shared" si="49"/>
        <v>web</v>
      </c>
      <c r="S613" s="10">
        <f t="shared" si="47"/>
        <v>42388.560613425929</v>
      </c>
      <c r="T613" s="10">
        <f t="shared" si="48"/>
        <v>42328.560613425929</v>
      </c>
    </row>
    <row r="614" spans="1:20" ht="28.8">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45"/>
        <v>0</v>
      </c>
      <c r="P614" t="e">
        <f t="shared" si="46"/>
        <v>#DIV/0!</v>
      </c>
      <c r="Q614" t="str" cm="1">
        <f t="array" ref="Q614">_xlfn.IFS(LEFT(N614,4)="film","film &amp; video",LEFT(N614,4)="food","food",LEFT(N614,4)="game","games",LEFT(N614,4)="jour","journalism",LEFT(N614,4)="musi","music",LEFT(N614,4)="phot","photography",LEFT(N614,4)="publ","publishing",LEFT(N614,4)="tech","technology",LEFT(N614,4)="thea","theater")</f>
        <v>technology</v>
      </c>
      <c r="R614" t="str">
        <f t="shared" si="49"/>
        <v>web</v>
      </c>
      <c r="S614" s="10">
        <f t="shared" si="47"/>
        <v>42615.031782407401</v>
      </c>
      <c r="T614" s="10">
        <f t="shared" si="48"/>
        <v>42585.031782407401</v>
      </c>
    </row>
    <row r="615" spans="1:20" ht="43.2">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45"/>
        <v>0.21363333333333334</v>
      </c>
      <c r="P615">
        <f t="shared" si="46"/>
        <v>9.4398502106412853E-3</v>
      </c>
      <c r="Q615" t="str" cm="1">
        <f t="array" ref="Q615">_xlfn.IFS(LEFT(N615,4)="film","film &amp; video",LEFT(N615,4)="food","food",LEFT(N615,4)="game","games",LEFT(N615,4)="jour","journalism",LEFT(N615,4)="musi","music",LEFT(N615,4)="phot","photography",LEFT(N615,4)="publ","publishing",LEFT(N615,4)="tech","technology",LEFT(N615,4)="thea","theater")</f>
        <v>technology</v>
      </c>
      <c r="R615" t="str">
        <f t="shared" si="49"/>
        <v>web</v>
      </c>
      <c r="S615" s="10">
        <f t="shared" si="47"/>
        <v>42278.207638888889</v>
      </c>
      <c r="T615" s="10">
        <f t="shared" si="48"/>
        <v>42247.496759259258</v>
      </c>
    </row>
    <row r="616" spans="1:20" ht="43.2">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45"/>
        <v>0</v>
      </c>
      <c r="P616" t="e">
        <f t="shared" si="46"/>
        <v>#DIV/0!</v>
      </c>
      <c r="Q616" t="str" cm="1">
        <f t="array" ref="Q616">_xlfn.IFS(LEFT(N616,4)="film","film &amp; video",LEFT(N616,4)="food","food",LEFT(N616,4)="game","games",LEFT(N616,4)="jour","journalism",LEFT(N616,4)="musi","music",LEFT(N616,4)="phot","photography",LEFT(N616,4)="publ","publishing",LEFT(N616,4)="tech","technology",LEFT(N616,4)="thea","theater")</f>
        <v>technology</v>
      </c>
      <c r="R616" t="str">
        <f t="shared" si="49"/>
        <v>web</v>
      </c>
      <c r="S616" s="10">
        <f t="shared" si="47"/>
        <v>42545.061805555553</v>
      </c>
      <c r="T616" s="10">
        <f t="shared" si="48"/>
        <v>42515.061805555553</v>
      </c>
    </row>
    <row r="617" spans="1:20" ht="43.2">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45"/>
        <v>0</v>
      </c>
      <c r="P617" t="e">
        <f t="shared" si="46"/>
        <v>#DIV/0!</v>
      </c>
      <c r="Q617" t="str" cm="1">
        <f t="array" ref="Q617">_xlfn.IFS(LEFT(N617,4)="film","film &amp; video",LEFT(N617,4)="food","food",LEFT(N617,4)="game","games",LEFT(N617,4)="jour","journalism",LEFT(N617,4)="musi","music",LEFT(N617,4)="phot","photography",LEFT(N617,4)="publ","publishing",LEFT(N617,4)="tech","technology",LEFT(N617,4)="thea","theater")</f>
        <v>technology</v>
      </c>
      <c r="R617" t="str">
        <f t="shared" si="49"/>
        <v>web</v>
      </c>
      <c r="S617" s="10">
        <f t="shared" si="47"/>
        <v>42272.122210648144</v>
      </c>
      <c r="T617" s="10">
        <f t="shared" si="48"/>
        <v>42242.122210648144</v>
      </c>
    </row>
    <row r="618" spans="1:20" ht="43.2">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45"/>
        <v>0</v>
      </c>
      <c r="P618" t="e">
        <f t="shared" si="46"/>
        <v>#DIV/0!</v>
      </c>
      <c r="Q618" t="str" cm="1">
        <f t="array" ref="Q618">_xlfn.IFS(LEFT(N618,4)="film","film &amp; video",LEFT(N618,4)="food","food",LEFT(N618,4)="game","games",LEFT(N618,4)="jour","journalism",LEFT(N618,4)="musi","music",LEFT(N618,4)="phot","photography",LEFT(N618,4)="publ","publishing",LEFT(N618,4)="tech","technology",LEFT(N618,4)="thea","theater")</f>
        <v>technology</v>
      </c>
      <c r="R618" t="str">
        <f t="shared" si="49"/>
        <v>web</v>
      </c>
      <c r="S618" s="10">
        <f t="shared" si="47"/>
        <v>42791.376238425932</v>
      </c>
      <c r="T618" s="10">
        <f t="shared" si="48"/>
        <v>42761.376238425932</v>
      </c>
    </row>
    <row r="619" spans="1:20" ht="57.6">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45"/>
        <v>0.03</v>
      </c>
      <c r="P619">
        <f t="shared" si="46"/>
        <v>0.05</v>
      </c>
      <c r="Q619" t="str" cm="1">
        <f t="array" ref="Q619">_xlfn.IFS(LEFT(N619,4)="film","film &amp; video",LEFT(N619,4)="food","food",LEFT(N619,4)="game","games",LEFT(N619,4)="jour","journalism",LEFT(N619,4)="musi","music",LEFT(N619,4)="phot","photography",LEFT(N619,4)="publ","publishing",LEFT(N619,4)="tech","technology",LEFT(N619,4)="thea","theater")</f>
        <v>technology</v>
      </c>
      <c r="R619" t="str">
        <f t="shared" si="49"/>
        <v>web</v>
      </c>
      <c r="S619" s="10">
        <f t="shared" si="47"/>
        <v>42132.343090277776</v>
      </c>
      <c r="T619" s="10">
        <f t="shared" si="48"/>
        <v>42087.343090277776</v>
      </c>
    </row>
    <row r="620" spans="1:20" ht="43.2">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45"/>
        <v>0</v>
      </c>
      <c r="P620" t="e">
        <f t="shared" si="46"/>
        <v>#DIV/0!</v>
      </c>
      <c r="Q620" t="str" cm="1">
        <f t="array" ref="Q620">_xlfn.IFS(LEFT(N620,4)="film","film &amp; video",LEFT(N620,4)="food","food",LEFT(N620,4)="game","games",LEFT(N620,4)="jour","journalism",LEFT(N620,4)="musi","music",LEFT(N620,4)="phot","photography",LEFT(N620,4)="publ","publishing",LEFT(N620,4)="tech","technology",LEFT(N620,4)="thea","theater")</f>
        <v>technology</v>
      </c>
      <c r="R620" t="str">
        <f t="shared" si="49"/>
        <v>web</v>
      </c>
      <c r="S620" s="10">
        <f t="shared" si="47"/>
        <v>42347.810219907406</v>
      </c>
      <c r="T620" s="10">
        <f t="shared" si="48"/>
        <v>42317.810219907406</v>
      </c>
    </row>
    <row r="621" spans="1:20" ht="28.8">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45"/>
        <v>3.9999999999999998E-7</v>
      </c>
      <c r="P621">
        <f t="shared" si="46"/>
        <v>1</v>
      </c>
      <c r="Q621" t="str" cm="1">
        <f t="array" ref="Q621">_xlfn.IFS(LEFT(N621,4)="film","film &amp; video",LEFT(N621,4)="food","food",LEFT(N621,4)="game","games",LEFT(N621,4)="jour","journalism",LEFT(N621,4)="musi","music",LEFT(N621,4)="phot","photography",LEFT(N621,4)="publ","publishing",LEFT(N621,4)="tech","technology",LEFT(N621,4)="thea","theater")</f>
        <v>technology</v>
      </c>
      <c r="R621" t="str">
        <f t="shared" si="49"/>
        <v>web</v>
      </c>
      <c r="S621" s="10">
        <f t="shared" si="47"/>
        <v>41968.692013888889</v>
      </c>
      <c r="T621" s="10">
        <f t="shared" si="48"/>
        <v>41908.650347222225</v>
      </c>
    </row>
    <row r="622" spans="1:20" ht="43.2">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45"/>
        <v>0.01</v>
      </c>
      <c r="P622">
        <f t="shared" si="46"/>
        <v>3.3333333333333335E-3</v>
      </c>
      <c r="Q622" t="str" cm="1">
        <f t="array" ref="Q622">_xlfn.IFS(LEFT(N622,4)="film","film &amp; video",LEFT(N622,4)="food","food",LEFT(N622,4)="game","games",LEFT(N622,4)="jour","journalism",LEFT(N622,4)="musi","music",LEFT(N622,4)="phot","photography",LEFT(N622,4)="publ","publishing",LEFT(N622,4)="tech","technology",LEFT(N622,4)="thea","theater")</f>
        <v>technology</v>
      </c>
      <c r="R622" t="str">
        <f t="shared" si="49"/>
        <v>web</v>
      </c>
      <c r="S622" s="10">
        <f t="shared" si="47"/>
        <v>41876.716874999998</v>
      </c>
      <c r="T622" s="10">
        <f t="shared" si="48"/>
        <v>41831.716874999998</v>
      </c>
    </row>
    <row r="623" spans="1:20" ht="43.2">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45"/>
        <v>1.044E-2</v>
      </c>
      <c r="P623">
        <f t="shared" si="46"/>
        <v>1.1494252873563218E-2</v>
      </c>
      <c r="Q623" t="str" cm="1">
        <f t="array" ref="Q623">_xlfn.IFS(LEFT(N623,4)="film","film &amp; video",LEFT(N623,4)="food","food",LEFT(N623,4)="game","games",LEFT(N623,4)="jour","journalism",LEFT(N623,4)="musi","music",LEFT(N623,4)="phot","photography",LEFT(N623,4)="publ","publishing",LEFT(N623,4)="tech","technology",LEFT(N623,4)="thea","theater")</f>
        <v>technology</v>
      </c>
      <c r="R623" t="str">
        <f t="shared" si="49"/>
        <v>web</v>
      </c>
      <c r="S623" s="10">
        <f t="shared" si="47"/>
        <v>42558.987696759257</v>
      </c>
      <c r="T623" s="10">
        <f t="shared" si="48"/>
        <v>42528.987696759257</v>
      </c>
    </row>
    <row r="624" spans="1:20" ht="43.2">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45"/>
        <v>5.6833333333333333E-2</v>
      </c>
      <c r="P624">
        <f t="shared" si="46"/>
        <v>2.6392961876832845E-2</v>
      </c>
      <c r="Q624" t="str" cm="1">
        <f t="array" ref="Q624">_xlfn.IFS(LEFT(N624,4)="film","film &amp; video",LEFT(N624,4)="food","food",LEFT(N624,4)="game","games",LEFT(N624,4)="jour","journalism",LEFT(N624,4)="musi","music",LEFT(N624,4)="phot","photography",LEFT(N624,4)="publ","publishing",LEFT(N624,4)="tech","technology",LEFT(N624,4)="thea","theater")</f>
        <v>technology</v>
      </c>
      <c r="R624" t="str">
        <f t="shared" si="49"/>
        <v>web</v>
      </c>
      <c r="S624" s="10">
        <f t="shared" si="47"/>
        <v>42552.774745370371</v>
      </c>
      <c r="T624" s="10">
        <f t="shared" si="48"/>
        <v>42532.774745370371</v>
      </c>
    </row>
    <row r="625" spans="1:20" ht="57.6">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45"/>
        <v>0</v>
      </c>
      <c r="P625" t="e">
        <f t="shared" si="46"/>
        <v>#DIV/0!</v>
      </c>
      <c r="Q625" t="str" cm="1">
        <f t="array" ref="Q625">_xlfn.IFS(LEFT(N625,4)="film","film &amp; video",LEFT(N625,4)="food","food",LEFT(N625,4)="game","games",LEFT(N625,4)="jour","journalism",LEFT(N625,4)="musi","music",LEFT(N625,4)="phot","photography",LEFT(N625,4)="publ","publishing",LEFT(N625,4)="tech","technology",LEFT(N625,4)="thea","theater")</f>
        <v>technology</v>
      </c>
      <c r="R625" t="str">
        <f t="shared" si="49"/>
        <v>web</v>
      </c>
      <c r="S625" s="10">
        <f t="shared" si="47"/>
        <v>42152.009224537032</v>
      </c>
      <c r="T625" s="10">
        <f t="shared" si="48"/>
        <v>42122.009224537032</v>
      </c>
    </row>
    <row r="626" spans="1:20" ht="43.2">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45"/>
        <v>0</v>
      </c>
      <c r="P626" t="e">
        <f t="shared" si="46"/>
        <v>#DIV/0!</v>
      </c>
      <c r="Q626" t="str" cm="1">
        <f t="array" ref="Q626">_xlfn.IFS(LEFT(N626,4)="film","film &amp; video",LEFT(N626,4)="food","food",LEFT(N626,4)="game","games",LEFT(N626,4)="jour","journalism",LEFT(N626,4)="musi","music",LEFT(N626,4)="phot","photography",LEFT(N626,4)="publ","publishing",LEFT(N626,4)="tech","technology",LEFT(N626,4)="thea","theater")</f>
        <v>technology</v>
      </c>
      <c r="R626" t="str">
        <f t="shared" si="49"/>
        <v>web</v>
      </c>
      <c r="S626" s="10">
        <f t="shared" si="47"/>
        <v>42138.988900462966</v>
      </c>
      <c r="T626" s="10">
        <f t="shared" si="48"/>
        <v>42108.988900462966</v>
      </c>
    </row>
    <row r="627" spans="1:20" ht="43.2">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45"/>
        <v>0</v>
      </c>
      <c r="P627" t="e">
        <f t="shared" si="46"/>
        <v>#DIV/0!</v>
      </c>
      <c r="Q627" t="str" cm="1">
        <f t="array" ref="Q627">_xlfn.IFS(LEFT(N627,4)="film","film &amp; video",LEFT(N627,4)="food","food",LEFT(N627,4)="game","games",LEFT(N627,4)="jour","journalism",LEFT(N627,4)="musi","music",LEFT(N627,4)="phot","photography",LEFT(N627,4)="publ","publishing",LEFT(N627,4)="tech","technology",LEFT(N627,4)="thea","theater")</f>
        <v>technology</v>
      </c>
      <c r="R627" t="str">
        <f t="shared" si="49"/>
        <v>web</v>
      </c>
      <c r="S627" s="10">
        <f t="shared" si="47"/>
        <v>42820.853900462964</v>
      </c>
      <c r="T627" s="10">
        <f t="shared" si="48"/>
        <v>42790.895567129628</v>
      </c>
    </row>
    <row r="628" spans="1:20" ht="43.2">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45"/>
        <v>0.17380000000000001</v>
      </c>
      <c r="P628">
        <f t="shared" si="46"/>
        <v>8.9758342922899893E-3</v>
      </c>
      <c r="Q628" t="str" cm="1">
        <f t="array" ref="Q628">_xlfn.IFS(LEFT(N628,4)="film","film &amp; video",LEFT(N628,4)="food","food",LEFT(N628,4)="game","games",LEFT(N628,4)="jour","journalism",LEFT(N628,4)="musi","music",LEFT(N628,4)="phot","photography",LEFT(N628,4)="publ","publishing",LEFT(N628,4)="tech","technology",LEFT(N628,4)="thea","theater")</f>
        <v>technology</v>
      </c>
      <c r="R628" t="str">
        <f t="shared" si="49"/>
        <v>web</v>
      </c>
      <c r="S628" s="10">
        <f t="shared" si="47"/>
        <v>42231.556944444441</v>
      </c>
      <c r="T628" s="10">
        <f t="shared" si="48"/>
        <v>42198.559479166666</v>
      </c>
    </row>
    <row r="629" spans="1:20" ht="43.2">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45"/>
        <v>2.0000000000000001E-4</v>
      </c>
      <c r="P629">
        <f t="shared" si="46"/>
        <v>1.1111111111111112E-2</v>
      </c>
      <c r="Q629" t="str" cm="1">
        <f t="array" ref="Q629">_xlfn.IFS(LEFT(N629,4)="film","film &amp; video",LEFT(N629,4)="food","food",LEFT(N629,4)="game","games",LEFT(N629,4)="jour","journalism",LEFT(N629,4)="musi","music",LEFT(N629,4)="phot","photography",LEFT(N629,4)="publ","publishing",LEFT(N629,4)="tech","technology",LEFT(N629,4)="thea","theater")</f>
        <v>technology</v>
      </c>
      <c r="R629" t="str">
        <f t="shared" si="49"/>
        <v>web</v>
      </c>
      <c r="S629" s="10">
        <f t="shared" si="47"/>
        <v>42443.958333333328</v>
      </c>
      <c r="T629" s="10">
        <f t="shared" si="48"/>
        <v>42384.306840277779</v>
      </c>
    </row>
    <row r="630" spans="1:20" ht="43.2">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45"/>
        <v>0</v>
      </c>
      <c r="P630" t="e">
        <f t="shared" si="46"/>
        <v>#DIV/0!</v>
      </c>
      <c r="Q630" t="str" cm="1">
        <f t="array" ref="Q630">_xlfn.IFS(LEFT(N630,4)="film","film &amp; video",LEFT(N630,4)="food","food",LEFT(N630,4)="game","games",LEFT(N630,4)="jour","journalism",LEFT(N630,4)="musi","music",LEFT(N630,4)="phot","photography",LEFT(N630,4)="publ","publishing",LEFT(N630,4)="tech","technology",LEFT(N630,4)="thea","theater")</f>
        <v>technology</v>
      </c>
      <c r="R630" t="str">
        <f t="shared" si="49"/>
        <v>web</v>
      </c>
      <c r="S630" s="10">
        <f t="shared" si="47"/>
        <v>41833.692789351851</v>
      </c>
      <c r="T630" s="10">
        <f t="shared" si="48"/>
        <v>41803.692789351851</v>
      </c>
    </row>
    <row r="631" spans="1:20" ht="43.2">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45"/>
        <v>1.75E-3</v>
      </c>
      <c r="P631">
        <f t="shared" si="46"/>
        <v>8.5714285714285719E-3</v>
      </c>
      <c r="Q631" t="str" cm="1">
        <f t="array" ref="Q631">_xlfn.IFS(LEFT(N631,4)="film","film &amp; video",LEFT(N631,4)="food","food",LEFT(N631,4)="game","games",LEFT(N631,4)="jour","journalism",LEFT(N631,4)="musi","music",LEFT(N631,4)="phot","photography",LEFT(N631,4)="publ","publishing",LEFT(N631,4)="tech","technology",LEFT(N631,4)="thea","theater")</f>
        <v>technology</v>
      </c>
      <c r="R631" t="str">
        <f t="shared" si="49"/>
        <v>web</v>
      </c>
      <c r="S631" s="10">
        <f t="shared" si="47"/>
        <v>42504.637824074074</v>
      </c>
      <c r="T631" s="10">
        <f t="shared" si="48"/>
        <v>42474.637824074074</v>
      </c>
    </row>
    <row r="632" spans="1:20" ht="57.6">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45"/>
        <v>8.3340278356529708E-4</v>
      </c>
      <c r="P632">
        <f t="shared" si="46"/>
        <v>0.1</v>
      </c>
      <c r="Q632" t="str" cm="1">
        <f t="array" ref="Q632">_xlfn.IFS(LEFT(N632,4)="film","film &amp; video",LEFT(N632,4)="food","food",LEFT(N632,4)="game","games",LEFT(N632,4)="jour","journalism",LEFT(N632,4)="musi","music",LEFT(N632,4)="phot","photography",LEFT(N632,4)="publ","publishing",LEFT(N632,4)="tech","technology",LEFT(N632,4)="thea","theater")</f>
        <v>technology</v>
      </c>
      <c r="R632" t="str">
        <f t="shared" si="49"/>
        <v>web</v>
      </c>
      <c r="S632" s="10">
        <f t="shared" si="47"/>
        <v>42253.215277777781</v>
      </c>
      <c r="T632" s="10">
        <f t="shared" si="48"/>
        <v>42223.619456018518</v>
      </c>
    </row>
    <row r="633" spans="1:20" ht="28.8">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45"/>
        <v>1.38E-2</v>
      </c>
      <c r="P633">
        <f t="shared" si="46"/>
        <v>1.3043478260869565E-2</v>
      </c>
      <c r="Q633" t="str" cm="1">
        <f t="array" ref="Q633">_xlfn.IFS(LEFT(N633,4)="film","film &amp; video",LEFT(N633,4)="food","food",LEFT(N633,4)="game","games",LEFT(N633,4)="jour","journalism",LEFT(N633,4)="musi","music",LEFT(N633,4)="phot","photography",LEFT(N633,4)="publ","publishing",LEFT(N633,4)="tech","technology",LEFT(N633,4)="thea","theater")</f>
        <v>technology</v>
      </c>
      <c r="R633" t="str">
        <f t="shared" si="49"/>
        <v>web</v>
      </c>
      <c r="S633" s="10">
        <f t="shared" si="47"/>
        <v>42518.772326388891</v>
      </c>
      <c r="T633" s="10">
        <f t="shared" si="48"/>
        <v>42489.772326388891</v>
      </c>
    </row>
    <row r="634" spans="1:20" ht="28.8">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45"/>
        <v>0</v>
      </c>
      <c r="P634" t="e">
        <f t="shared" si="46"/>
        <v>#DIV/0!</v>
      </c>
      <c r="Q634" t="str" cm="1">
        <f t="array" ref="Q634">_xlfn.IFS(LEFT(N634,4)="film","film &amp; video",LEFT(N634,4)="food","food",LEFT(N634,4)="game","games",LEFT(N634,4)="jour","journalism",LEFT(N634,4)="musi","music",LEFT(N634,4)="phot","photography",LEFT(N634,4)="publ","publishing",LEFT(N634,4)="tech","technology",LEFT(N634,4)="thea","theater")</f>
        <v>technology</v>
      </c>
      <c r="R634" t="str">
        <f t="shared" si="49"/>
        <v>web</v>
      </c>
      <c r="S634" s="10">
        <f t="shared" si="47"/>
        <v>42333.700983796298</v>
      </c>
      <c r="T634" s="10">
        <f t="shared" si="48"/>
        <v>42303.659317129626</v>
      </c>
    </row>
    <row r="635" spans="1:20" ht="43.2">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45"/>
        <v>0.1245</v>
      </c>
      <c r="P635">
        <f t="shared" si="46"/>
        <v>2.0080321285140562E-2</v>
      </c>
      <c r="Q635" t="str" cm="1">
        <f t="array" ref="Q635">_xlfn.IFS(LEFT(N635,4)="film","film &amp; video",LEFT(N635,4)="food","food",LEFT(N635,4)="game","games",LEFT(N635,4)="jour","journalism",LEFT(N635,4)="musi","music",LEFT(N635,4)="phot","photography",LEFT(N635,4)="publ","publishing",LEFT(N635,4)="tech","technology",LEFT(N635,4)="thea","theater")</f>
        <v>technology</v>
      </c>
      <c r="R635" t="str">
        <f t="shared" si="49"/>
        <v>web</v>
      </c>
      <c r="S635" s="10">
        <f t="shared" si="47"/>
        <v>42538.958333333328</v>
      </c>
      <c r="T635" s="10">
        <f t="shared" si="48"/>
        <v>42507.29932870371</v>
      </c>
    </row>
    <row r="636" spans="1:20" ht="28.8">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45"/>
        <v>2.0000000000000001E-4</v>
      </c>
      <c r="P636">
        <f t="shared" si="46"/>
        <v>1</v>
      </c>
      <c r="Q636" t="str" cm="1">
        <f t="array" ref="Q636">_xlfn.IFS(LEFT(N636,4)="film","film &amp; video",LEFT(N636,4)="food","food",LEFT(N636,4)="game","games",LEFT(N636,4)="jour","journalism",LEFT(N636,4)="musi","music",LEFT(N636,4)="phot","photography",LEFT(N636,4)="publ","publishing",LEFT(N636,4)="tech","technology",LEFT(N636,4)="thea","theater")</f>
        <v>technology</v>
      </c>
      <c r="R636" t="str">
        <f t="shared" si="49"/>
        <v>web</v>
      </c>
      <c r="S636" s="10">
        <f t="shared" si="47"/>
        <v>42061.928576388891</v>
      </c>
      <c r="T636" s="10">
        <f t="shared" si="48"/>
        <v>42031.928576388891</v>
      </c>
    </row>
    <row r="637" spans="1:20" ht="28.8">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45"/>
        <v>8.0000000000000007E-5</v>
      </c>
      <c r="P637">
        <f t="shared" si="46"/>
        <v>0.5</v>
      </c>
      <c r="Q637" t="str" cm="1">
        <f t="array" ref="Q637">_xlfn.IFS(LEFT(N637,4)="film","film &amp; video",LEFT(N637,4)="food","food",LEFT(N637,4)="game","games",LEFT(N637,4)="jour","journalism",LEFT(N637,4)="musi","music",LEFT(N637,4)="phot","photography",LEFT(N637,4)="publ","publishing",LEFT(N637,4)="tech","technology",LEFT(N637,4)="thea","theater")</f>
        <v>technology</v>
      </c>
      <c r="R637" t="str">
        <f t="shared" si="49"/>
        <v>web</v>
      </c>
      <c r="S637" s="10">
        <f t="shared" si="47"/>
        <v>42106.092152777783</v>
      </c>
      <c r="T637" s="10">
        <f t="shared" si="48"/>
        <v>42076.092152777783</v>
      </c>
    </row>
    <row r="638" spans="1:20" ht="43.2">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45"/>
        <v>2E-3</v>
      </c>
      <c r="P638">
        <f t="shared" si="46"/>
        <v>0.25</v>
      </c>
      <c r="Q638" t="str" cm="1">
        <f t="array" ref="Q638">_xlfn.IFS(LEFT(N638,4)="film","film &amp; video",LEFT(N638,4)="food","food",LEFT(N638,4)="game","games",LEFT(N638,4)="jour","journalism",LEFT(N638,4)="musi","music",LEFT(N638,4)="phot","photography",LEFT(N638,4)="publ","publishing",LEFT(N638,4)="tech","technology",LEFT(N638,4)="thea","theater")</f>
        <v>technology</v>
      </c>
      <c r="R638" t="str">
        <f t="shared" si="49"/>
        <v>web</v>
      </c>
      <c r="S638" s="10">
        <f t="shared" si="47"/>
        <v>42161.44930555555</v>
      </c>
      <c r="T638" s="10">
        <f t="shared" si="48"/>
        <v>42131.455439814818</v>
      </c>
    </row>
    <row r="639" spans="1:20" ht="43.2">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45"/>
        <v>0</v>
      </c>
      <c r="P639" t="e">
        <f t="shared" si="46"/>
        <v>#DIV/0!</v>
      </c>
      <c r="Q639" t="str" cm="1">
        <f t="array" ref="Q639">_xlfn.IFS(LEFT(N639,4)="film","film &amp; video",LEFT(N639,4)="food","food",LEFT(N639,4)="game","games",LEFT(N639,4)="jour","journalism",LEFT(N639,4)="musi","music",LEFT(N639,4)="phot","photography",LEFT(N639,4)="publ","publishing",LEFT(N639,4)="tech","technology",LEFT(N639,4)="thea","theater")</f>
        <v>technology</v>
      </c>
      <c r="R639" t="str">
        <f t="shared" si="49"/>
        <v>web</v>
      </c>
      <c r="S639" s="10">
        <f t="shared" si="47"/>
        <v>42791.961111111115</v>
      </c>
      <c r="T639" s="10">
        <f t="shared" si="48"/>
        <v>42762.962013888886</v>
      </c>
    </row>
    <row r="640" spans="1:20">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45"/>
        <v>9.0000000000000006E-5</v>
      </c>
      <c r="P640">
        <f t="shared" si="46"/>
        <v>0.33333333333333331</v>
      </c>
      <c r="Q640" t="str" cm="1">
        <f t="array" ref="Q640">_xlfn.IFS(LEFT(N640,4)="film","film &amp; video",LEFT(N640,4)="food","food",LEFT(N640,4)="game","games",LEFT(N640,4)="jour","journalism",LEFT(N640,4)="musi","music",LEFT(N640,4)="phot","photography",LEFT(N640,4)="publ","publishing",LEFT(N640,4)="tech","technology",LEFT(N640,4)="thea","theater")</f>
        <v>technology</v>
      </c>
      <c r="R640" t="str">
        <f t="shared" si="49"/>
        <v>web</v>
      </c>
      <c r="S640" s="10">
        <f t="shared" si="47"/>
        <v>42819.55164351852</v>
      </c>
      <c r="T640" s="10">
        <f t="shared" si="48"/>
        <v>42759.593310185184</v>
      </c>
    </row>
    <row r="641" spans="1:20" ht="28.8">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45"/>
        <v>9.9999999999999995E-7</v>
      </c>
      <c r="P641">
        <f t="shared" si="46"/>
        <v>1</v>
      </c>
      <c r="Q641" t="str" cm="1">
        <f t="array" ref="Q641">_xlfn.IFS(LEFT(N641,4)="film","film &amp; video",LEFT(N641,4)="food","food",LEFT(N641,4)="game","games",LEFT(N641,4)="jour","journalism",LEFT(N641,4)="musi","music",LEFT(N641,4)="phot","photography",LEFT(N641,4)="publ","publishing",LEFT(N641,4)="tech","technology",LEFT(N641,4)="thea","theater")</f>
        <v>technology</v>
      </c>
      <c r="R641" t="str">
        <f t="shared" si="49"/>
        <v>web</v>
      </c>
      <c r="S641" s="10">
        <f t="shared" si="47"/>
        <v>41925.583275462966</v>
      </c>
      <c r="T641" s="10">
        <f t="shared" si="48"/>
        <v>41865.583275462966</v>
      </c>
    </row>
    <row r="642" spans="1:20" ht="43.2">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50">E642/D642</f>
        <v>1.4428571428571428</v>
      </c>
      <c r="P642">
        <f t="shared" ref="P642:P705" si="51">L642/E642</f>
        <v>1.9801980198019802E-2</v>
      </c>
      <c r="Q642" t="str" cm="1">
        <f t="array" ref="Q642">_xlfn.IFS(LEFT(N642,4)="film","film &amp; video",LEFT(N642,4)="food","food",LEFT(N642,4)="game","games",LEFT(N642,4)="jour","journalism",LEFT(N642,4)="musi","music",LEFT(N642,4)="phot","photography",LEFT(N642,4)="publ","publishing",LEFT(N642,4)="tech","technology",LEFT(N642,4)="thea","theater")</f>
        <v>technology</v>
      </c>
      <c r="R642" t="str">
        <f t="shared" si="49"/>
        <v>wearables</v>
      </c>
      <c r="S642" s="10">
        <f t="shared" ref="S642:S705" si="52">(((I642/60)/60)/24)+DATE(1970,1,1)</f>
        <v>42698.958333333328</v>
      </c>
      <c r="T642" s="10">
        <f t="shared" ref="T642:T705" si="53">(((J642/60)/60)/24)+DATE(1970,1,1)</f>
        <v>42683.420312500006</v>
      </c>
    </row>
    <row r="643" spans="1:20" ht="43.2">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50"/>
        <v>1.1916249999999999</v>
      </c>
      <c r="P643">
        <f t="shared" si="51"/>
        <v>6.608622679114654E-3</v>
      </c>
      <c r="Q643" t="str" cm="1">
        <f t="array" ref="Q643">_xlfn.IFS(LEFT(N643,4)="film","film &amp; video",LEFT(N643,4)="food","food",LEFT(N643,4)="game","games",LEFT(N643,4)="jour","journalism",LEFT(N643,4)="musi","music",LEFT(N643,4)="phot","photography",LEFT(N643,4)="publ","publishing",LEFT(N643,4)="tech","technology",LEFT(N643,4)="thea","theater")</f>
        <v>technology</v>
      </c>
      <c r="R643" t="str">
        <f t="shared" ref="R643:R706" si="54">MID(N643,SEARCH("/",N643)+1,17)</f>
        <v>wearables</v>
      </c>
      <c r="S643" s="10">
        <f t="shared" si="52"/>
        <v>42229.57</v>
      </c>
      <c r="T643" s="10">
        <f t="shared" si="53"/>
        <v>42199.57</v>
      </c>
    </row>
    <row r="644" spans="1:20" ht="43.2">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50"/>
        <v>14.604850000000001</v>
      </c>
      <c r="P644">
        <f t="shared" si="51"/>
        <v>7.4427330647011099E-3</v>
      </c>
      <c r="Q644" t="str" cm="1">
        <f t="array" ref="Q644">_xlfn.IFS(LEFT(N644,4)="film","film &amp; video",LEFT(N644,4)="food","food",LEFT(N644,4)="game","games",LEFT(N644,4)="jour","journalism",LEFT(N644,4)="musi","music",LEFT(N644,4)="phot","photography",LEFT(N644,4)="publ","publishing",LEFT(N644,4)="tech","technology",LEFT(N644,4)="thea","theater")</f>
        <v>technology</v>
      </c>
      <c r="R644" t="str">
        <f t="shared" si="54"/>
        <v>wearables</v>
      </c>
      <c r="S644" s="10">
        <f t="shared" si="52"/>
        <v>42235.651319444441</v>
      </c>
      <c r="T644" s="10">
        <f t="shared" si="53"/>
        <v>42199.651319444441</v>
      </c>
    </row>
    <row r="645" spans="1:20" ht="43.2">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50"/>
        <v>1.0580799999999999</v>
      </c>
      <c r="P645">
        <f t="shared" si="51"/>
        <v>5.7462573718433385E-3</v>
      </c>
      <c r="Q645" t="str" cm="1">
        <f t="array" ref="Q645">_xlfn.IFS(LEFT(N645,4)="film","film &amp; video",LEFT(N645,4)="food","food",LEFT(N645,4)="game","games",LEFT(N645,4)="jour","journalism",LEFT(N645,4)="musi","music",LEFT(N645,4)="phot","photography",LEFT(N645,4)="publ","publishing",LEFT(N645,4)="tech","technology",LEFT(N645,4)="thea","theater")</f>
        <v>technology</v>
      </c>
      <c r="R645" t="str">
        <f t="shared" si="54"/>
        <v>wearables</v>
      </c>
      <c r="S645" s="10">
        <f t="shared" si="52"/>
        <v>42155.642071759255</v>
      </c>
      <c r="T645" s="10">
        <f t="shared" si="53"/>
        <v>42100.642071759255</v>
      </c>
    </row>
    <row r="646" spans="1:20" ht="43.2">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50"/>
        <v>3.0011791999999997</v>
      </c>
      <c r="P646">
        <f t="shared" si="51"/>
        <v>1.3607984488230494E-2</v>
      </c>
      <c r="Q646" t="str" cm="1">
        <f t="array" ref="Q646">_xlfn.IFS(LEFT(N646,4)="film","film &amp; video",LEFT(N646,4)="food","food",LEFT(N646,4)="game","games",LEFT(N646,4)="jour","journalism",LEFT(N646,4)="musi","music",LEFT(N646,4)="phot","photography",LEFT(N646,4)="publ","publishing",LEFT(N646,4)="tech","technology",LEFT(N646,4)="thea","theater")</f>
        <v>technology</v>
      </c>
      <c r="R646" t="str">
        <f t="shared" si="54"/>
        <v>wearables</v>
      </c>
      <c r="S646" s="10">
        <f t="shared" si="52"/>
        <v>41941.041666666664</v>
      </c>
      <c r="T646" s="10">
        <f t="shared" si="53"/>
        <v>41898.665960648148</v>
      </c>
    </row>
    <row r="647" spans="1:20" ht="28.8">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50"/>
        <v>2.7869999999999999</v>
      </c>
      <c r="P647">
        <f t="shared" si="51"/>
        <v>4.2518837459634015E-2</v>
      </c>
      <c r="Q647" t="str" cm="1">
        <f t="array" ref="Q647">_xlfn.IFS(LEFT(N647,4)="film","film &amp; video",LEFT(N647,4)="food","food",LEFT(N647,4)="game","games",LEFT(N647,4)="jour","journalism",LEFT(N647,4)="musi","music",LEFT(N647,4)="phot","photography",LEFT(N647,4)="publ","publishing",LEFT(N647,4)="tech","technology",LEFT(N647,4)="thea","theater")</f>
        <v>technology</v>
      </c>
      <c r="R647" t="str">
        <f t="shared" si="54"/>
        <v>wearables</v>
      </c>
      <c r="S647" s="10">
        <f t="shared" si="52"/>
        <v>42594.026319444441</v>
      </c>
      <c r="T647" s="10">
        <f t="shared" si="53"/>
        <v>42564.026319444441</v>
      </c>
    </row>
    <row r="648" spans="1:20" ht="43.2">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50"/>
        <v>1.3187625000000001</v>
      </c>
      <c r="P648">
        <f t="shared" si="51"/>
        <v>2.5592174481758465E-2</v>
      </c>
      <c r="Q648" t="str" cm="1">
        <f t="array" ref="Q648">_xlfn.IFS(LEFT(N648,4)="film","film &amp; video",LEFT(N648,4)="food","food",LEFT(N648,4)="game","games",LEFT(N648,4)="jour","journalism",LEFT(N648,4)="musi","music",LEFT(N648,4)="phot","photography",LEFT(N648,4)="publ","publishing",LEFT(N648,4)="tech","technology",LEFT(N648,4)="thea","theater")</f>
        <v>technology</v>
      </c>
      <c r="R648" t="str">
        <f t="shared" si="54"/>
        <v>wearables</v>
      </c>
      <c r="S648" s="10">
        <f t="shared" si="52"/>
        <v>41862.852627314816</v>
      </c>
      <c r="T648" s="10">
        <f t="shared" si="53"/>
        <v>41832.852627314816</v>
      </c>
    </row>
    <row r="649" spans="1:20" ht="43.2">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50"/>
        <v>1.0705</v>
      </c>
      <c r="P649">
        <f t="shared" si="51"/>
        <v>7.9402148528724889E-3</v>
      </c>
      <c r="Q649" t="str" cm="1">
        <f t="array" ref="Q649">_xlfn.IFS(LEFT(N649,4)="film","film &amp; video",LEFT(N649,4)="food","food",LEFT(N649,4)="game","games",LEFT(N649,4)="jour","journalism",LEFT(N649,4)="musi","music",LEFT(N649,4)="phot","photography",LEFT(N649,4)="publ","publishing",LEFT(N649,4)="tech","technology",LEFT(N649,4)="thea","theater")</f>
        <v>technology</v>
      </c>
      <c r="R649" t="str">
        <f t="shared" si="54"/>
        <v>wearables</v>
      </c>
      <c r="S649" s="10">
        <f t="shared" si="52"/>
        <v>42446.726261574076</v>
      </c>
      <c r="T649" s="10">
        <f t="shared" si="53"/>
        <v>42416.767928240741</v>
      </c>
    </row>
    <row r="650" spans="1:20" ht="28.8">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50"/>
        <v>1.2682285714285715</v>
      </c>
      <c r="P650">
        <f t="shared" si="51"/>
        <v>6.0827250608272508E-4</v>
      </c>
      <c r="Q650" t="str" cm="1">
        <f t="array" ref="Q650">_xlfn.IFS(LEFT(N650,4)="film","film &amp; video",LEFT(N650,4)="food","food",LEFT(N650,4)="game","games",LEFT(N650,4)="jour","journalism",LEFT(N650,4)="musi","music",LEFT(N650,4)="phot","photography",LEFT(N650,4)="publ","publishing",LEFT(N650,4)="tech","technology",LEFT(N650,4)="thea","theater")</f>
        <v>technology</v>
      </c>
      <c r="R650" t="str">
        <f t="shared" si="54"/>
        <v>wearables</v>
      </c>
      <c r="S650" s="10">
        <f t="shared" si="52"/>
        <v>41926.693379629629</v>
      </c>
      <c r="T650" s="10">
        <f t="shared" si="53"/>
        <v>41891.693379629629</v>
      </c>
    </row>
    <row r="651" spans="1:20" ht="43.2">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50"/>
        <v>1.3996</v>
      </c>
      <c r="P651">
        <f t="shared" si="51"/>
        <v>2.3435267219205486E-2</v>
      </c>
      <c r="Q651" t="str" cm="1">
        <f t="array" ref="Q651">_xlfn.IFS(LEFT(N651,4)="film","film &amp; video",LEFT(N651,4)="food","food",LEFT(N651,4)="game","games",LEFT(N651,4)="jour","journalism",LEFT(N651,4)="musi","music",LEFT(N651,4)="phot","photography",LEFT(N651,4)="publ","publishing",LEFT(N651,4)="tech","technology",LEFT(N651,4)="thea","theater")</f>
        <v>technology</v>
      </c>
      <c r="R651" t="str">
        <f t="shared" si="54"/>
        <v>wearables</v>
      </c>
      <c r="S651" s="10">
        <f t="shared" si="52"/>
        <v>41898.912187499998</v>
      </c>
      <c r="T651" s="10">
        <f t="shared" si="53"/>
        <v>41877.912187499998</v>
      </c>
    </row>
    <row r="652" spans="1:20" ht="43.2">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50"/>
        <v>1.1240000000000001</v>
      </c>
      <c r="P652">
        <f t="shared" si="51"/>
        <v>2.8469750889679714E-2</v>
      </c>
      <c r="Q652" t="str" cm="1">
        <f t="array" ref="Q652">_xlfn.IFS(LEFT(N652,4)="film","film &amp; video",LEFT(N652,4)="food","food",LEFT(N652,4)="game","games",LEFT(N652,4)="jour","journalism",LEFT(N652,4)="musi","music",LEFT(N652,4)="phot","photography",LEFT(N652,4)="publ","publishing",LEFT(N652,4)="tech","technology",LEFT(N652,4)="thea","theater")</f>
        <v>technology</v>
      </c>
      <c r="R652" t="str">
        <f t="shared" si="54"/>
        <v>wearables</v>
      </c>
      <c r="S652" s="10">
        <f t="shared" si="52"/>
        <v>41992.078518518523</v>
      </c>
      <c r="T652" s="10">
        <f t="shared" si="53"/>
        <v>41932.036851851852</v>
      </c>
    </row>
    <row r="653" spans="1:20" ht="43.2">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50"/>
        <v>1.00528</v>
      </c>
      <c r="P653">
        <f t="shared" si="51"/>
        <v>4.1779404742957188E-3</v>
      </c>
      <c r="Q653" t="str" cm="1">
        <f t="array" ref="Q653">_xlfn.IFS(LEFT(N653,4)="film","film &amp; video",LEFT(N653,4)="food","food",LEFT(N653,4)="game","games",LEFT(N653,4)="jour","journalism",LEFT(N653,4)="musi","music",LEFT(N653,4)="phot","photography",LEFT(N653,4)="publ","publishing",LEFT(N653,4)="tech","technology",LEFT(N653,4)="thea","theater")</f>
        <v>technology</v>
      </c>
      <c r="R653" t="str">
        <f t="shared" si="54"/>
        <v>wearables</v>
      </c>
      <c r="S653" s="10">
        <f t="shared" si="52"/>
        <v>41986.017488425925</v>
      </c>
      <c r="T653" s="10">
        <f t="shared" si="53"/>
        <v>41956.017488425925</v>
      </c>
    </row>
    <row r="654" spans="1:20" ht="57.6">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50"/>
        <v>1.0046666666666666</v>
      </c>
      <c r="P654">
        <f t="shared" si="51"/>
        <v>9.2899800928998005E-3</v>
      </c>
      <c r="Q654" t="str" cm="1">
        <f t="array" ref="Q654">_xlfn.IFS(LEFT(N654,4)="film","film &amp; video",LEFT(N654,4)="food","food",LEFT(N654,4)="game","games",LEFT(N654,4)="jour","journalism",LEFT(N654,4)="musi","music",LEFT(N654,4)="phot","photography",LEFT(N654,4)="publ","publishing",LEFT(N654,4)="tech","technology",LEFT(N654,4)="thea","theater")</f>
        <v>technology</v>
      </c>
      <c r="R654" t="str">
        <f t="shared" si="54"/>
        <v>wearables</v>
      </c>
      <c r="S654" s="10">
        <f t="shared" si="52"/>
        <v>42705.732060185182</v>
      </c>
      <c r="T654" s="10">
        <f t="shared" si="53"/>
        <v>42675.690393518518</v>
      </c>
    </row>
    <row r="655" spans="1:20" ht="57.6">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50"/>
        <v>1.4144600000000001</v>
      </c>
      <c r="P655">
        <f t="shared" si="51"/>
        <v>1.0435077697495864E-2</v>
      </c>
      <c r="Q655" t="str" cm="1">
        <f t="array" ref="Q655">_xlfn.IFS(LEFT(N655,4)="film","film &amp; video",LEFT(N655,4)="food","food",LEFT(N655,4)="game","games",LEFT(N655,4)="jour","journalism",LEFT(N655,4)="musi","music",LEFT(N655,4)="phot","photography",LEFT(N655,4)="publ","publishing",LEFT(N655,4)="tech","technology",LEFT(N655,4)="thea","theater")</f>
        <v>technology</v>
      </c>
      <c r="R655" t="str">
        <f t="shared" si="54"/>
        <v>wearables</v>
      </c>
      <c r="S655" s="10">
        <f t="shared" si="52"/>
        <v>42236.618518518517</v>
      </c>
      <c r="T655" s="10">
        <f t="shared" si="53"/>
        <v>42199.618518518517</v>
      </c>
    </row>
    <row r="656" spans="1:20" ht="43.2">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50"/>
        <v>2.6729166666666666</v>
      </c>
      <c r="P656">
        <f t="shared" si="51"/>
        <v>3.158222915042868E-2</v>
      </c>
      <c r="Q656" t="str" cm="1">
        <f t="array" ref="Q656">_xlfn.IFS(LEFT(N656,4)="film","film &amp; video",LEFT(N656,4)="food","food",LEFT(N656,4)="game","games",LEFT(N656,4)="jour","journalism",LEFT(N656,4)="musi","music",LEFT(N656,4)="phot","photography",LEFT(N656,4)="publ","publishing",LEFT(N656,4)="tech","technology",LEFT(N656,4)="thea","theater")</f>
        <v>technology</v>
      </c>
      <c r="R656" t="str">
        <f t="shared" si="54"/>
        <v>wearables</v>
      </c>
      <c r="S656" s="10">
        <f t="shared" si="52"/>
        <v>42193.957326388889</v>
      </c>
      <c r="T656" s="10">
        <f t="shared" si="53"/>
        <v>42163.957326388889</v>
      </c>
    </row>
    <row r="657" spans="1:20" ht="43.2">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50"/>
        <v>1.4688749999999999</v>
      </c>
      <c r="P657">
        <f t="shared" si="51"/>
        <v>2.3317164496638582E-2</v>
      </c>
      <c r="Q657" t="str" cm="1">
        <f t="array" ref="Q657">_xlfn.IFS(LEFT(N657,4)="film","film &amp; video",LEFT(N657,4)="food","food",LEFT(N657,4)="game","games",LEFT(N657,4)="jour","journalism",LEFT(N657,4)="musi","music",LEFT(N657,4)="phot","photography",LEFT(N657,4)="publ","publishing",LEFT(N657,4)="tech","technology",LEFT(N657,4)="thea","theater")</f>
        <v>technology</v>
      </c>
      <c r="R657" t="str">
        <f t="shared" si="54"/>
        <v>wearables</v>
      </c>
      <c r="S657" s="10">
        <f t="shared" si="52"/>
        <v>42075.915648148148</v>
      </c>
      <c r="T657" s="10">
        <f t="shared" si="53"/>
        <v>42045.957314814819</v>
      </c>
    </row>
    <row r="658" spans="1:20" ht="43.2">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50"/>
        <v>2.1356000000000002</v>
      </c>
      <c r="P658">
        <f t="shared" si="51"/>
        <v>8.1475931822438657E-3</v>
      </c>
      <c r="Q658" t="str" cm="1">
        <f t="array" ref="Q658">_xlfn.IFS(LEFT(N658,4)="film","film &amp; video",LEFT(N658,4)="food","food",LEFT(N658,4)="game","games",LEFT(N658,4)="jour","journalism",LEFT(N658,4)="musi","music",LEFT(N658,4)="phot","photography",LEFT(N658,4)="publ","publishing",LEFT(N658,4)="tech","technology",LEFT(N658,4)="thea","theater")</f>
        <v>technology</v>
      </c>
      <c r="R658" t="str">
        <f t="shared" si="54"/>
        <v>wearables</v>
      </c>
      <c r="S658" s="10">
        <f t="shared" si="52"/>
        <v>42477.762951388882</v>
      </c>
      <c r="T658" s="10">
        <f t="shared" si="53"/>
        <v>42417.804618055554</v>
      </c>
    </row>
    <row r="659" spans="1:20" ht="43.2">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50"/>
        <v>1.2569999999999999</v>
      </c>
      <c r="P659">
        <f t="shared" si="51"/>
        <v>5.2505966587112173E-3</v>
      </c>
      <c r="Q659" t="str" cm="1">
        <f t="array" ref="Q659">_xlfn.IFS(LEFT(N659,4)="film","film &amp; video",LEFT(N659,4)="food","food",LEFT(N659,4)="game","games",LEFT(N659,4)="jour","journalism",LEFT(N659,4)="musi","music",LEFT(N659,4)="phot","photography",LEFT(N659,4)="publ","publishing",LEFT(N659,4)="tech","technology",LEFT(N659,4)="thea","theater")</f>
        <v>technology</v>
      </c>
      <c r="R659" t="str">
        <f t="shared" si="54"/>
        <v>wearables</v>
      </c>
      <c r="S659" s="10">
        <f t="shared" si="52"/>
        <v>42361.84574074074</v>
      </c>
      <c r="T659" s="10">
        <f t="shared" si="53"/>
        <v>42331.84574074074</v>
      </c>
    </row>
    <row r="660" spans="1:20" ht="43.2">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50"/>
        <v>1.0446206037108834</v>
      </c>
      <c r="P660">
        <f t="shared" si="51"/>
        <v>9.1460383735957849E-3</v>
      </c>
      <c r="Q660" t="str" cm="1">
        <f t="array" ref="Q660">_xlfn.IFS(LEFT(N660,4)="film","film &amp; video",LEFT(N660,4)="food","food",LEFT(N660,4)="game","games",LEFT(N660,4)="jour","journalism",LEFT(N660,4)="musi","music",LEFT(N660,4)="phot","photography",LEFT(N660,4)="publ","publishing",LEFT(N660,4)="tech","technology",LEFT(N660,4)="thea","theater")</f>
        <v>technology</v>
      </c>
      <c r="R660" t="str">
        <f t="shared" si="54"/>
        <v>wearables</v>
      </c>
      <c r="S660" s="10">
        <f t="shared" si="52"/>
        <v>42211.75</v>
      </c>
      <c r="T660" s="10">
        <f t="shared" si="53"/>
        <v>42179.160752314812</v>
      </c>
    </row>
    <row r="661" spans="1:20">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50"/>
        <v>1.0056666666666667</v>
      </c>
      <c r="P661">
        <f t="shared" si="51"/>
        <v>6.9605568445475635E-3</v>
      </c>
      <c r="Q661" t="str" cm="1">
        <f t="array" ref="Q661">_xlfn.IFS(LEFT(N661,4)="film","film &amp; video",LEFT(N661,4)="food","food",LEFT(N661,4)="game","games",LEFT(N661,4)="jour","journalism",LEFT(N661,4)="musi","music",LEFT(N661,4)="phot","photography",LEFT(N661,4)="publ","publishing",LEFT(N661,4)="tech","technology",LEFT(N661,4)="thea","theater")</f>
        <v>technology</v>
      </c>
      <c r="R661" t="str">
        <f t="shared" si="54"/>
        <v>wearables</v>
      </c>
      <c r="S661" s="10">
        <f t="shared" si="52"/>
        <v>42239.593692129631</v>
      </c>
      <c r="T661" s="10">
        <f t="shared" si="53"/>
        <v>42209.593692129631</v>
      </c>
    </row>
    <row r="662" spans="1:20" ht="43.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50"/>
        <v>3.058E-2</v>
      </c>
      <c r="P662">
        <f t="shared" si="51"/>
        <v>1.1772400261608895E-2</v>
      </c>
      <c r="Q662" t="str" cm="1">
        <f t="array" ref="Q662">_xlfn.IFS(LEFT(N662,4)="film","film &amp; video",LEFT(N662,4)="food","food",LEFT(N662,4)="game","games",LEFT(N662,4)="jour","journalism",LEFT(N662,4)="musi","music",LEFT(N662,4)="phot","photography",LEFT(N662,4)="publ","publishing",LEFT(N662,4)="tech","technology",LEFT(N662,4)="thea","theater")</f>
        <v>technology</v>
      </c>
      <c r="R662" t="str">
        <f t="shared" si="54"/>
        <v>wearables</v>
      </c>
      <c r="S662" s="10">
        <f t="shared" si="52"/>
        <v>41952.783321759263</v>
      </c>
      <c r="T662" s="10">
        <f t="shared" si="53"/>
        <v>41922.741655092592</v>
      </c>
    </row>
    <row r="663" spans="1:20" ht="43.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50"/>
        <v>9.4999999999999998E-3</v>
      </c>
      <c r="P663">
        <f t="shared" si="51"/>
        <v>9.4736842105263161E-2</v>
      </c>
      <c r="Q663" t="str" cm="1">
        <f t="array" ref="Q663">_xlfn.IFS(LEFT(N663,4)="film","film &amp; video",LEFT(N663,4)="food","food",LEFT(N663,4)="game","games",LEFT(N663,4)="jour","journalism",LEFT(N663,4)="musi","music",LEFT(N663,4)="phot","photography",LEFT(N663,4)="publ","publishing",LEFT(N663,4)="tech","technology",LEFT(N663,4)="thea","theater")</f>
        <v>technology</v>
      </c>
      <c r="R663" t="str">
        <f t="shared" si="54"/>
        <v>wearables</v>
      </c>
      <c r="S663" s="10">
        <f t="shared" si="52"/>
        <v>42666.645358796297</v>
      </c>
      <c r="T663" s="10">
        <f t="shared" si="53"/>
        <v>42636.645358796297</v>
      </c>
    </row>
    <row r="664" spans="1:20" ht="43.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50"/>
        <v>4.0000000000000001E-3</v>
      </c>
      <c r="P664">
        <f t="shared" si="51"/>
        <v>2.564102564102564E-2</v>
      </c>
      <c r="Q664" t="str" cm="1">
        <f t="array" ref="Q664">_xlfn.IFS(LEFT(N664,4)="film","film &amp; video",LEFT(N664,4)="food","food",LEFT(N664,4)="game","games",LEFT(N664,4)="jour","journalism",LEFT(N664,4)="musi","music",LEFT(N664,4)="phot","photography",LEFT(N664,4)="publ","publishing",LEFT(N664,4)="tech","technology",LEFT(N664,4)="thea","theater")</f>
        <v>technology</v>
      </c>
      <c r="R664" t="str">
        <f t="shared" si="54"/>
        <v>wearables</v>
      </c>
      <c r="S664" s="10">
        <f t="shared" si="52"/>
        <v>42020.438043981485</v>
      </c>
      <c r="T664" s="10">
        <f t="shared" si="53"/>
        <v>41990.438043981485</v>
      </c>
    </row>
    <row r="665" spans="1:20" ht="43.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50"/>
        <v>3.5000000000000001E-3</v>
      </c>
      <c r="P665">
        <f t="shared" si="51"/>
        <v>0.01</v>
      </c>
      <c r="Q665" t="str" cm="1">
        <f t="array" ref="Q665">_xlfn.IFS(LEFT(N665,4)="film","film &amp; video",LEFT(N665,4)="food","food",LEFT(N665,4)="game","games",LEFT(N665,4)="jour","journalism",LEFT(N665,4)="musi","music",LEFT(N665,4)="phot","photography",LEFT(N665,4)="publ","publishing",LEFT(N665,4)="tech","technology",LEFT(N665,4)="thea","theater")</f>
        <v>technology</v>
      </c>
      <c r="R665" t="str">
        <f t="shared" si="54"/>
        <v>wearables</v>
      </c>
      <c r="S665" s="10">
        <f t="shared" si="52"/>
        <v>42203.843240740738</v>
      </c>
      <c r="T665" s="10">
        <f t="shared" si="53"/>
        <v>42173.843240740738</v>
      </c>
    </row>
    <row r="666" spans="1:20" ht="43.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50"/>
        <v>7.5333333333333335E-2</v>
      </c>
      <c r="P666">
        <f t="shared" si="51"/>
        <v>3.2079646017699116E-2</v>
      </c>
      <c r="Q666" t="str" cm="1">
        <f t="array" ref="Q666">_xlfn.IFS(LEFT(N666,4)="film","film &amp; video",LEFT(N666,4)="food","food",LEFT(N666,4)="game","games",LEFT(N666,4)="jour","journalism",LEFT(N666,4)="musi","music",LEFT(N666,4)="phot","photography",LEFT(N666,4)="publ","publishing",LEFT(N666,4)="tech","technology",LEFT(N666,4)="thea","theater")</f>
        <v>technology</v>
      </c>
      <c r="R666" t="str">
        <f t="shared" si="54"/>
        <v>wearables</v>
      </c>
      <c r="S666" s="10">
        <f t="shared" si="52"/>
        <v>42107.666377314818</v>
      </c>
      <c r="T666" s="10">
        <f t="shared" si="53"/>
        <v>42077.666377314818</v>
      </c>
    </row>
    <row r="667" spans="1:20" ht="43.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50"/>
        <v>0.18640000000000001</v>
      </c>
      <c r="P667">
        <f t="shared" si="51"/>
        <v>6.4377682403433476E-3</v>
      </c>
      <c r="Q667" t="str" cm="1">
        <f t="array" ref="Q667">_xlfn.IFS(LEFT(N667,4)="film","film &amp; video",LEFT(N667,4)="food","food",LEFT(N667,4)="game","games",LEFT(N667,4)="jour","journalism",LEFT(N667,4)="musi","music",LEFT(N667,4)="phot","photography",LEFT(N667,4)="publ","publishing",LEFT(N667,4)="tech","technology",LEFT(N667,4)="thea","theater")</f>
        <v>technology</v>
      </c>
      <c r="R667" t="str">
        <f t="shared" si="54"/>
        <v>wearables</v>
      </c>
      <c r="S667" s="10">
        <f t="shared" si="52"/>
        <v>42748.711354166662</v>
      </c>
      <c r="T667" s="10">
        <f t="shared" si="53"/>
        <v>42688.711354166662</v>
      </c>
    </row>
    <row r="668" spans="1:20" ht="43.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50"/>
        <v>4.0000000000000003E-5</v>
      </c>
      <c r="P668">
        <f t="shared" si="51"/>
        <v>0.5</v>
      </c>
      <c r="Q668" t="str" cm="1">
        <f t="array" ref="Q668">_xlfn.IFS(LEFT(N668,4)="film","film &amp; video",LEFT(N668,4)="food","food",LEFT(N668,4)="game","games",LEFT(N668,4)="jour","journalism",LEFT(N668,4)="musi","music",LEFT(N668,4)="phot","photography",LEFT(N668,4)="publ","publishing",LEFT(N668,4)="tech","technology",LEFT(N668,4)="thea","theater")</f>
        <v>technology</v>
      </c>
      <c r="R668" t="str">
        <f t="shared" si="54"/>
        <v>wearables</v>
      </c>
      <c r="S668" s="10">
        <f t="shared" si="52"/>
        <v>41868.832152777781</v>
      </c>
      <c r="T668" s="10">
        <f t="shared" si="53"/>
        <v>41838.832152777781</v>
      </c>
    </row>
    <row r="669" spans="1:20" ht="43.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50"/>
        <v>0.1002</v>
      </c>
      <c r="P669">
        <f t="shared" si="51"/>
        <v>5.5888223552894214E-3</v>
      </c>
      <c r="Q669" t="str" cm="1">
        <f t="array" ref="Q669">_xlfn.IFS(LEFT(N669,4)="film","film &amp; video",LEFT(N669,4)="food","food",LEFT(N669,4)="game","games",LEFT(N669,4)="jour","journalism",LEFT(N669,4)="musi","music",LEFT(N669,4)="phot","photography",LEFT(N669,4)="publ","publishing",LEFT(N669,4)="tech","technology",LEFT(N669,4)="thea","theater")</f>
        <v>technology</v>
      </c>
      <c r="R669" t="str">
        <f t="shared" si="54"/>
        <v>wearables</v>
      </c>
      <c r="S669" s="10">
        <f t="shared" si="52"/>
        <v>42672.373414351852</v>
      </c>
      <c r="T669" s="10">
        <f t="shared" si="53"/>
        <v>42632.373414351852</v>
      </c>
    </row>
    <row r="670" spans="1:20" ht="43.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50"/>
        <v>4.5600000000000002E-2</v>
      </c>
      <c r="P670">
        <f t="shared" si="51"/>
        <v>3.6549707602339179E-2</v>
      </c>
      <c r="Q670" t="str" cm="1">
        <f t="array" ref="Q670">_xlfn.IFS(LEFT(N670,4)="film","film &amp; video",LEFT(N670,4)="food","food",LEFT(N670,4)="game","games",LEFT(N670,4)="jour","journalism",LEFT(N670,4)="musi","music",LEFT(N670,4)="phot","photography",LEFT(N670,4)="publ","publishing",LEFT(N670,4)="tech","technology",LEFT(N670,4)="thea","theater")</f>
        <v>technology</v>
      </c>
      <c r="R670" t="str">
        <f t="shared" si="54"/>
        <v>wearables</v>
      </c>
      <c r="S670" s="10">
        <f t="shared" si="52"/>
        <v>42135.831273148149</v>
      </c>
      <c r="T670" s="10">
        <f t="shared" si="53"/>
        <v>42090.831273148149</v>
      </c>
    </row>
    <row r="671" spans="1:20" ht="57.6">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50"/>
        <v>0.21507499999999999</v>
      </c>
      <c r="P671">
        <f t="shared" si="51"/>
        <v>6.5093572009764032E-4</v>
      </c>
      <c r="Q671" t="str" cm="1">
        <f t="array" ref="Q671">_xlfn.IFS(LEFT(N671,4)="film","film &amp; video",LEFT(N671,4)="food","food",LEFT(N671,4)="game","games",LEFT(N671,4)="jour","journalism",LEFT(N671,4)="musi","music",LEFT(N671,4)="phot","photography",LEFT(N671,4)="publ","publishing",LEFT(N671,4)="tech","technology",LEFT(N671,4)="thea","theater")</f>
        <v>technology</v>
      </c>
      <c r="R671" t="str">
        <f t="shared" si="54"/>
        <v>wearables</v>
      </c>
      <c r="S671" s="10">
        <f t="shared" si="52"/>
        <v>42557.625671296293</v>
      </c>
      <c r="T671" s="10">
        <f t="shared" si="53"/>
        <v>42527.625671296293</v>
      </c>
    </row>
    <row r="672" spans="1:20" ht="57.6">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50"/>
        <v>0.29276666666666668</v>
      </c>
      <c r="P672">
        <f t="shared" si="51"/>
        <v>1.1765152377699343E-2</v>
      </c>
      <c r="Q672" t="str" cm="1">
        <f t="array" ref="Q672">_xlfn.IFS(LEFT(N672,4)="film","film &amp; video",LEFT(N672,4)="food","food",LEFT(N672,4)="game","games",LEFT(N672,4)="jour","journalism",LEFT(N672,4)="musi","music",LEFT(N672,4)="phot","photography",LEFT(N672,4)="publ","publishing",LEFT(N672,4)="tech","technology",LEFT(N672,4)="thea","theater")</f>
        <v>technology</v>
      </c>
      <c r="R672" t="str">
        <f t="shared" si="54"/>
        <v>wearables</v>
      </c>
      <c r="S672" s="10">
        <f t="shared" si="52"/>
        <v>42540.340277777781</v>
      </c>
      <c r="T672" s="10">
        <f t="shared" si="53"/>
        <v>42506.709722222222</v>
      </c>
    </row>
    <row r="673" spans="1:20" ht="57.6">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50"/>
        <v>0.39426666666666665</v>
      </c>
      <c r="P673">
        <f t="shared" si="51"/>
        <v>1.2681772066283395E-3</v>
      </c>
      <c r="Q673" t="str" cm="1">
        <f t="array" ref="Q673">_xlfn.IFS(LEFT(N673,4)="film","film &amp; video",LEFT(N673,4)="food","food",LEFT(N673,4)="game","games",LEFT(N673,4)="jour","journalism",LEFT(N673,4)="musi","music",LEFT(N673,4)="phot","photography",LEFT(N673,4)="publ","publishing",LEFT(N673,4)="tech","technology",LEFT(N673,4)="thea","theater")</f>
        <v>technology</v>
      </c>
      <c r="R673" t="str">
        <f t="shared" si="54"/>
        <v>wearables</v>
      </c>
      <c r="S673" s="10">
        <f t="shared" si="52"/>
        <v>42018.166666666672</v>
      </c>
      <c r="T673" s="10">
        <f t="shared" si="53"/>
        <v>41984.692731481482</v>
      </c>
    </row>
    <row r="674" spans="1:20" ht="43.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50"/>
        <v>0.21628</v>
      </c>
      <c r="P674">
        <f t="shared" si="51"/>
        <v>1.988163491769928E-2</v>
      </c>
      <c r="Q674" t="str" cm="1">
        <f t="array" ref="Q674">_xlfn.IFS(LEFT(N674,4)="film","film &amp; video",LEFT(N674,4)="food","food",LEFT(N674,4)="game","games",LEFT(N674,4)="jour","journalism",LEFT(N674,4)="musi","music",LEFT(N674,4)="phot","photography",LEFT(N674,4)="publ","publishing",LEFT(N674,4)="tech","technology",LEFT(N674,4)="thea","theater")</f>
        <v>technology</v>
      </c>
      <c r="R674" t="str">
        <f t="shared" si="54"/>
        <v>wearables</v>
      </c>
      <c r="S674" s="10">
        <f t="shared" si="52"/>
        <v>42005.207638888889</v>
      </c>
      <c r="T674" s="10">
        <f t="shared" si="53"/>
        <v>41974.219490740739</v>
      </c>
    </row>
    <row r="675" spans="1:20" ht="57.6">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50"/>
        <v>2.0500000000000002E-3</v>
      </c>
      <c r="P675">
        <f t="shared" si="51"/>
        <v>1.4634146341463415E-2</v>
      </c>
      <c r="Q675" t="str" cm="1">
        <f t="array" ref="Q675">_xlfn.IFS(LEFT(N675,4)="film","film &amp; video",LEFT(N675,4)="food","food",LEFT(N675,4)="game","games",LEFT(N675,4)="jour","journalism",LEFT(N675,4)="musi","music",LEFT(N675,4)="phot","photography",LEFT(N675,4)="publ","publishing",LEFT(N675,4)="tech","technology",LEFT(N675,4)="thea","theater")</f>
        <v>technology</v>
      </c>
      <c r="R675" t="str">
        <f t="shared" si="54"/>
        <v>wearables</v>
      </c>
      <c r="S675" s="10">
        <f t="shared" si="52"/>
        <v>41883.840474537035</v>
      </c>
      <c r="T675" s="10">
        <f t="shared" si="53"/>
        <v>41838.840474537035</v>
      </c>
    </row>
    <row r="676" spans="1:20" ht="28.8">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50"/>
        <v>2.9999999999999997E-4</v>
      </c>
      <c r="P676">
        <f t="shared" si="51"/>
        <v>0.13333333333333333</v>
      </c>
      <c r="Q676" t="str" cm="1">
        <f t="array" ref="Q676">_xlfn.IFS(LEFT(N676,4)="film","film &amp; video",LEFT(N676,4)="food","food",LEFT(N676,4)="game","games",LEFT(N676,4)="jour","journalism",LEFT(N676,4)="musi","music",LEFT(N676,4)="phot","photography",LEFT(N676,4)="publ","publishing",LEFT(N676,4)="tech","technology",LEFT(N676,4)="thea","theater")</f>
        <v>technology</v>
      </c>
      <c r="R676" t="str">
        <f t="shared" si="54"/>
        <v>wearables</v>
      </c>
      <c r="S676" s="10">
        <f t="shared" si="52"/>
        <v>41863.116053240738</v>
      </c>
      <c r="T676" s="10">
        <f t="shared" si="53"/>
        <v>41803.116053240738</v>
      </c>
    </row>
    <row r="677" spans="1:20" ht="43.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50"/>
        <v>0.14849999999999999</v>
      </c>
      <c r="P677">
        <f t="shared" si="51"/>
        <v>2.9180695847362513E-2</v>
      </c>
      <c r="Q677" t="str" cm="1">
        <f t="array" ref="Q677">_xlfn.IFS(LEFT(N677,4)="film","film &amp; video",LEFT(N677,4)="food","food",LEFT(N677,4)="game","games",LEFT(N677,4)="jour","journalism",LEFT(N677,4)="musi","music",LEFT(N677,4)="phot","photography",LEFT(N677,4)="publ","publishing",LEFT(N677,4)="tech","technology",LEFT(N677,4)="thea","theater")</f>
        <v>technology</v>
      </c>
      <c r="R677" t="str">
        <f t="shared" si="54"/>
        <v>wearables</v>
      </c>
      <c r="S677" s="10">
        <f t="shared" si="52"/>
        <v>42005.290972222225</v>
      </c>
      <c r="T677" s="10">
        <f t="shared" si="53"/>
        <v>41975.930601851855</v>
      </c>
    </row>
    <row r="678" spans="1:20" ht="57.6">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50"/>
        <v>1.4710000000000001E-2</v>
      </c>
      <c r="P678">
        <f t="shared" si="51"/>
        <v>1.6315431679129844E-2</v>
      </c>
      <c r="Q678" t="str" cm="1">
        <f t="array" ref="Q678">_xlfn.IFS(LEFT(N678,4)="film","film &amp; video",LEFT(N678,4)="food","food",LEFT(N678,4)="game","games",LEFT(N678,4)="jour","journalism",LEFT(N678,4)="musi","music",LEFT(N678,4)="phot","photography",LEFT(N678,4)="publ","publishing",LEFT(N678,4)="tech","technology",LEFT(N678,4)="thea","theater")</f>
        <v>technology</v>
      </c>
      <c r="R678" t="str">
        <f t="shared" si="54"/>
        <v>wearables</v>
      </c>
      <c r="S678" s="10">
        <f t="shared" si="52"/>
        <v>42042.768298611118</v>
      </c>
      <c r="T678" s="10">
        <f t="shared" si="53"/>
        <v>42012.768298611118</v>
      </c>
    </row>
    <row r="679" spans="1:20" ht="57.6">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50"/>
        <v>0.25584000000000001</v>
      </c>
      <c r="P679">
        <f t="shared" si="51"/>
        <v>7.5046904315196998E-3</v>
      </c>
      <c r="Q679" t="str" cm="1">
        <f t="array" ref="Q679">_xlfn.IFS(LEFT(N679,4)="film","film &amp; video",LEFT(N679,4)="food","food",LEFT(N679,4)="game","games",LEFT(N679,4)="jour","journalism",LEFT(N679,4)="musi","music",LEFT(N679,4)="phot","photography",LEFT(N679,4)="publ","publishing",LEFT(N679,4)="tech","technology",LEFT(N679,4)="thea","theater")</f>
        <v>technology</v>
      </c>
      <c r="R679" t="str">
        <f t="shared" si="54"/>
        <v>wearables</v>
      </c>
      <c r="S679" s="10">
        <f t="shared" si="52"/>
        <v>42549.403877314813</v>
      </c>
      <c r="T679" s="10">
        <f t="shared" si="53"/>
        <v>42504.403877314813</v>
      </c>
    </row>
    <row r="680" spans="1:20" ht="43.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50"/>
        <v>3.8206896551724136E-2</v>
      </c>
      <c r="P680">
        <f t="shared" si="51"/>
        <v>1.5342960288808664E-2</v>
      </c>
      <c r="Q680" t="str" cm="1">
        <f t="array" ref="Q680">_xlfn.IFS(LEFT(N680,4)="film","film &amp; video",LEFT(N680,4)="food","food",LEFT(N680,4)="game","games",LEFT(N680,4)="jour","journalism",LEFT(N680,4)="musi","music",LEFT(N680,4)="phot","photography",LEFT(N680,4)="publ","publishing",LEFT(N680,4)="tech","technology",LEFT(N680,4)="thea","theater")</f>
        <v>technology</v>
      </c>
      <c r="R680" t="str">
        <f t="shared" si="54"/>
        <v>wearables</v>
      </c>
      <c r="S680" s="10">
        <f t="shared" si="52"/>
        <v>42511.376597222217</v>
      </c>
      <c r="T680" s="10">
        <f t="shared" si="53"/>
        <v>42481.376597222217</v>
      </c>
    </row>
    <row r="681" spans="1:20" ht="43.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50"/>
        <v>0.15485964912280703</v>
      </c>
      <c r="P681">
        <f t="shared" si="51"/>
        <v>1.0649144669763227E-2</v>
      </c>
      <c r="Q681" t="str" cm="1">
        <f t="array" ref="Q681">_xlfn.IFS(LEFT(N681,4)="film","film &amp; video",LEFT(N681,4)="food","food",LEFT(N681,4)="game","games",LEFT(N681,4)="jour","journalism",LEFT(N681,4)="musi","music",LEFT(N681,4)="phot","photography",LEFT(N681,4)="publ","publishing",LEFT(N681,4)="tech","technology",LEFT(N681,4)="thea","theater")</f>
        <v>technology</v>
      </c>
      <c r="R681" t="str">
        <f t="shared" si="54"/>
        <v>wearables</v>
      </c>
      <c r="S681" s="10">
        <f t="shared" si="52"/>
        <v>42616.695706018523</v>
      </c>
      <c r="T681" s="10">
        <f t="shared" si="53"/>
        <v>42556.695706018523</v>
      </c>
    </row>
    <row r="682" spans="1:20" ht="43.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50"/>
        <v>0.25912000000000002</v>
      </c>
      <c r="P682">
        <f t="shared" si="51"/>
        <v>6.6378511886384687E-3</v>
      </c>
      <c r="Q682" t="str" cm="1">
        <f t="array" ref="Q682">_xlfn.IFS(LEFT(N682,4)="film","film &amp; video",LEFT(N682,4)="food","food",LEFT(N682,4)="game","games",LEFT(N682,4)="jour","journalism",LEFT(N682,4)="musi","music",LEFT(N682,4)="phot","photography",LEFT(N682,4)="publ","publishing",LEFT(N682,4)="tech","technology",LEFT(N682,4)="thea","theater")</f>
        <v>technology</v>
      </c>
      <c r="R682" t="str">
        <f t="shared" si="54"/>
        <v>wearables</v>
      </c>
      <c r="S682" s="10">
        <f t="shared" si="52"/>
        <v>41899.501516203702</v>
      </c>
      <c r="T682" s="10">
        <f t="shared" si="53"/>
        <v>41864.501516203702</v>
      </c>
    </row>
    <row r="683" spans="1:20" ht="43.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50"/>
        <v>4.0000000000000002E-4</v>
      </c>
      <c r="P683">
        <f t="shared" si="51"/>
        <v>1</v>
      </c>
      <c r="Q683" t="str" cm="1">
        <f t="array" ref="Q683">_xlfn.IFS(LEFT(N683,4)="film","film &amp; video",LEFT(N683,4)="food","food",LEFT(N683,4)="game","games",LEFT(N683,4)="jour","journalism",LEFT(N683,4)="musi","music",LEFT(N683,4)="phot","photography",LEFT(N683,4)="publ","publishing",LEFT(N683,4)="tech","technology",LEFT(N683,4)="thea","theater")</f>
        <v>technology</v>
      </c>
      <c r="R683" t="str">
        <f t="shared" si="54"/>
        <v>wearables</v>
      </c>
      <c r="S683" s="10">
        <f t="shared" si="52"/>
        <v>42669.805601851855</v>
      </c>
      <c r="T683" s="10">
        <f t="shared" si="53"/>
        <v>42639.805601851855</v>
      </c>
    </row>
    <row r="684" spans="1:20" ht="43.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50"/>
        <v>1.06E-3</v>
      </c>
      <c r="P684">
        <f t="shared" si="51"/>
        <v>7.5471698113207544E-2</v>
      </c>
      <c r="Q684" t="str" cm="1">
        <f t="array" ref="Q684">_xlfn.IFS(LEFT(N684,4)="film","film &amp; video",LEFT(N684,4)="food","food",LEFT(N684,4)="game","games",LEFT(N684,4)="jour","journalism",LEFT(N684,4)="musi","music",LEFT(N684,4)="phot","photography",LEFT(N684,4)="publ","publishing",LEFT(N684,4)="tech","technology",LEFT(N684,4)="thea","theater")</f>
        <v>technology</v>
      </c>
      <c r="R684" t="str">
        <f t="shared" si="54"/>
        <v>wearables</v>
      </c>
      <c r="S684" s="10">
        <f t="shared" si="52"/>
        <v>42808.723634259266</v>
      </c>
      <c r="T684" s="10">
        <f t="shared" si="53"/>
        <v>42778.765300925923</v>
      </c>
    </row>
    <row r="685" spans="1:20" ht="43.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50"/>
        <v>8.5142857142857138E-3</v>
      </c>
      <c r="P685">
        <f t="shared" si="51"/>
        <v>1.0067114093959731E-2</v>
      </c>
      <c r="Q685" t="str" cm="1">
        <f t="array" ref="Q685">_xlfn.IFS(LEFT(N685,4)="film","film &amp; video",LEFT(N685,4)="food","food",LEFT(N685,4)="game","games",LEFT(N685,4)="jour","journalism",LEFT(N685,4)="musi","music",LEFT(N685,4)="phot","photography",LEFT(N685,4)="publ","publishing",LEFT(N685,4)="tech","technology",LEFT(N685,4)="thea","theater")</f>
        <v>technology</v>
      </c>
      <c r="R685" t="str">
        <f t="shared" si="54"/>
        <v>wearables</v>
      </c>
      <c r="S685" s="10">
        <f t="shared" si="52"/>
        <v>42674.900046296301</v>
      </c>
      <c r="T685" s="10">
        <f t="shared" si="53"/>
        <v>42634.900046296301</v>
      </c>
    </row>
    <row r="686" spans="1:20" ht="28.8">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50"/>
        <v>7.4837500000000001E-2</v>
      </c>
      <c r="P686">
        <f t="shared" si="51"/>
        <v>5.6372139635877732E-3</v>
      </c>
      <c r="Q686" t="str" cm="1">
        <f t="array" ref="Q686">_xlfn.IFS(LEFT(N686,4)="film","film &amp; video",LEFT(N686,4)="food","food",LEFT(N686,4)="game","games",LEFT(N686,4)="jour","journalism",LEFT(N686,4)="musi","music",LEFT(N686,4)="phot","photography",LEFT(N686,4)="publ","publishing",LEFT(N686,4)="tech","technology",LEFT(N686,4)="thea","theater")</f>
        <v>technology</v>
      </c>
      <c r="R686" t="str">
        <f t="shared" si="54"/>
        <v>wearables</v>
      </c>
      <c r="S686" s="10">
        <f t="shared" si="52"/>
        <v>41845.125</v>
      </c>
      <c r="T686" s="10">
        <f t="shared" si="53"/>
        <v>41809.473275462966</v>
      </c>
    </row>
    <row r="687" spans="1:20" ht="43.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50"/>
        <v>0.27650000000000002</v>
      </c>
      <c r="P687">
        <f t="shared" si="51"/>
        <v>1.8083182640144666E-2</v>
      </c>
      <c r="Q687" t="str" cm="1">
        <f t="array" ref="Q687">_xlfn.IFS(LEFT(N687,4)="film","film &amp; video",LEFT(N687,4)="food","food",LEFT(N687,4)="game","games",LEFT(N687,4)="jour","journalism",LEFT(N687,4)="musi","music",LEFT(N687,4)="phot","photography",LEFT(N687,4)="publ","publishing",LEFT(N687,4)="tech","technology",LEFT(N687,4)="thea","theater")</f>
        <v>technology</v>
      </c>
      <c r="R687" t="str">
        <f t="shared" si="54"/>
        <v>wearables</v>
      </c>
      <c r="S687" s="10">
        <f t="shared" si="52"/>
        <v>42016.866574074069</v>
      </c>
      <c r="T687" s="10">
        <f t="shared" si="53"/>
        <v>41971.866574074069</v>
      </c>
    </row>
    <row r="688" spans="1:20" ht="57.6">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50"/>
        <v>0</v>
      </c>
      <c r="P688" t="e">
        <f t="shared" si="51"/>
        <v>#DIV/0!</v>
      </c>
      <c r="Q688" t="str" cm="1">
        <f t="array" ref="Q688">_xlfn.IFS(LEFT(N688,4)="film","film &amp; video",LEFT(N688,4)="food","food",LEFT(N688,4)="game","games",LEFT(N688,4)="jour","journalism",LEFT(N688,4)="musi","music",LEFT(N688,4)="phot","photography",LEFT(N688,4)="publ","publishing",LEFT(N688,4)="tech","technology",LEFT(N688,4)="thea","theater")</f>
        <v>technology</v>
      </c>
      <c r="R688" t="str">
        <f t="shared" si="54"/>
        <v>wearables</v>
      </c>
      <c r="S688" s="10">
        <f t="shared" si="52"/>
        <v>42219.673263888893</v>
      </c>
      <c r="T688" s="10">
        <f t="shared" si="53"/>
        <v>42189.673263888893</v>
      </c>
    </row>
    <row r="689" spans="1:20" ht="43.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50"/>
        <v>3.5499999999999997E-2</v>
      </c>
      <c r="P689">
        <f t="shared" si="51"/>
        <v>1.6901408450704226E-3</v>
      </c>
      <c r="Q689" t="str" cm="1">
        <f t="array" ref="Q689">_xlfn.IFS(LEFT(N689,4)="film","film &amp; video",LEFT(N689,4)="food","food",LEFT(N689,4)="game","games",LEFT(N689,4)="jour","journalism",LEFT(N689,4)="musi","music",LEFT(N689,4)="phot","photography",LEFT(N689,4)="publ","publishing",LEFT(N689,4)="tech","technology",LEFT(N689,4)="thea","theater")</f>
        <v>technology</v>
      </c>
      <c r="R689" t="str">
        <f t="shared" si="54"/>
        <v>wearables</v>
      </c>
      <c r="S689" s="10">
        <f t="shared" si="52"/>
        <v>42771.750613425931</v>
      </c>
      <c r="T689" s="10">
        <f t="shared" si="53"/>
        <v>42711.750613425931</v>
      </c>
    </row>
    <row r="690" spans="1:20" ht="43.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50"/>
        <v>0.72989999999999999</v>
      </c>
      <c r="P690">
        <f t="shared" si="51"/>
        <v>2.4660912453760789E-3</v>
      </c>
      <c r="Q690" t="str" cm="1">
        <f t="array" ref="Q690">_xlfn.IFS(LEFT(N690,4)="film","film &amp; video",LEFT(N690,4)="food","food",LEFT(N690,4)="game","games",LEFT(N690,4)="jour","journalism",LEFT(N690,4)="musi","music",LEFT(N690,4)="phot","photography",LEFT(N690,4)="publ","publishing",LEFT(N690,4)="tech","technology",LEFT(N690,4)="thea","theater")</f>
        <v>technology</v>
      </c>
      <c r="R690" t="str">
        <f t="shared" si="54"/>
        <v>wearables</v>
      </c>
      <c r="S690" s="10">
        <f t="shared" si="52"/>
        <v>42292.104780092588</v>
      </c>
      <c r="T690" s="10">
        <f t="shared" si="53"/>
        <v>42262.104780092588</v>
      </c>
    </row>
    <row r="691" spans="1:20" ht="43.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50"/>
        <v>0.57648750000000004</v>
      </c>
      <c r="P691">
        <f t="shared" si="51"/>
        <v>2.914200221166981E-3</v>
      </c>
      <c r="Q691" t="str" cm="1">
        <f t="array" ref="Q691">_xlfn.IFS(LEFT(N691,4)="film","film &amp; video",LEFT(N691,4)="food","food",LEFT(N691,4)="game","games",LEFT(N691,4)="jour","journalism",LEFT(N691,4)="musi","music",LEFT(N691,4)="phot","photography",LEFT(N691,4)="publ","publishing",LEFT(N691,4)="tech","technology",LEFT(N691,4)="thea","theater")</f>
        <v>technology</v>
      </c>
      <c r="R691" t="str">
        <f t="shared" si="54"/>
        <v>wearables</v>
      </c>
      <c r="S691" s="10">
        <f t="shared" si="52"/>
        <v>42712.207638888889</v>
      </c>
      <c r="T691" s="10">
        <f t="shared" si="53"/>
        <v>42675.66778935185</v>
      </c>
    </row>
    <row r="692" spans="1:20" ht="28.8">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50"/>
        <v>0.1234</v>
      </c>
      <c r="P692">
        <f t="shared" si="51"/>
        <v>1.3776337115072933E-2</v>
      </c>
      <c r="Q692" t="str" cm="1">
        <f t="array" ref="Q692">_xlfn.IFS(LEFT(N692,4)="film","film &amp; video",LEFT(N692,4)="food","food",LEFT(N692,4)="game","games",LEFT(N692,4)="jour","journalism",LEFT(N692,4)="musi","music",LEFT(N692,4)="phot","photography",LEFT(N692,4)="publ","publishing",LEFT(N692,4)="tech","technology",LEFT(N692,4)="thea","theater")</f>
        <v>technology</v>
      </c>
      <c r="R692" t="str">
        <f t="shared" si="54"/>
        <v>wearables</v>
      </c>
      <c r="S692" s="10">
        <f t="shared" si="52"/>
        <v>42622.25</v>
      </c>
      <c r="T692" s="10">
        <f t="shared" si="53"/>
        <v>42579.634733796294</v>
      </c>
    </row>
    <row r="693" spans="1:20" ht="43.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50"/>
        <v>5.1999999999999998E-3</v>
      </c>
      <c r="P693">
        <f t="shared" si="51"/>
        <v>3.8461538461538464E-2</v>
      </c>
      <c r="Q693" t="str" cm="1">
        <f t="array" ref="Q693">_xlfn.IFS(LEFT(N693,4)="film","film &amp; video",LEFT(N693,4)="food","food",LEFT(N693,4)="game","games",LEFT(N693,4)="jour","journalism",LEFT(N693,4)="musi","music",LEFT(N693,4)="phot","photography",LEFT(N693,4)="publ","publishing",LEFT(N693,4)="tech","technology",LEFT(N693,4)="thea","theater")</f>
        <v>technology</v>
      </c>
      <c r="R693" t="str">
        <f t="shared" si="54"/>
        <v>wearables</v>
      </c>
      <c r="S693" s="10">
        <f t="shared" si="52"/>
        <v>42186.028310185182</v>
      </c>
      <c r="T693" s="10">
        <f t="shared" si="53"/>
        <v>42158.028310185182</v>
      </c>
    </row>
    <row r="694" spans="1:20" ht="43.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50"/>
        <v>6.5299999999999997E-2</v>
      </c>
      <c r="P694">
        <f t="shared" si="51"/>
        <v>0.15390505359877488</v>
      </c>
      <c r="Q694" t="str" cm="1">
        <f t="array" ref="Q694">_xlfn.IFS(LEFT(N694,4)="film","film &amp; video",LEFT(N694,4)="food","food",LEFT(N694,4)="game","games",LEFT(N694,4)="jour","journalism",LEFT(N694,4)="musi","music",LEFT(N694,4)="phot","photography",LEFT(N694,4)="publ","publishing",LEFT(N694,4)="tech","technology",LEFT(N694,4)="thea","theater")</f>
        <v>technology</v>
      </c>
      <c r="R694" t="str">
        <f t="shared" si="54"/>
        <v>wearables</v>
      </c>
      <c r="S694" s="10">
        <f t="shared" si="52"/>
        <v>42726.37572916667</v>
      </c>
      <c r="T694" s="10">
        <f t="shared" si="53"/>
        <v>42696.37572916667</v>
      </c>
    </row>
    <row r="695" spans="1:20" ht="43.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50"/>
        <v>0.35338000000000003</v>
      </c>
      <c r="P695">
        <f t="shared" si="51"/>
        <v>8.3762521931065714E-3</v>
      </c>
      <c r="Q695" t="str" cm="1">
        <f t="array" ref="Q695">_xlfn.IFS(LEFT(N695,4)="film","film &amp; video",LEFT(N695,4)="food","food",LEFT(N695,4)="game","games",LEFT(N695,4)="jour","journalism",LEFT(N695,4)="musi","music",LEFT(N695,4)="phot","photography",LEFT(N695,4)="publ","publishing",LEFT(N695,4)="tech","technology",LEFT(N695,4)="thea","theater")</f>
        <v>technology</v>
      </c>
      <c r="R695" t="str">
        <f t="shared" si="54"/>
        <v>wearables</v>
      </c>
      <c r="S695" s="10">
        <f t="shared" si="52"/>
        <v>42124.808182870373</v>
      </c>
      <c r="T695" s="10">
        <f t="shared" si="53"/>
        <v>42094.808182870373</v>
      </c>
    </row>
    <row r="696" spans="1:20" ht="43.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50"/>
        <v>3.933333333333333E-3</v>
      </c>
      <c r="P696">
        <f t="shared" si="51"/>
        <v>1.1864406779661017E-2</v>
      </c>
      <c r="Q696" t="str" cm="1">
        <f t="array" ref="Q696">_xlfn.IFS(LEFT(N696,4)="film","film &amp; video",LEFT(N696,4)="food","food",LEFT(N696,4)="game","games",LEFT(N696,4)="jour","journalism",LEFT(N696,4)="musi","music",LEFT(N696,4)="phot","photography",LEFT(N696,4)="publ","publishing",LEFT(N696,4)="tech","technology",LEFT(N696,4)="thea","theater")</f>
        <v>technology</v>
      </c>
      <c r="R696" t="str">
        <f t="shared" si="54"/>
        <v>wearables</v>
      </c>
      <c r="S696" s="10">
        <f t="shared" si="52"/>
        <v>42767.663877314815</v>
      </c>
      <c r="T696" s="10">
        <f t="shared" si="53"/>
        <v>42737.663877314815</v>
      </c>
    </row>
    <row r="697" spans="1:20" ht="57.6">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50"/>
        <v>1.06E-2</v>
      </c>
      <c r="P697">
        <f t="shared" si="51"/>
        <v>1.10062893081761E-2</v>
      </c>
      <c r="Q697" t="str" cm="1">
        <f t="array" ref="Q697">_xlfn.IFS(LEFT(N697,4)="film","film &amp; video",LEFT(N697,4)="food","food",LEFT(N697,4)="game","games",LEFT(N697,4)="jour","journalism",LEFT(N697,4)="musi","music",LEFT(N697,4)="phot","photography",LEFT(N697,4)="publ","publishing",LEFT(N697,4)="tech","technology",LEFT(N697,4)="thea","theater")</f>
        <v>technology</v>
      </c>
      <c r="R697" t="str">
        <f t="shared" si="54"/>
        <v>wearables</v>
      </c>
      <c r="S697" s="10">
        <f t="shared" si="52"/>
        <v>41943.521064814813</v>
      </c>
      <c r="T697" s="10">
        <f t="shared" si="53"/>
        <v>41913.521064814813</v>
      </c>
    </row>
    <row r="698" spans="1:20" ht="28.8">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50"/>
        <v>5.7142857142857145E-6</v>
      </c>
      <c r="P698">
        <f t="shared" si="51"/>
        <v>1</v>
      </c>
      <c r="Q698" t="str" cm="1">
        <f t="array" ref="Q698">_xlfn.IFS(LEFT(N698,4)="film","film &amp; video",LEFT(N698,4)="food","food",LEFT(N698,4)="game","games",LEFT(N698,4)="jour","journalism",LEFT(N698,4)="musi","music",LEFT(N698,4)="phot","photography",LEFT(N698,4)="publ","publishing",LEFT(N698,4)="tech","technology",LEFT(N698,4)="thea","theater")</f>
        <v>technology</v>
      </c>
      <c r="R698" t="str">
        <f t="shared" si="54"/>
        <v>wearables</v>
      </c>
      <c r="S698" s="10">
        <f t="shared" si="52"/>
        <v>41845.927106481482</v>
      </c>
      <c r="T698" s="10">
        <f t="shared" si="53"/>
        <v>41815.927106481482</v>
      </c>
    </row>
    <row r="699" spans="1:20" ht="43.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50"/>
        <v>0.46379999999999999</v>
      </c>
      <c r="P699">
        <f t="shared" si="51"/>
        <v>4.9159120310478657E-2</v>
      </c>
      <c r="Q699" t="str" cm="1">
        <f t="array" ref="Q699">_xlfn.IFS(LEFT(N699,4)="film","film &amp; video",LEFT(N699,4)="food","food",LEFT(N699,4)="game","games",LEFT(N699,4)="jour","journalism",LEFT(N699,4)="musi","music",LEFT(N699,4)="phot","photography",LEFT(N699,4)="publ","publishing",LEFT(N699,4)="tech","technology",LEFT(N699,4)="thea","theater")</f>
        <v>technology</v>
      </c>
      <c r="R699" t="str">
        <f t="shared" si="54"/>
        <v>wearables</v>
      </c>
      <c r="S699" s="10">
        <f t="shared" si="52"/>
        <v>42403.523020833338</v>
      </c>
      <c r="T699" s="10">
        <f t="shared" si="53"/>
        <v>42388.523020833338</v>
      </c>
    </row>
    <row r="700" spans="1:20" ht="43.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50"/>
        <v>0.15390000000000001</v>
      </c>
      <c r="P700">
        <f t="shared" si="51"/>
        <v>1.8843404808317088E-3</v>
      </c>
      <c r="Q700" t="str" cm="1">
        <f t="array" ref="Q700">_xlfn.IFS(LEFT(N700,4)="film","film &amp; video",LEFT(N700,4)="food","food",LEFT(N700,4)="game","games",LEFT(N700,4)="jour","journalism",LEFT(N700,4)="musi","music",LEFT(N700,4)="phot","photography",LEFT(N700,4)="publ","publishing",LEFT(N700,4)="tech","technology",LEFT(N700,4)="thea","theater")</f>
        <v>technology</v>
      </c>
      <c r="R700" t="str">
        <f t="shared" si="54"/>
        <v>wearables</v>
      </c>
      <c r="S700" s="10">
        <f t="shared" si="52"/>
        <v>41900.083333333336</v>
      </c>
      <c r="T700" s="10">
        <f t="shared" si="53"/>
        <v>41866.931076388886</v>
      </c>
    </row>
    <row r="701" spans="1:20" ht="43.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50"/>
        <v>0.824221076923077</v>
      </c>
      <c r="P701">
        <f t="shared" si="51"/>
        <v>8.3062106003299711E-3</v>
      </c>
      <c r="Q701" t="str" cm="1">
        <f t="array" ref="Q701">_xlfn.IFS(LEFT(N701,4)="film","film &amp; video",LEFT(N701,4)="food","food",LEFT(N701,4)="game","games",LEFT(N701,4)="jour","journalism",LEFT(N701,4)="musi","music",LEFT(N701,4)="phot","photography",LEFT(N701,4)="publ","publishing",LEFT(N701,4)="tech","technology",LEFT(N701,4)="thea","theater")</f>
        <v>technology</v>
      </c>
      <c r="R701" t="str">
        <f t="shared" si="54"/>
        <v>wearables</v>
      </c>
      <c r="S701" s="10">
        <f t="shared" si="52"/>
        <v>41600.666666666664</v>
      </c>
      <c r="T701" s="10">
        <f t="shared" si="53"/>
        <v>41563.485509259262</v>
      </c>
    </row>
    <row r="702" spans="1:20" ht="43.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50"/>
        <v>2.6866666666666667E-2</v>
      </c>
      <c r="P702">
        <f t="shared" si="51"/>
        <v>7.6923076923076927E-2</v>
      </c>
      <c r="Q702" t="str" cm="1">
        <f t="array" ref="Q702">_xlfn.IFS(LEFT(N702,4)="film","film &amp; video",LEFT(N702,4)="food","food",LEFT(N702,4)="game","games",LEFT(N702,4)="jour","journalism",LEFT(N702,4)="musi","music",LEFT(N702,4)="phot","photography",LEFT(N702,4)="publ","publishing",LEFT(N702,4)="tech","technology",LEFT(N702,4)="thea","theater")</f>
        <v>technology</v>
      </c>
      <c r="R702" t="str">
        <f t="shared" si="54"/>
        <v>wearables</v>
      </c>
      <c r="S702" s="10">
        <f t="shared" si="52"/>
        <v>42745.688437500001</v>
      </c>
      <c r="T702" s="10">
        <f t="shared" si="53"/>
        <v>42715.688437500001</v>
      </c>
    </row>
    <row r="703" spans="1:20" ht="43.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50"/>
        <v>0.26600000000000001</v>
      </c>
      <c r="P703">
        <f t="shared" si="51"/>
        <v>3.4324942791762012E-3</v>
      </c>
      <c r="Q703" t="str" cm="1">
        <f t="array" ref="Q703">_xlfn.IFS(LEFT(N703,4)="film","film &amp; video",LEFT(N703,4)="food","food",LEFT(N703,4)="game","games",LEFT(N703,4)="jour","journalism",LEFT(N703,4)="musi","music",LEFT(N703,4)="phot","photography",LEFT(N703,4)="publ","publishing",LEFT(N703,4)="tech","technology",LEFT(N703,4)="thea","theater")</f>
        <v>technology</v>
      </c>
      <c r="R703" t="str">
        <f t="shared" si="54"/>
        <v>wearables</v>
      </c>
      <c r="S703" s="10">
        <f t="shared" si="52"/>
        <v>41843.662962962961</v>
      </c>
      <c r="T703" s="10">
        <f t="shared" si="53"/>
        <v>41813.662962962961</v>
      </c>
    </row>
    <row r="704" spans="1:20" ht="43.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50"/>
        <v>0.30813400000000002</v>
      </c>
      <c r="P704">
        <f t="shared" si="51"/>
        <v>8.0051752376130731E-3</v>
      </c>
      <c r="Q704" t="str" cm="1">
        <f t="array" ref="Q704">_xlfn.IFS(LEFT(N704,4)="film","film &amp; video",LEFT(N704,4)="food","food",LEFT(N704,4)="game","games",LEFT(N704,4)="jour","journalism",LEFT(N704,4)="musi","music",LEFT(N704,4)="phot","photography",LEFT(N704,4)="publ","publishing",LEFT(N704,4)="tech","technology",LEFT(N704,4)="thea","theater")</f>
        <v>technology</v>
      </c>
      <c r="R704" t="str">
        <f t="shared" si="54"/>
        <v>wearables</v>
      </c>
      <c r="S704" s="10">
        <f t="shared" si="52"/>
        <v>42698.768368055549</v>
      </c>
      <c r="T704" s="10">
        <f t="shared" si="53"/>
        <v>42668.726701388892</v>
      </c>
    </row>
    <row r="705" spans="1:20" ht="43.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50"/>
        <v>5.5800000000000002E-2</v>
      </c>
      <c r="P705">
        <f t="shared" si="51"/>
        <v>8.3632019115890081E-3</v>
      </c>
      <c r="Q705" t="str" cm="1">
        <f t="array" ref="Q705">_xlfn.IFS(LEFT(N705,4)="film","film &amp; video",LEFT(N705,4)="food","food",LEFT(N705,4)="game","games",LEFT(N705,4)="jour","journalism",LEFT(N705,4)="musi","music",LEFT(N705,4)="phot","photography",LEFT(N705,4)="publ","publishing",LEFT(N705,4)="tech","technology",LEFT(N705,4)="thea","theater")</f>
        <v>technology</v>
      </c>
      <c r="R705" t="str">
        <f t="shared" si="54"/>
        <v>wearables</v>
      </c>
      <c r="S705" s="10">
        <f t="shared" si="52"/>
        <v>42766.98055555555</v>
      </c>
      <c r="T705" s="10">
        <f t="shared" si="53"/>
        <v>42711.950798611113</v>
      </c>
    </row>
    <row r="706" spans="1:20" ht="43.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55">E706/D706</f>
        <v>8.7454545454545458E-3</v>
      </c>
      <c r="P706">
        <f t="shared" ref="P706:P769" si="56">L706/E706</f>
        <v>8.3160083160083165E-3</v>
      </c>
      <c r="Q706" t="str" cm="1">
        <f t="array" ref="Q706">_xlfn.IFS(LEFT(N706,4)="film","film &amp; video",LEFT(N706,4)="food","food",LEFT(N706,4)="game","games",LEFT(N706,4)="jour","journalism",LEFT(N706,4)="musi","music",LEFT(N706,4)="phot","photography",LEFT(N706,4)="publ","publishing",LEFT(N706,4)="tech","technology",LEFT(N706,4)="thea","theater")</f>
        <v>technology</v>
      </c>
      <c r="R706" t="str">
        <f t="shared" si="54"/>
        <v>wearables</v>
      </c>
      <c r="S706" s="10">
        <f t="shared" ref="S706:S769" si="57">(((I706/60)/60)/24)+DATE(1970,1,1)</f>
        <v>42786.192916666667</v>
      </c>
      <c r="T706" s="10">
        <f t="shared" ref="T706:T769" si="58">(((J706/60)/60)/24)+DATE(1970,1,1)</f>
        <v>42726.192916666667</v>
      </c>
    </row>
    <row r="707" spans="1:20" ht="28.8">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55"/>
        <v>9.7699999999999992E-3</v>
      </c>
      <c r="P707">
        <f t="shared" si="56"/>
        <v>5.1177072671443197E-3</v>
      </c>
      <c r="Q707" t="str" cm="1">
        <f t="array" ref="Q707">_xlfn.IFS(LEFT(N707,4)="film","film &amp; video",LEFT(N707,4)="food","food",LEFT(N707,4)="game","games",LEFT(N707,4)="jour","journalism",LEFT(N707,4)="musi","music",LEFT(N707,4)="phot","photography",LEFT(N707,4)="publ","publishing",LEFT(N707,4)="tech","technology",LEFT(N707,4)="thea","theater")</f>
        <v>technology</v>
      </c>
      <c r="R707" t="str">
        <f t="shared" ref="R707:R770" si="59">MID(N707,SEARCH("/",N707)+1,17)</f>
        <v>wearables</v>
      </c>
      <c r="S707" s="10">
        <f t="shared" si="57"/>
        <v>42756.491643518515</v>
      </c>
      <c r="T707" s="10">
        <f t="shared" si="58"/>
        <v>42726.491643518515</v>
      </c>
    </row>
    <row r="708" spans="1:20" ht="43.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55"/>
        <v>0</v>
      </c>
      <c r="P708" t="e">
        <f t="shared" si="56"/>
        <v>#DIV/0!</v>
      </c>
      <c r="Q708" t="str" cm="1">
        <f t="array" ref="Q708">_xlfn.IFS(LEFT(N708,4)="film","film &amp; video",LEFT(N708,4)="food","food",LEFT(N708,4)="game","games",LEFT(N708,4)="jour","journalism",LEFT(N708,4)="musi","music",LEFT(N708,4)="phot","photography",LEFT(N708,4)="publ","publishing",LEFT(N708,4)="tech","technology",LEFT(N708,4)="thea","theater")</f>
        <v>technology</v>
      </c>
      <c r="R708" t="str">
        <f t="shared" si="59"/>
        <v>wearables</v>
      </c>
      <c r="S708" s="10">
        <f t="shared" si="57"/>
        <v>42718.777083333334</v>
      </c>
      <c r="T708" s="10">
        <f t="shared" si="58"/>
        <v>42676.995173611111</v>
      </c>
    </row>
    <row r="709" spans="1:20" ht="43.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55"/>
        <v>0.78927352941176465</v>
      </c>
      <c r="P709">
        <f t="shared" si="56"/>
        <v>8.49627170182558E-3</v>
      </c>
      <c r="Q709" t="str" cm="1">
        <f t="array" ref="Q709">_xlfn.IFS(LEFT(N709,4)="film","film &amp; video",LEFT(N709,4)="food","food",LEFT(N709,4)="game","games",LEFT(N709,4)="jour","journalism",LEFT(N709,4)="musi","music",LEFT(N709,4)="phot","photography",LEFT(N709,4)="publ","publishing",LEFT(N709,4)="tech","technology",LEFT(N709,4)="thea","theater")</f>
        <v>technology</v>
      </c>
      <c r="R709" t="str">
        <f t="shared" si="59"/>
        <v>wearables</v>
      </c>
      <c r="S709" s="10">
        <f t="shared" si="57"/>
        <v>42736.663506944446</v>
      </c>
      <c r="T709" s="10">
        <f t="shared" si="58"/>
        <v>42696.663506944446</v>
      </c>
    </row>
    <row r="710" spans="1:20" ht="43.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55"/>
        <v>0.22092500000000001</v>
      </c>
      <c r="P710">
        <f t="shared" si="56"/>
        <v>4.1756252121760776E-2</v>
      </c>
      <c r="Q710" t="str" cm="1">
        <f t="array" ref="Q710">_xlfn.IFS(LEFT(N710,4)="film","film &amp; video",LEFT(N710,4)="food","food",LEFT(N710,4)="game","games",LEFT(N710,4)="jour","journalism",LEFT(N710,4)="musi","music",LEFT(N710,4)="phot","photography",LEFT(N710,4)="publ","publishing",LEFT(N710,4)="tech","technology",LEFT(N710,4)="thea","theater")</f>
        <v>technology</v>
      </c>
      <c r="R710" t="str">
        <f t="shared" si="59"/>
        <v>wearables</v>
      </c>
      <c r="S710" s="10">
        <f t="shared" si="57"/>
        <v>41895.581018518518</v>
      </c>
      <c r="T710" s="10">
        <f t="shared" si="58"/>
        <v>41835.581018518518</v>
      </c>
    </row>
    <row r="711" spans="1:20" ht="28.8">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55"/>
        <v>4.0666666666666663E-3</v>
      </c>
      <c r="P711">
        <f t="shared" si="56"/>
        <v>3.2786885245901641E-2</v>
      </c>
      <c r="Q711" t="str" cm="1">
        <f t="array" ref="Q711">_xlfn.IFS(LEFT(N711,4)="film","film &amp; video",LEFT(N711,4)="food","food",LEFT(N711,4)="game","games",LEFT(N711,4)="jour","journalism",LEFT(N711,4)="musi","music",LEFT(N711,4)="phot","photography",LEFT(N711,4)="publ","publishing",LEFT(N711,4)="tech","technology",LEFT(N711,4)="thea","theater")</f>
        <v>technology</v>
      </c>
      <c r="R711" t="str">
        <f t="shared" si="59"/>
        <v>wearables</v>
      </c>
      <c r="S711" s="10">
        <f t="shared" si="57"/>
        <v>41978.041192129633</v>
      </c>
      <c r="T711" s="10">
        <f t="shared" si="58"/>
        <v>41948.041192129633</v>
      </c>
    </row>
    <row r="712" spans="1:20" ht="28.8">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55"/>
        <v>0</v>
      </c>
      <c r="P712" t="e">
        <f t="shared" si="56"/>
        <v>#DIV/0!</v>
      </c>
      <c r="Q712" t="str" cm="1">
        <f t="array" ref="Q712">_xlfn.IFS(LEFT(N712,4)="film","film &amp; video",LEFT(N712,4)="food","food",LEFT(N712,4)="game","games",LEFT(N712,4)="jour","journalism",LEFT(N712,4)="musi","music",LEFT(N712,4)="phot","photography",LEFT(N712,4)="publ","publishing",LEFT(N712,4)="tech","technology",LEFT(N712,4)="thea","theater")</f>
        <v>technology</v>
      </c>
      <c r="R712" t="str">
        <f t="shared" si="59"/>
        <v>wearables</v>
      </c>
      <c r="S712" s="10">
        <f t="shared" si="57"/>
        <v>41871.030555555553</v>
      </c>
      <c r="T712" s="10">
        <f t="shared" si="58"/>
        <v>41837.984976851854</v>
      </c>
    </row>
    <row r="713" spans="1:20" ht="57.6">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55"/>
        <v>0.33790999999999999</v>
      </c>
      <c r="P713">
        <f t="shared" si="56"/>
        <v>1.000266343109112E-2</v>
      </c>
      <c r="Q713" t="str" cm="1">
        <f t="array" ref="Q713">_xlfn.IFS(LEFT(N713,4)="film","film &amp; video",LEFT(N713,4)="food","food",LEFT(N713,4)="game","games",LEFT(N713,4)="jour","journalism",LEFT(N713,4)="musi","music",LEFT(N713,4)="phot","photography",LEFT(N713,4)="publ","publishing",LEFT(N713,4)="tech","technology",LEFT(N713,4)="thea","theater")</f>
        <v>technology</v>
      </c>
      <c r="R713" t="str">
        <f t="shared" si="59"/>
        <v>wearables</v>
      </c>
      <c r="S713" s="10">
        <f t="shared" si="57"/>
        <v>42718.500787037032</v>
      </c>
      <c r="T713" s="10">
        <f t="shared" si="58"/>
        <v>42678.459120370375</v>
      </c>
    </row>
    <row r="714" spans="1:20" ht="57.6">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55"/>
        <v>2.1649484536082476E-3</v>
      </c>
      <c r="P714">
        <f t="shared" si="56"/>
        <v>3.8095238095238099E-2</v>
      </c>
      <c r="Q714" t="str" cm="1">
        <f t="array" ref="Q714">_xlfn.IFS(LEFT(N714,4)="film","film &amp; video",LEFT(N714,4)="food","food",LEFT(N714,4)="game","games",LEFT(N714,4)="jour","journalism",LEFT(N714,4)="musi","music",LEFT(N714,4)="phot","photography",LEFT(N714,4)="publ","publishing",LEFT(N714,4)="tech","technology",LEFT(N714,4)="thea","theater")</f>
        <v>technology</v>
      </c>
      <c r="R714" t="str">
        <f t="shared" si="59"/>
        <v>wearables</v>
      </c>
      <c r="S714" s="10">
        <f t="shared" si="57"/>
        <v>42414.680925925932</v>
      </c>
      <c r="T714" s="10">
        <f t="shared" si="58"/>
        <v>42384.680925925932</v>
      </c>
    </row>
    <row r="715" spans="1:20" ht="43.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55"/>
        <v>7.9600000000000001E-3</v>
      </c>
      <c r="P715">
        <f t="shared" si="56"/>
        <v>5.0251256281407036E-3</v>
      </c>
      <c r="Q715" t="str" cm="1">
        <f t="array" ref="Q715">_xlfn.IFS(LEFT(N715,4)="film","film &amp; video",LEFT(N715,4)="food","food",LEFT(N715,4)="game","games",LEFT(N715,4)="jour","journalism",LEFT(N715,4)="musi","music",LEFT(N715,4)="phot","photography",LEFT(N715,4)="publ","publishing",LEFT(N715,4)="tech","technology",LEFT(N715,4)="thea","theater")</f>
        <v>technology</v>
      </c>
      <c r="R715" t="str">
        <f t="shared" si="59"/>
        <v>wearables</v>
      </c>
      <c r="S715" s="10">
        <f t="shared" si="57"/>
        <v>42526.529305555552</v>
      </c>
      <c r="T715" s="10">
        <f t="shared" si="58"/>
        <v>42496.529305555552</v>
      </c>
    </row>
    <row r="716" spans="1:20" ht="43.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55"/>
        <v>0.14993333333333334</v>
      </c>
      <c r="P716">
        <f t="shared" si="56"/>
        <v>1.2449977767896843E-2</v>
      </c>
      <c r="Q716" t="str" cm="1">
        <f t="array" ref="Q716">_xlfn.IFS(LEFT(N716,4)="film","film &amp; video",LEFT(N716,4)="food","food",LEFT(N716,4)="game","games",LEFT(N716,4)="jour","journalism",LEFT(N716,4)="musi","music",LEFT(N716,4)="phot","photography",LEFT(N716,4)="publ","publishing",LEFT(N716,4)="tech","technology",LEFT(N716,4)="thea","theater")</f>
        <v>technology</v>
      </c>
      <c r="R716" t="str">
        <f t="shared" si="59"/>
        <v>wearables</v>
      </c>
      <c r="S716" s="10">
        <f t="shared" si="57"/>
        <v>42794.787986111114</v>
      </c>
      <c r="T716" s="10">
        <f t="shared" si="58"/>
        <v>42734.787986111114</v>
      </c>
    </row>
    <row r="717" spans="1:20" ht="57.6">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55"/>
        <v>5.0509090909090906E-2</v>
      </c>
      <c r="P717">
        <f t="shared" si="56"/>
        <v>8.6393088552915772E-3</v>
      </c>
      <c r="Q717" t="str" cm="1">
        <f t="array" ref="Q717">_xlfn.IFS(LEFT(N717,4)="film","film &amp; video",LEFT(N717,4)="food","food",LEFT(N717,4)="game","games",LEFT(N717,4)="jour","journalism",LEFT(N717,4)="musi","music",LEFT(N717,4)="phot","photography",LEFT(N717,4)="publ","publishing",LEFT(N717,4)="tech","technology",LEFT(N717,4)="thea","theater")</f>
        <v>technology</v>
      </c>
      <c r="R717" t="str">
        <f t="shared" si="59"/>
        <v>wearables</v>
      </c>
      <c r="S717" s="10">
        <f t="shared" si="57"/>
        <v>42313.132407407407</v>
      </c>
      <c r="T717" s="10">
        <f t="shared" si="58"/>
        <v>42273.090740740736</v>
      </c>
    </row>
    <row r="718" spans="1:20" ht="43.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55"/>
        <v>0.10214285714285715</v>
      </c>
      <c r="P718">
        <f t="shared" si="56"/>
        <v>2.2377622377622378E-2</v>
      </c>
      <c r="Q718" t="str" cm="1">
        <f t="array" ref="Q718">_xlfn.IFS(LEFT(N718,4)="film","film &amp; video",LEFT(N718,4)="food","food",LEFT(N718,4)="game","games",LEFT(N718,4)="jour","journalism",LEFT(N718,4)="musi","music",LEFT(N718,4)="phot","photography",LEFT(N718,4)="publ","publishing",LEFT(N718,4)="tech","technology",LEFT(N718,4)="thea","theater")</f>
        <v>technology</v>
      </c>
      <c r="R718" t="str">
        <f t="shared" si="59"/>
        <v>wearables</v>
      </c>
      <c r="S718" s="10">
        <f t="shared" si="57"/>
        <v>41974</v>
      </c>
      <c r="T718" s="10">
        <f t="shared" si="58"/>
        <v>41940.658645833333</v>
      </c>
    </row>
    <row r="719" spans="1:20">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55"/>
        <v>3.0500000000000002E-3</v>
      </c>
      <c r="P719">
        <f t="shared" si="56"/>
        <v>1.3114754098360656E-2</v>
      </c>
      <c r="Q719" t="str" cm="1">
        <f t="array" ref="Q719">_xlfn.IFS(LEFT(N719,4)="film","film &amp; video",LEFT(N719,4)="food","food",LEFT(N719,4)="game","games",LEFT(N719,4)="jour","journalism",LEFT(N719,4)="musi","music",LEFT(N719,4)="phot","photography",LEFT(N719,4)="publ","publishing",LEFT(N719,4)="tech","technology",LEFT(N719,4)="thea","theater")</f>
        <v>technology</v>
      </c>
      <c r="R719" t="str">
        <f t="shared" si="59"/>
        <v>wearables</v>
      </c>
      <c r="S719" s="10">
        <f t="shared" si="57"/>
        <v>41887.854189814818</v>
      </c>
      <c r="T719" s="10">
        <f t="shared" si="58"/>
        <v>41857.854189814818</v>
      </c>
    </row>
    <row r="720" spans="1:20" ht="43.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55"/>
        <v>7.4999999999999997E-3</v>
      </c>
      <c r="P720">
        <f t="shared" si="56"/>
        <v>4.4444444444444446E-2</v>
      </c>
      <c r="Q720" t="str" cm="1">
        <f t="array" ref="Q720">_xlfn.IFS(LEFT(N720,4)="film","film &amp; video",LEFT(N720,4)="food","food",LEFT(N720,4)="game","games",LEFT(N720,4)="jour","journalism",LEFT(N720,4)="musi","music",LEFT(N720,4)="phot","photography",LEFT(N720,4)="publ","publishing",LEFT(N720,4)="tech","technology",LEFT(N720,4)="thea","theater")</f>
        <v>technology</v>
      </c>
      <c r="R720" t="str">
        <f t="shared" si="59"/>
        <v>wearables</v>
      </c>
      <c r="S720" s="10">
        <f t="shared" si="57"/>
        <v>42784.249305555553</v>
      </c>
      <c r="T720" s="10">
        <f t="shared" si="58"/>
        <v>42752.845451388886</v>
      </c>
    </row>
    <row r="721" spans="1:20" ht="43.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55"/>
        <v>1.2933333333333333E-2</v>
      </c>
      <c r="P721">
        <f t="shared" si="56"/>
        <v>5.1546391752577317E-2</v>
      </c>
      <c r="Q721" t="str" cm="1">
        <f t="array" ref="Q721">_xlfn.IFS(LEFT(N721,4)="film","film &amp; video",LEFT(N721,4)="food","food",LEFT(N721,4)="game","games",LEFT(N721,4)="jour","journalism",LEFT(N721,4)="musi","music",LEFT(N721,4)="phot","photography",LEFT(N721,4)="publ","publishing",LEFT(N721,4)="tech","technology",LEFT(N721,4)="thea","theater")</f>
        <v>technology</v>
      </c>
      <c r="R721" t="str">
        <f t="shared" si="59"/>
        <v>wearables</v>
      </c>
      <c r="S721" s="10">
        <f t="shared" si="57"/>
        <v>42423.040231481486</v>
      </c>
      <c r="T721" s="10">
        <f t="shared" si="58"/>
        <v>42409.040231481486</v>
      </c>
    </row>
    <row r="722" spans="1:20" ht="43.2">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55"/>
        <v>1.4394736842105262</v>
      </c>
      <c r="P722">
        <f t="shared" si="56"/>
        <v>1.4990859232175503E-2</v>
      </c>
      <c r="Q722" t="str" cm="1">
        <f t="array" ref="Q722">_xlfn.IFS(LEFT(N722,4)="film","film &amp; video",LEFT(N722,4)="food","food",LEFT(N722,4)="game","games",LEFT(N722,4)="jour","journalism",LEFT(N722,4)="musi","music",LEFT(N722,4)="phot","photography",LEFT(N722,4)="publ","publishing",LEFT(N722,4)="tech","technology",LEFT(N722,4)="thea","theater")</f>
        <v>publishing</v>
      </c>
      <c r="R722" t="str">
        <f t="shared" si="59"/>
        <v>nonfiction</v>
      </c>
      <c r="S722" s="10">
        <f t="shared" si="57"/>
        <v>40937.649201388893</v>
      </c>
      <c r="T722" s="10">
        <f t="shared" si="58"/>
        <v>40909.649201388893</v>
      </c>
    </row>
    <row r="723" spans="1:20" ht="57.6">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55"/>
        <v>1.2210975609756098</v>
      </c>
      <c r="P723">
        <f t="shared" si="56"/>
        <v>1.1884550084889643E-2</v>
      </c>
      <c r="Q723" t="str" cm="1">
        <f t="array" ref="Q723">_xlfn.IFS(LEFT(N723,4)="film","film &amp; video",LEFT(N723,4)="food","food",LEFT(N723,4)="game","games",LEFT(N723,4)="jour","journalism",LEFT(N723,4)="musi","music",LEFT(N723,4)="phot","photography",LEFT(N723,4)="publ","publishing",LEFT(N723,4)="tech","technology",LEFT(N723,4)="thea","theater")</f>
        <v>publishing</v>
      </c>
      <c r="R723" t="str">
        <f t="shared" si="59"/>
        <v>nonfiction</v>
      </c>
      <c r="S723" s="10">
        <f t="shared" si="57"/>
        <v>41852.571840277778</v>
      </c>
      <c r="T723" s="10">
        <f t="shared" si="58"/>
        <v>41807.571840277778</v>
      </c>
    </row>
    <row r="724" spans="1:20" ht="43.2">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55"/>
        <v>1.3202400000000001</v>
      </c>
      <c r="P724">
        <f t="shared" si="56"/>
        <v>4.6355208143973826E-3</v>
      </c>
      <c r="Q724" t="str" cm="1">
        <f t="array" ref="Q724">_xlfn.IFS(LEFT(N724,4)="film","film &amp; video",LEFT(N724,4)="food","food",LEFT(N724,4)="game","games",LEFT(N724,4)="jour","journalism",LEFT(N724,4)="musi","music",LEFT(N724,4)="phot","photography",LEFT(N724,4)="publ","publishing",LEFT(N724,4)="tech","technology",LEFT(N724,4)="thea","theater")</f>
        <v>publishing</v>
      </c>
      <c r="R724" t="str">
        <f t="shared" si="59"/>
        <v>nonfiction</v>
      </c>
      <c r="S724" s="10">
        <f t="shared" si="57"/>
        <v>41007.76363425926</v>
      </c>
      <c r="T724" s="10">
        <f t="shared" si="58"/>
        <v>40977.805300925924</v>
      </c>
    </row>
    <row r="725" spans="1:20" ht="28.8">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55"/>
        <v>1.0938000000000001</v>
      </c>
      <c r="P725">
        <f t="shared" si="56"/>
        <v>1.8284878405558602E-2</v>
      </c>
      <c r="Q725" t="str" cm="1">
        <f t="array" ref="Q725">_xlfn.IFS(LEFT(N725,4)="film","film &amp; video",LEFT(N725,4)="food","food",LEFT(N725,4)="game","games",LEFT(N725,4)="jour","journalism",LEFT(N725,4)="musi","music",LEFT(N725,4)="phot","photography",LEFT(N725,4)="publ","publishing",LEFT(N725,4)="tech","technology",LEFT(N725,4)="thea","theater")</f>
        <v>publishing</v>
      </c>
      <c r="R725" t="str">
        <f t="shared" si="59"/>
        <v>nonfiction</v>
      </c>
      <c r="S725" s="10">
        <f t="shared" si="57"/>
        <v>42215.165972222225</v>
      </c>
      <c r="T725" s="10">
        <f t="shared" si="58"/>
        <v>42184.816539351858</v>
      </c>
    </row>
    <row r="726" spans="1:20" ht="43.2">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55"/>
        <v>1.0547157142857144</v>
      </c>
      <c r="P726">
        <f t="shared" si="56"/>
        <v>1.9368794028451809E-2</v>
      </c>
      <c r="Q726" t="str" cm="1">
        <f t="array" ref="Q726">_xlfn.IFS(LEFT(N726,4)="film","film &amp; video",LEFT(N726,4)="food","food",LEFT(N726,4)="game","games",LEFT(N726,4)="jour","journalism",LEFT(N726,4)="musi","music",LEFT(N726,4)="phot","photography",LEFT(N726,4)="publ","publishing",LEFT(N726,4)="tech","technology",LEFT(N726,4)="thea","theater")</f>
        <v>publishing</v>
      </c>
      <c r="R726" t="str">
        <f t="shared" si="59"/>
        <v>nonfiction</v>
      </c>
      <c r="S726" s="10">
        <f t="shared" si="57"/>
        <v>40724.638460648144</v>
      </c>
      <c r="T726" s="10">
        <f t="shared" si="58"/>
        <v>40694.638460648144</v>
      </c>
    </row>
    <row r="727" spans="1:20" ht="43.2">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55"/>
        <v>1.0035000000000001</v>
      </c>
      <c r="P727">
        <f t="shared" si="56"/>
        <v>6.9755854509217742E-3</v>
      </c>
      <c r="Q727" t="str" cm="1">
        <f t="array" ref="Q727">_xlfn.IFS(LEFT(N727,4)="film","film &amp; video",LEFT(N727,4)="food","food",LEFT(N727,4)="game","games",LEFT(N727,4)="jour","journalism",LEFT(N727,4)="musi","music",LEFT(N727,4)="phot","photography",LEFT(N727,4)="publ","publishing",LEFT(N727,4)="tech","technology",LEFT(N727,4)="thea","theater")</f>
        <v>publishing</v>
      </c>
      <c r="R727" t="str">
        <f t="shared" si="59"/>
        <v>nonfiction</v>
      </c>
      <c r="S727" s="10">
        <f t="shared" si="57"/>
        <v>42351.626296296294</v>
      </c>
      <c r="T727" s="10">
        <f t="shared" si="58"/>
        <v>42321.626296296294</v>
      </c>
    </row>
    <row r="728" spans="1:20" ht="43.2">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55"/>
        <v>1.014</v>
      </c>
      <c r="P728">
        <f t="shared" si="56"/>
        <v>1.3806706114398421E-2</v>
      </c>
      <c r="Q728" t="str" cm="1">
        <f t="array" ref="Q728">_xlfn.IFS(LEFT(N728,4)="film","film &amp; video",LEFT(N728,4)="food","food",LEFT(N728,4)="game","games",LEFT(N728,4)="jour","journalism",LEFT(N728,4)="musi","music",LEFT(N728,4)="phot","photography",LEFT(N728,4)="publ","publishing",LEFT(N728,4)="tech","technology",LEFT(N728,4)="thea","theater")</f>
        <v>publishing</v>
      </c>
      <c r="R728" t="str">
        <f t="shared" si="59"/>
        <v>nonfiction</v>
      </c>
      <c r="S728" s="10">
        <f t="shared" si="57"/>
        <v>41376.042673611111</v>
      </c>
      <c r="T728" s="10">
        <f t="shared" si="58"/>
        <v>41346.042673611111</v>
      </c>
    </row>
    <row r="729" spans="1:20" ht="57.6">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55"/>
        <v>1.5551428571428572</v>
      </c>
      <c r="P729">
        <f t="shared" si="56"/>
        <v>2.7374609590299467E-2</v>
      </c>
      <c r="Q729" t="str" cm="1">
        <f t="array" ref="Q729">_xlfn.IFS(LEFT(N729,4)="film","film &amp; video",LEFT(N729,4)="food","food",LEFT(N729,4)="game","games",LEFT(N729,4)="jour","journalism",LEFT(N729,4)="musi","music",LEFT(N729,4)="phot","photography",LEFT(N729,4)="publ","publishing",LEFT(N729,4)="tech","technology",LEFT(N729,4)="thea","theater")</f>
        <v>publishing</v>
      </c>
      <c r="R729" t="str">
        <f t="shared" si="59"/>
        <v>nonfiction</v>
      </c>
      <c r="S729" s="10">
        <f t="shared" si="57"/>
        <v>41288.888888888891</v>
      </c>
      <c r="T729" s="10">
        <f t="shared" si="58"/>
        <v>41247.020243055551</v>
      </c>
    </row>
    <row r="730" spans="1:20" ht="43.2">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55"/>
        <v>1.05566</v>
      </c>
      <c r="P730">
        <f t="shared" si="56"/>
        <v>1.6419427972390099E-2</v>
      </c>
      <c r="Q730" t="str" cm="1">
        <f t="array" ref="Q730">_xlfn.IFS(LEFT(N730,4)="film","film &amp; video",LEFT(N730,4)="food","food",LEFT(N730,4)="game","games",LEFT(N730,4)="jour","journalism",LEFT(N730,4)="musi","music",LEFT(N730,4)="phot","photography",LEFT(N730,4)="publ","publishing",LEFT(N730,4)="tech","technology",LEFT(N730,4)="thea","theater")</f>
        <v>publishing</v>
      </c>
      <c r="R730" t="str">
        <f t="shared" si="59"/>
        <v>nonfiction</v>
      </c>
      <c r="S730" s="10">
        <f t="shared" si="57"/>
        <v>40776.837465277778</v>
      </c>
      <c r="T730" s="10">
        <f t="shared" si="58"/>
        <v>40731.837465277778</v>
      </c>
    </row>
    <row r="731" spans="1:20" ht="43.2">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55"/>
        <v>1.3065</v>
      </c>
      <c r="P731">
        <f t="shared" si="56"/>
        <v>2.2962112514351322E-2</v>
      </c>
      <c r="Q731" t="str" cm="1">
        <f t="array" ref="Q731">_xlfn.IFS(LEFT(N731,4)="film","film &amp; video",LEFT(N731,4)="food","food",LEFT(N731,4)="game","games",LEFT(N731,4)="jour","journalism",LEFT(N731,4)="musi","music",LEFT(N731,4)="phot","photography",LEFT(N731,4)="publ","publishing",LEFT(N731,4)="tech","technology",LEFT(N731,4)="thea","theater")</f>
        <v>publishing</v>
      </c>
      <c r="R731" t="str">
        <f t="shared" si="59"/>
        <v>nonfiction</v>
      </c>
      <c r="S731" s="10">
        <f t="shared" si="57"/>
        <v>41171.185891203706</v>
      </c>
      <c r="T731" s="10">
        <f t="shared" si="58"/>
        <v>41111.185891203706</v>
      </c>
    </row>
    <row r="732" spans="1:20" ht="28.8">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55"/>
        <v>1.3219000000000001</v>
      </c>
      <c r="P732">
        <f t="shared" si="56"/>
        <v>1.0023451093123534E-2</v>
      </c>
      <c r="Q732" t="str" cm="1">
        <f t="array" ref="Q732">_xlfn.IFS(LEFT(N732,4)="film","film &amp; video",LEFT(N732,4)="food","food",LEFT(N732,4)="game","games",LEFT(N732,4)="jour","journalism",LEFT(N732,4)="musi","music",LEFT(N732,4)="phot","photography",LEFT(N732,4)="publ","publishing",LEFT(N732,4)="tech","technology",LEFT(N732,4)="thea","theater")</f>
        <v>publishing</v>
      </c>
      <c r="R732" t="str">
        <f t="shared" si="59"/>
        <v>nonfiction</v>
      </c>
      <c r="S732" s="10">
        <f t="shared" si="57"/>
        <v>40884.745266203703</v>
      </c>
      <c r="T732" s="10">
        <f t="shared" si="58"/>
        <v>40854.745266203703</v>
      </c>
    </row>
    <row r="733" spans="1:20" ht="43.2">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55"/>
        <v>1.26</v>
      </c>
      <c r="P733">
        <f t="shared" si="56"/>
        <v>1.126984126984127E-2</v>
      </c>
      <c r="Q733" t="str" cm="1">
        <f t="array" ref="Q733">_xlfn.IFS(LEFT(N733,4)="film","film &amp; video",LEFT(N733,4)="food","food",LEFT(N733,4)="game","games",LEFT(N733,4)="jour","journalism",LEFT(N733,4)="musi","music",LEFT(N733,4)="phot","photography",LEFT(N733,4)="publ","publishing",LEFT(N733,4)="tech","technology",LEFT(N733,4)="thea","theater")</f>
        <v>publishing</v>
      </c>
      <c r="R733" t="str">
        <f t="shared" si="59"/>
        <v>nonfiction</v>
      </c>
      <c r="S733" s="10">
        <f t="shared" si="57"/>
        <v>40930.25</v>
      </c>
      <c r="T733" s="10">
        <f t="shared" si="58"/>
        <v>40879.795682870368</v>
      </c>
    </row>
    <row r="734" spans="1:20" ht="43.2">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55"/>
        <v>1.6</v>
      </c>
      <c r="P734">
        <f t="shared" si="56"/>
        <v>0.203125</v>
      </c>
      <c r="Q734" t="str" cm="1">
        <f t="array" ref="Q734">_xlfn.IFS(LEFT(N734,4)="film","film &amp; video",LEFT(N734,4)="food","food",LEFT(N734,4)="game","games",LEFT(N734,4)="jour","journalism",LEFT(N734,4)="musi","music",LEFT(N734,4)="phot","photography",LEFT(N734,4)="publ","publishing",LEFT(N734,4)="tech","technology",LEFT(N734,4)="thea","theater")</f>
        <v>publishing</v>
      </c>
      <c r="R734" t="str">
        <f t="shared" si="59"/>
        <v>nonfiction</v>
      </c>
      <c r="S734" s="10">
        <f t="shared" si="57"/>
        <v>41546.424317129626</v>
      </c>
      <c r="T734" s="10">
        <f t="shared" si="58"/>
        <v>41486.424317129626</v>
      </c>
    </row>
    <row r="735" spans="1:20" ht="57.6">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55"/>
        <v>1.2048000000000001</v>
      </c>
      <c r="P735">
        <f t="shared" si="56"/>
        <v>5.6108897742363877E-2</v>
      </c>
      <c r="Q735" t="str" cm="1">
        <f t="array" ref="Q735">_xlfn.IFS(LEFT(N735,4)="film","film &amp; video",LEFT(N735,4)="food","food",LEFT(N735,4)="game","games",LEFT(N735,4)="jour","journalism",LEFT(N735,4)="musi","music",LEFT(N735,4)="phot","photography",LEFT(N735,4)="publ","publishing",LEFT(N735,4)="tech","technology",LEFT(N735,4)="thea","theater")</f>
        <v>publishing</v>
      </c>
      <c r="R735" t="str">
        <f t="shared" si="59"/>
        <v>nonfiction</v>
      </c>
      <c r="S735" s="10">
        <f t="shared" si="57"/>
        <v>41628.420046296298</v>
      </c>
      <c r="T735" s="10">
        <f t="shared" si="58"/>
        <v>41598.420046296298</v>
      </c>
    </row>
    <row r="736" spans="1:20" ht="43.2">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55"/>
        <v>1.2552941176470589</v>
      </c>
      <c r="P736">
        <f t="shared" si="56"/>
        <v>5.3420805998125589E-3</v>
      </c>
      <c r="Q736" t="str" cm="1">
        <f t="array" ref="Q736">_xlfn.IFS(LEFT(N736,4)="film","film &amp; video",LEFT(N736,4)="food","food",LEFT(N736,4)="game","games",LEFT(N736,4)="jour","journalism",LEFT(N736,4)="musi","music",LEFT(N736,4)="phot","photography",LEFT(N736,4)="publ","publishing",LEFT(N736,4)="tech","technology",LEFT(N736,4)="thea","theater")</f>
        <v>publishing</v>
      </c>
      <c r="R736" t="str">
        <f t="shared" si="59"/>
        <v>nonfiction</v>
      </c>
      <c r="S736" s="10">
        <f t="shared" si="57"/>
        <v>42133.208333333328</v>
      </c>
      <c r="T736" s="10">
        <f t="shared" si="58"/>
        <v>42102.164583333331</v>
      </c>
    </row>
    <row r="737" spans="1:20" ht="43.2">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55"/>
        <v>1.1440638297872341</v>
      </c>
      <c r="P737">
        <f t="shared" si="56"/>
        <v>4.2588012125495157E-3</v>
      </c>
      <c r="Q737" t="str" cm="1">
        <f t="array" ref="Q737">_xlfn.IFS(LEFT(N737,4)="film","film &amp; video",LEFT(N737,4)="food","food",LEFT(N737,4)="game","games",LEFT(N737,4)="jour","journalism",LEFT(N737,4)="musi","music",LEFT(N737,4)="phot","photography",LEFT(N737,4)="publ","publishing",LEFT(N737,4)="tech","technology",LEFT(N737,4)="thea","theater")</f>
        <v>publishing</v>
      </c>
      <c r="R737" t="str">
        <f t="shared" si="59"/>
        <v>nonfiction</v>
      </c>
      <c r="S737" s="10">
        <f t="shared" si="57"/>
        <v>41977.027083333334</v>
      </c>
      <c r="T737" s="10">
        <f t="shared" si="58"/>
        <v>41946.029467592591</v>
      </c>
    </row>
    <row r="738" spans="1:20" ht="43.2">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55"/>
        <v>3.151388888888889</v>
      </c>
      <c r="P738">
        <f t="shared" si="56"/>
        <v>9.5196121639488755E-3</v>
      </c>
      <c r="Q738" t="str" cm="1">
        <f t="array" ref="Q738">_xlfn.IFS(LEFT(N738,4)="film","film &amp; video",LEFT(N738,4)="food","food",LEFT(N738,4)="game","games",LEFT(N738,4)="jour","journalism",LEFT(N738,4)="musi","music",LEFT(N738,4)="phot","photography",LEFT(N738,4)="publ","publishing",LEFT(N738,4)="tech","technology",LEFT(N738,4)="thea","theater")</f>
        <v>publishing</v>
      </c>
      <c r="R738" t="str">
        <f t="shared" si="59"/>
        <v>nonfiction</v>
      </c>
      <c r="S738" s="10">
        <f t="shared" si="57"/>
        <v>41599.207638888889</v>
      </c>
      <c r="T738" s="10">
        <f t="shared" si="58"/>
        <v>41579.734259259261</v>
      </c>
    </row>
    <row r="739" spans="1:20" ht="43.2">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55"/>
        <v>1.224</v>
      </c>
      <c r="P739">
        <f t="shared" si="56"/>
        <v>1.7647058823529412E-2</v>
      </c>
      <c r="Q739" t="str" cm="1">
        <f t="array" ref="Q739">_xlfn.IFS(LEFT(N739,4)="film","film &amp; video",LEFT(N739,4)="food","food",LEFT(N739,4)="game","games",LEFT(N739,4)="jour","journalism",LEFT(N739,4)="musi","music",LEFT(N739,4)="phot","photography",LEFT(N739,4)="publ","publishing",LEFT(N739,4)="tech","technology",LEFT(N739,4)="thea","theater")</f>
        <v>publishing</v>
      </c>
      <c r="R739" t="str">
        <f t="shared" si="59"/>
        <v>nonfiction</v>
      </c>
      <c r="S739" s="10">
        <f t="shared" si="57"/>
        <v>41684.833333333336</v>
      </c>
      <c r="T739" s="10">
        <f t="shared" si="58"/>
        <v>41667.275312500002</v>
      </c>
    </row>
    <row r="740" spans="1:20" ht="28.8">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55"/>
        <v>1.0673333333333332</v>
      </c>
      <c r="P740">
        <f t="shared" si="56"/>
        <v>2.5608994378513428E-2</v>
      </c>
      <c r="Q740" t="str" cm="1">
        <f t="array" ref="Q740">_xlfn.IFS(LEFT(N740,4)="film","film &amp; video",LEFT(N740,4)="food","food",LEFT(N740,4)="game","games",LEFT(N740,4)="jour","journalism",LEFT(N740,4)="musi","music",LEFT(N740,4)="phot","photography",LEFT(N740,4)="publ","publishing",LEFT(N740,4)="tech","technology",LEFT(N740,4)="thea","theater")</f>
        <v>publishing</v>
      </c>
      <c r="R740" t="str">
        <f t="shared" si="59"/>
        <v>nonfiction</v>
      </c>
      <c r="S740" s="10">
        <f t="shared" si="57"/>
        <v>41974.207638888889</v>
      </c>
      <c r="T740" s="10">
        <f t="shared" si="58"/>
        <v>41943.604097222218</v>
      </c>
    </row>
    <row r="741" spans="1:20" ht="43.2">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55"/>
        <v>1.5833333333333333</v>
      </c>
      <c r="P741">
        <f t="shared" si="56"/>
        <v>1.4631578947368421E-2</v>
      </c>
      <c r="Q741" t="str" cm="1">
        <f t="array" ref="Q741">_xlfn.IFS(LEFT(N741,4)="film","film &amp; video",LEFT(N741,4)="food","food",LEFT(N741,4)="game","games",LEFT(N741,4)="jour","journalism",LEFT(N741,4)="musi","music",LEFT(N741,4)="phot","photography",LEFT(N741,4)="publ","publishing",LEFT(N741,4)="tech","technology",LEFT(N741,4)="thea","theater")</f>
        <v>publishing</v>
      </c>
      <c r="R741" t="str">
        <f t="shared" si="59"/>
        <v>nonfiction</v>
      </c>
      <c r="S741" s="10">
        <f t="shared" si="57"/>
        <v>41862.502650462964</v>
      </c>
      <c r="T741" s="10">
        <f t="shared" si="58"/>
        <v>41829.502650462964</v>
      </c>
    </row>
    <row r="742" spans="1:20" ht="57.6">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55"/>
        <v>1.0740000000000001</v>
      </c>
      <c r="P742">
        <f t="shared" si="56"/>
        <v>5.8969584109248912E-3</v>
      </c>
      <c r="Q742" t="str" cm="1">
        <f t="array" ref="Q742">_xlfn.IFS(LEFT(N742,4)="film","film &amp; video",LEFT(N742,4)="food","food",LEFT(N742,4)="game","games",LEFT(N742,4)="jour","journalism",LEFT(N742,4)="musi","music",LEFT(N742,4)="phot","photography",LEFT(N742,4)="publ","publishing",LEFT(N742,4)="tech","technology",LEFT(N742,4)="thea","theater")</f>
        <v>publishing</v>
      </c>
      <c r="R742" t="str">
        <f t="shared" si="59"/>
        <v>nonfiction</v>
      </c>
      <c r="S742" s="10">
        <f t="shared" si="57"/>
        <v>42176.146782407406</v>
      </c>
      <c r="T742" s="10">
        <f t="shared" si="58"/>
        <v>42162.146782407406</v>
      </c>
    </row>
    <row r="743" spans="1:20" ht="28.8">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55"/>
        <v>1.0226</v>
      </c>
      <c r="P743">
        <f t="shared" si="56"/>
        <v>7.0709654124479085E-3</v>
      </c>
      <c r="Q743" t="str" cm="1">
        <f t="array" ref="Q743">_xlfn.IFS(LEFT(N743,4)="film","film &amp; video",LEFT(N743,4)="food","food",LEFT(N743,4)="game","games",LEFT(N743,4)="jour","journalism",LEFT(N743,4)="musi","music",LEFT(N743,4)="phot","photography",LEFT(N743,4)="publ","publishing",LEFT(N743,4)="tech","technology",LEFT(N743,4)="thea","theater")</f>
        <v>publishing</v>
      </c>
      <c r="R743" t="str">
        <f t="shared" si="59"/>
        <v>nonfiction</v>
      </c>
      <c r="S743" s="10">
        <f t="shared" si="57"/>
        <v>41436.648217592592</v>
      </c>
      <c r="T743" s="10">
        <f t="shared" si="58"/>
        <v>41401.648217592592</v>
      </c>
    </row>
    <row r="744" spans="1:20" ht="57.6">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55"/>
        <v>1.1071428571428572</v>
      </c>
      <c r="P744">
        <f t="shared" si="56"/>
        <v>1.4838709677419355E-2</v>
      </c>
      <c r="Q744" t="str" cm="1">
        <f t="array" ref="Q744">_xlfn.IFS(LEFT(N744,4)="film","film &amp; video",LEFT(N744,4)="food","food",LEFT(N744,4)="game","games",LEFT(N744,4)="jour","journalism",LEFT(N744,4)="musi","music",LEFT(N744,4)="phot","photography",LEFT(N744,4)="publ","publishing",LEFT(N744,4)="tech","technology",LEFT(N744,4)="thea","theater")</f>
        <v>publishing</v>
      </c>
      <c r="R744" t="str">
        <f t="shared" si="59"/>
        <v>nonfiction</v>
      </c>
      <c r="S744" s="10">
        <f t="shared" si="57"/>
        <v>41719.876296296294</v>
      </c>
      <c r="T744" s="10">
        <f t="shared" si="58"/>
        <v>41689.917962962965</v>
      </c>
    </row>
    <row r="745" spans="1:20" ht="43.2">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55"/>
        <v>1.48</v>
      </c>
      <c r="P745">
        <f t="shared" si="56"/>
        <v>1.8427518427518427E-2</v>
      </c>
      <c r="Q745" t="str" cm="1">
        <f t="array" ref="Q745">_xlfn.IFS(LEFT(N745,4)="film","film &amp; video",LEFT(N745,4)="food","food",LEFT(N745,4)="game","games",LEFT(N745,4)="jour","journalism",LEFT(N745,4)="musi","music",LEFT(N745,4)="phot","photography",LEFT(N745,4)="publ","publishing",LEFT(N745,4)="tech","technology",LEFT(N745,4)="thea","theater")</f>
        <v>publishing</v>
      </c>
      <c r="R745" t="str">
        <f t="shared" si="59"/>
        <v>nonfiction</v>
      </c>
      <c r="S745" s="10">
        <f t="shared" si="57"/>
        <v>41015.875</v>
      </c>
      <c r="T745" s="10">
        <f t="shared" si="58"/>
        <v>40990.709317129629</v>
      </c>
    </row>
    <row r="746" spans="1:20" ht="43.2">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55"/>
        <v>1.0232000000000001</v>
      </c>
      <c r="P746">
        <f t="shared" si="56"/>
        <v>1.2118842845973418E-2</v>
      </c>
      <c r="Q746" t="str" cm="1">
        <f t="array" ref="Q746">_xlfn.IFS(LEFT(N746,4)="film","film &amp; video",LEFT(N746,4)="food","food",LEFT(N746,4)="game","games",LEFT(N746,4)="jour","journalism",LEFT(N746,4)="musi","music",LEFT(N746,4)="phot","photography",LEFT(N746,4)="publ","publishing",LEFT(N746,4)="tech","technology",LEFT(N746,4)="thea","theater")</f>
        <v>publishing</v>
      </c>
      <c r="R746" t="str">
        <f t="shared" si="59"/>
        <v>nonfiction</v>
      </c>
      <c r="S746" s="10">
        <f t="shared" si="57"/>
        <v>41256.95721064815</v>
      </c>
      <c r="T746" s="10">
        <f t="shared" si="58"/>
        <v>41226.95721064815</v>
      </c>
    </row>
    <row r="747" spans="1:20" ht="43.2">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55"/>
        <v>1.7909909909909909</v>
      </c>
      <c r="P747">
        <f t="shared" si="56"/>
        <v>1.8611670020120725E-2</v>
      </c>
      <c r="Q747" t="str" cm="1">
        <f t="array" ref="Q747">_xlfn.IFS(LEFT(N747,4)="film","film &amp; video",LEFT(N747,4)="food","food",LEFT(N747,4)="game","games",LEFT(N747,4)="jour","journalism",LEFT(N747,4)="musi","music",LEFT(N747,4)="phot","photography",LEFT(N747,4)="publ","publishing",LEFT(N747,4)="tech","technology",LEFT(N747,4)="thea","theater")</f>
        <v>publishing</v>
      </c>
      <c r="R747" t="str">
        <f t="shared" si="59"/>
        <v>nonfiction</v>
      </c>
      <c r="S747" s="10">
        <f t="shared" si="57"/>
        <v>41397.572280092594</v>
      </c>
      <c r="T747" s="10">
        <f t="shared" si="58"/>
        <v>41367.572280092594</v>
      </c>
    </row>
    <row r="748" spans="1:20" ht="28.8">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55"/>
        <v>1.1108135252761968</v>
      </c>
      <c r="P748">
        <f t="shared" si="56"/>
        <v>2.923447860156721E-2</v>
      </c>
      <c r="Q748" t="str" cm="1">
        <f t="array" ref="Q748">_xlfn.IFS(LEFT(N748,4)="film","film &amp; video",LEFT(N748,4)="food","food",LEFT(N748,4)="game","games",LEFT(N748,4)="jour","journalism",LEFT(N748,4)="musi","music",LEFT(N748,4)="phot","photography",LEFT(N748,4)="publ","publishing",LEFT(N748,4)="tech","technology",LEFT(N748,4)="thea","theater")</f>
        <v>publishing</v>
      </c>
      <c r="R748" t="str">
        <f t="shared" si="59"/>
        <v>nonfiction</v>
      </c>
      <c r="S748" s="10">
        <f t="shared" si="57"/>
        <v>41175.165972222225</v>
      </c>
      <c r="T748" s="10">
        <f t="shared" si="58"/>
        <v>41157.042928240742</v>
      </c>
    </row>
    <row r="749" spans="1:20" ht="43.2">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55"/>
        <v>1.0004285714285714</v>
      </c>
      <c r="P749">
        <f t="shared" si="56"/>
        <v>7.8537769527345421E-3</v>
      </c>
      <c r="Q749" t="str" cm="1">
        <f t="array" ref="Q749">_xlfn.IFS(LEFT(N749,4)="film","film &amp; video",LEFT(N749,4)="food","food",LEFT(N749,4)="game","games",LEFT(N749,4)="jour","journalism",LEFT(N749,4)="musi","music",LEFT(N749,4)="phot","photography",LEFT(N749,4)="publ","publishing",LEFT(N749,4)="tech","technology",LEFT(N749,4)="thea","theater")</f>
        <v>publishing</v>
      </c>
      <c r="R749" t="str">
        <f t="shared" si="59"/>
        <v>nonfiction</v>
      </c>
      <c r="S749" s="10">
        <f t="shared" si="57"/>
        <v>42019.454166666663</v>
      </c>
      <c r="T749" s="10">
        <f t="shared" si="58"/>
        <v>41988.548831018517</v>
      </c>
    </row>
    <row r="750" spans="1:20" ht="43.2">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55"/>
        <v>1.0024999999999999</v>
      </c>
      <c r="P750">
        <f t="shared" si="56"/>
        <v>2.1945137157107233E-2</v>
      </c>
      <c r="Q750" t="str" cm="1">
        <f t="array" ref="Q750">_xlfn.IFS(LEFT(N750,4)="film","film &amp; video",LEFT(N750,4)="food","food",LEFT(N750,4)="game","games",LEFT(N750,4)="jour","journalism",LEFT(N750,4)="musi","music",LEFT(N750,4)="phot","photography",LEFT(N750,4)="publ","publishing",LEFT(N750,4)="tech","technology",LEFT(N750,4)="thea","theater")</f>
        <v>publishing</v>
      </c>
      <c r="R750" t="str">
        <f t="shared" si="59"/>
        <v>nonfiction</v>
      </c>
      <c r="S750" s="10">
        <f t="shared" si="57"/>
        <v>41861.846828703703</v>
      </c>
      <c r="T750" s="10">
        <f t="shared" si="58"/>
        <v>41831.846828703703</v>
      </c>
    </row>
    <row r="751" spans="1:20" ht="43.2">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55"/>
        <v>1.0556000000000001</v>
      </c>
      <c r="P751">
        <f t="shared" si="56"/>
        <v>1.0420613868889731E-2</v>
      </c>
      <c r="Q751" t="str" cm="1">
        <f t="array" ref="Q751">_xlfn.IFS(LEFT(N751,4)="film","film &amp; video",LEFT(N751,4)="food","food",LEFT(N751,4)="game","games",LEFT(N751,4)="jour","journalism",LEFT(N751,4)="musi","music",LEFT(N751,4)="phot","photography",LEFT(N751,4)="publ","publishing",LEFT(N751,4)="tech","technology",LEFT(N751,4)="thea","theater")</f>
        <v>publishing</v>
      </c>
      <c r="R751" t="str">
        <f t="shared" si="59"/>
        <v>nonfiction</v>
      </c>
      <c r="S751" s="10">
        <f t="shared" si="57"/>
        <v>42763.94131944445</v>
      </c>
      <c r="T751" s="10">
        <f t="shared" si="58"/>
        <v>42733.94131944445</v>
      </c>
    </row>
    <row r="752" spans="1:20" ht="43.2">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55"/>
        <v>1.0258775877587758</v>
      </c>
      <c r="P752">
        <f t="shared" si="56"/>
        <v>1.2941434525115156E-2</v>
      </c>
      <c r="Q752" t="str" cm="1">
        <f t="array" ref="Q752">_xlfn.IFS(LEFT(N752,4)="film","film &amp; video",LEFT(N752,4)="food","food",LEFT(N752,4)="game","games",LEFT(N752,4)="jour","journalism",LEFT(N752,4)="musi","music",LEFT(N752,4)="phot","photography",LEFT(N752,4)="publ","publishing",LEFT(N752,4)="tech","technology",LEFT(N752,4)="thea","theater")</f>
        <v>publishing</v>
      </c>
      <c r="R752" t="str">
        <f t="shared" si="59"/>
        <v>nonfiction</v>
      </c>
      <c r="S752" s="10">
        <f t="shared" si="57"/>
        <v>41329.878148148149</v>
      </c>
      <c r="T752" s="10">
        <f t="shared" si="58"/>
        <v>41299.878148148149</v>
      </c>
    </row>
    <row r="753" spans="1:20" ht="43.2">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55"/>
        <v>1.1850000000000001</v>
      </c>
      <c r="P753">
        <f t="shared" si="56"/>
        <v>1.7440225035161745E-2</v>
      </c>
      <c r="Q753" t="str" cm="1">
        <f t="array" ref="Q753">_xlfn.IFS(LEFT(N753,4)="film","film &amp; video",LEFT(N753,4)="food","food",LEFT(N753,4)="game","games",LEFT(N753,4)="jour","journalism",LEFT(N753,4)="musi","music",LEFT(N753,4)="phot","photography",LEFT(N753,4)="publ","publishing",LEFT(N753,4)="tech","technology",LEFT(N753,4)="thea","theater")</f>
        <v>publishing</v>
      </c>
      <c r="R753" t="str">
        <f t="shared" si="59"/>
        <v>nonfiction</v>
      </c>
      <c r="S753" s="10">
        <f t="shared" si="57"/>
        <v>40759.630497685182</v>
      </c>
      <c r="T753" s="10">
        <f t="shared" si="58"/>
        <v>40713.630497685182</v>
      </c>
    </row>
    <row r="754" spans="1:20" ht="57.6">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55"/>
        <v>1.117</v>
      </c>
      <c r="P754">
        <f t="shared" si="56"/>
        <v>1.8800358102059087E-2</v>
      </c>
      <c r="Q754" t="str" cm="1">
        <f t="array" ref="Q754">_xlfn.IFS(LEFT(N754,4)="film","film &amp; video",LEFT(N754,4)="food","food",LEFT(N754,4)="game","games",LEFT(N754,4)="jour","journalism",LEFT(N754,4)="musi","music",LEFT(N754,4)="phot","photography",LEFT(N754,4)="publ","publishing",LEFT(N754,4)="tech","technology",LEFT(N754,4)="thea","theater")</f>
        <v>publishing</v>
      </c>
      <c r="R754" t="str">
        <f t="shared" si="59"/>
        <v>nonfiction</v>
      </c>
      <c r="S754" s="10">
        <f t="shared" si="57"/>
        <v>42659.458333333328</v>
      </c>
      <c r="T754" s="10">
        <f t="shared" si="58"/>
        <v>42639.421493055561</v>
      </c>
    </row>
    <row r="755" spans="1:20" ht="43.2">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55"/>
        <v>1.28</v>
      </c>
      <c r="P755">
        <f t="shared" si="56"/>
        <v>2.0312500000000001E-3</v>
      </c>
      <c r="Q755" t="str" cm="1">
        <f t="array" ref="Q755">_xlfn.IFS(LEFT(N755,4)="film","film &amp; video",LEFT(N755,4)="food","food",LEFT(N755,4)="game","games",LEFT(N755,4)="jour","journalism",LEFT(N755,4)="musi","music",LEFT(N755,4)="phot","photography",LEFT(N755,4)="publ","publishing",LEFT(N755,4)="tech","technology",LEFT(N755,4)="thea","theater")</f>
        <v>publishing</v>
      </c>
      <c r="R755" t="str">
        <f t="shared" si="59"/>
        <v>nonfiction</v>
      </c>
      <c r="S755" s="10">
        <f t="shared" si="57"/>
        <v>42049.590173611112</v>
      </c>
      <c r="T755" s="10">
        <f t="shared" si="58"/>
        <v>42019.590173611112</v>
      </c>
    </row>
    <row r="756" spans="1:20" ht="43.2">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55"/>
        <v>1.0375000000000001</v>
      </c>
      <c r="P756">
        <f t="shared" si="56"/>
        <v>2.3614457831325302E-2</v>
      </c>
      <c r="Q756" t="str" cm="1">
        <f t="array" ref="Q756">_xlfn.IFS(LEFT(N756,4)="film","film &amp; video",LEFT(N756,4)="food","food",LEFT(N756,4)="game","games",LEFT(N756,4)="jour","journalism",LEFT(N756,4)="musi","music",LEFT(N756,4)="phot","photography",LEFT(N756,4)="publ","publishing",LEFT(N756,4)="tech","technology",LEFT(N756,4)="thea","theater")</f>
        <v>publishing</v>
      </c>
      <c r="R756" t="str">
        <f t="shared" si="59"/>
        <v>nonfiction</v>
      </c>
      <c r="S756" s="10">
        <f t="shared" si="57"/>
        <v>41279.749085648145</v>
      </c>
      <c r="T756" s="10">
        <f t="shared" si="58"/>
        <v>41249.749085648145</v>
      </c>
    </row>
    <row r="757" spans="1:20" ht="43.2">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55"/>
        <v>1.0190760000000001</v>
      </c>
      <c r="P757">
        <f t="shared" si="56"/>
        <v>2.6690845432529076E-2</v>
      </c>
      <c r="Q757" t="str" cm="1">
        <f t="array" ref="Q757">_xlfn.IFS(LEFT(N757,4)="film","film &amp; video",LEFT(N757,4)="food","food",LEFT(N757,4)="game","games",LEFT(N757,4)="jour","journalism",LEFT(N757,4)="musi","music",LEFT(N757,4)="phot","photography",LEFT(N757,4)="publ","publishing",LEFT(N757,4)="tech","technology",LEFT(N757,4)="thea","theater")</f>
        <v>publishing</v>
      </c>
      <c r="R757" t="str">
        <f t="shared" si="59"/>
        <v>nonfiction</v>
      </c>
      <c r="S757" s="10">
        <f t="shared" si="57"/>
        <v>41414.02847222222</v>
      </c>
      <c r="T757" s="10">
        <f t="shared" si="58"/>
        <v>41383.605057870373</v>
      </c>
    </row>
    <row r="758" spans="1:20" ht="43.2">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55"/>
        <v>1.177142857142857</v>
      </c>
      <c r="P758">
        <f t="shared" si="56"/>
        <v>2.6699029126213591E-2</v>
      </c>
      <c r="Q758" t="str" cm="1">
        <f t="array" ref="Q758">_xlfn.IFS(LEFT(N758,4)="film","film &amp; video",LEFT(N758,4)="food","food",LEFT(N758,4)="game","games",LEFT(N758,4)="jour","journalism",LEFT(N758,4)="musi","music",LEFT(N758,4)="phot","photography",LEFT(N758,4)="publ","publishing",LEFT(N758,4)="tech","technology",LEFT(N758,4)="thea","theater")</f>
        <v>publishing</v>
      </c>
      <c r="R758" t="str">
        <f t="shared" si="59"/>
        <v>nonfiction</v>
      </c>
      <c r="S758" s="10">
        <f t="shared" si="57"/>
        <v>40651.725219907406</v>
      </c>
      <c r="T758" s="10">
        <f t="shared" si="58"/>
        <v>40590.766886574071</v>
      </c>
    </row>
    <row r="759" spans="1:20" ht="43.2">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55"/>
        <v>2.38</v>
      </c>
      <c r="P759">
        <f t="shared" si="56"/>
        <v>3.0252100840336135E-2</v>
      </c>
      <c r="Q759" t="str" cm="1">
        <f t="array" ref="Q759">_xlfn.IFS(LEFT(N759,4)="film","film &amp; video",LEFT(N759,4)="food","food",LEFT(N759,4)="game","games",LEFT(N759,4)="jour","journalism",LEFT(N759,4)="musi","music",LEFT(N759,4)="phot","photography",LEFT(N759,4)="publ","publishing",LEFT(N759,4)="tech","technology",LEFT(N759,4)="thea","theater")</f>
        <v>publishing</v>
      </c>
      <c r="R759" t="str">
        <f t="shared" si="59"/>
        <v>nonfiction</v>
      </c>
      <c r="S759" s="10">
        <f t="shared" si="57"/>
        <v>41249.054560185185</v>
      </c>
      <c r="T759" s="10">
        <f t="shared" si="58"/>
        <v>41235.054560185185</v>
      </c>
    </row>
    <row r="760" spans="1:20" ht="28.8">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55"/>
        <v>1.02</v>
      </c>
      <c r="P760">
        <f t="shared" si="56"/>
        <v>7.4509803921568628E-3</v>
      </c>
      <c r="Q760" t="str" cm="1">
        <f t="array" ref="Q760">_xlfn.IFS(LEFT(N760,4)="film","film &amp; video",LEFT(N760,4)="food","food",LEFT(N760,4)="game","games",LEFT(N760,4)="jour","journalism",LEFT(N760,4)="musi","music",LEFT(N760,4)="phot","photography",LEFT(N760,4)="publ","publishing",LEFT(N760,4)="tech","technology",LEFT(N760,4)="thea","theater")</f>
        <v>publishing</v>
      </c>
      <c r="R760" t="str">
        <f t="shared" si="59"/>
        <v>nonfiction</v>
      </c>
      <c r="S760" s="10">
        <f t="shared" si="57"/>
        <v>40459.836435185185</v>
      </c>
      <c r="T760" s="10">
        <f t="shared" si="58"/>
        <v>40429.836435185185</v>
      </c>
    </row>
    <row r="761" spans="1:20" ht="43.2">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55"/>
        <v>1.0192000000000001</v>
      </c>
      <c r="P761">
        <f t="shared" si="56"/>
        <v>1.9427001569858712E-2</v>
      </c>
      <c r="Q761" t="str" cm="1">
        <f t="array" ref="Q761">_xlfn.IFS(LEFT(N761,4)="film","film &amp; video",LEFT(N761,4)="food","food",LEFT(N761,4)="game","games",LEFT(N761,4)="jour","journalism",LEFT(N761,4)="musi","music",LEFT(N761,4)="phot","photography",LEFT(N761,4)="publ","publishing",LEFT(N761,4)="tech","technology",LEFT(N761,4)="thea","theater")</f>
        <v>publishing</v>
      </c>
      <c r="R761" t="str">
        <f t="shared" si="59"/>
        <v>nonfiction</v>
      </c>
      <c r="S761" s="10">
        <f t="shared" si="57"/>
        <v>41829.330312500002</v>
      </c>
      <c r="T761" s="10">
        <f t="shared" si="58"/>
        <v>41789.330312500002</v>
      </c>
    </row>
    <row r="762" spans="1:20" ht="43.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55"/>
        <v>0</v>
      </c>
      <c r="P762" t="e">
        <f t="shared" si="56"/>
        <v>#DIV/0!</v>
      </c>
      <c r="Q762" t="str" cm="1">
        <f t="array" ref="Q762">_xlfn.IFS(LEFT(N762,4)="film","film &amp; video",LEFT(N762,4)="food","food",LEFT(N762,4)="game","games",LEFT(N762,4)="jour","journalism",LEFT(N762,4)="musi","music",LEFT(N762,4)="phot","photography",LEFT(N762,4)="publ","publishing",LEFT(N762,4)="tech","technology",LEFT(N762,4)="thea","theater")</f>
        <v>publishing</v>
      </c>
      <c r="R762" t="str">
        <f t="shared" si="59"/>
        <v>fiction</v>
      </c>
      <c r="S762" s="10">
        <f t="shared" si="57"/>
        <v>42700.805706018517</v>
      </c>
      <c r="T762" s="10">
        <f t="shared" si="58"/>
        <v>42670.764039351852</v>
      </c>
    </row>
    <row r="763" spans="1:20" ht="43.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55"/>
        <v>4.7E-2</v>
      </c>
      <c r="P763">
        <f t="shared" si="56"/>
        <v>2.553191489361702E-2</v>
      </c>
      <c r="Q763" t="str" cm="1">
        <f t="array" ref="Q763">_xlfn.IFS(LEFT(N763,4)="film","film &amp; video",LEFT(N763,4)="food","food",LEFT(N763,4)="game","games",LEFT(N763,4)="jour","journalism",LEFT(N763,4)="musi","music",LEFT(N763,4)="phot","photography",LEFT(N763,4)="publ","publishing",LEFT(N763,4)="tech","technology",LEFT(N763,4)="thea","theater")</f>
        <v>publishing</v>
      </c>
      <c r="R763" t="str">
        <f t="shared" si="59"/>
        <v>fiction</v>
      </c>
      <c r="S763" s="10">
        <f t="shared" si="57"/>
        <v>41672.751458333332</v>
      </c>
      <c r="T763" s="10">
        <f t="shared" si="58"/>
        <v>41642.751458333332</v>
      </c>
    </row>
    <row r="764" spans="1:20" ht="43.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55"/>
        <v>0</v>
      </c>
      <c r="P764" t="e">
        <f t="shared" si="56"/>
        <v>#DIV/0!</v>
      </c>
      <c r="Q764" t="str" cm="1">
        <f t="array" ref="Q764">_xlfn.IFS(LEFT(N764,4)="film","film &amp; video",LEFT(N764,4)="food","food",LEFT(N764,4)="game","games",LEFT(N764,4)="jour","journalism",LEFT(N764,4)="musi","music",LEFT(N764,4)="phot","photography",LEFT(N764,4)="publ","publishing",LEFT(N764,4)="tech","technology",LEFT(N764,4)="thea","theater")</f>
        <v>publishing</v>
      </c>
      <c r="R764" t="str">
        <f t="shared" si="59"/>
        <v>fiction</v>
      </c>
      <c r="S764" s="10">
        <f t="shared" si="57"/>
        <v>42708.25</v>
      </c>
      <c r="T764" s="10">
        <f t="shared" si="58"/>
        <v>42690.858449074076</v>
      </c>
    </row>
    <row r="765" spans="1:20" ht="43.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55"/>
        <v>1.1655011655011655E-3</v>
      </c>
      <c r="P765">
        <f t="shared" si="56"/>
        <v>0.2</v>
      </c>
      <c r="Q765" t="str" cm="1">
        <f t="array" ref="Q765">_xlfn.IFS(LEFT(N765,4)="film","film &amp; video",LEFT(N765,4)="food","food",LEFT(N765,4)="game","games",LEFT(N765,4)="jour","journalism",LEFT(N765,4)="musi","music",LEFT(N765,4)="phot","photography",LEFT(N765,4)="publ","publishing",LEFT(N765,4)="tech","technology",LEFT(N765,4)="thea","theater")</f>
        <v>publishing</v>
      </c>
      <c r="R765" t="str">
        <f t="shared" si="59"/>
        <v>fiction</v>
      </c>
      <c r="S765" s="10">
        <f t="shared" si="57"/>
        <v>41501.446851851848</v>
      </c>
      <c r="T765" s="10">
        <f t="shared" si="58"/>
        <v>41471.446851851848</v>
      </c>
    </row>
    <row r="766" spans="1:20" ht="43.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55"/>
        <v>0</v>
      </c>
      <c r="P766" t="e">
        <f t="shared" si="56"/>
        <v>#DIV/0!</v>
      </c>
      <c r="Q766" t="str" cm="1">
        <f t="array" ref="Q766">_xlfn.IFS(LEFT(N766,4)="film","film &amp; video",LEFT(N766,4)="food","food",LEFT(N766,4)="game","games",LEFT(N766,4)="jour","journalism",LEFT(N766,4)="musi","music",LEFT(N766,4)="phot","photography",LEFT(N766,4)="publ","publishing",LEFT(N766,4)="tech","technology",LEFT(N766,4)="thea","theater")</f>
        <v>publishing</v>
      </c>
      <c r="R766" t="str">
        <f t="shared" si="59"/>
        <v>fiction</v>
      </c>
      <c r="S766" s="10">
        <f t="shared" si="57"/>
        <v>42257.173159722224</v>
      </c>
      <c r="T766" s="10">
        <f t="shared" si="58"/>
        <v>42227.173159722224</v>
      </c>
    </row>
    <row r="767" spans="1:20" ht="43.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55"/>
        <v>0.36014285714285715</v>
      </c>
      <c r="P767">
        <f t="shared" si="56"/>
        <v>1.7453391511305039E-2</v>
      </c>
      <c r="Q767" t="str" cm="1">
        <f t="array" ref="Q767">_xlfn.IFS(LEFT(N767,4)="film","film &amp; video",LEFT(N767,4)="food","food",LEFT(N767,4)="game","games",LEFT(N767,4)="jour","journalism",LEFT(N767,4)="musi","music",LEFT(N767,4)="phot","photography",LEFT(N767,4)="publ","publishing",LEFT(N767,4)="tech","technology",LEFT(N767,4)="thea","theater")</f>
        <v>publishing</v>
      </c>
      <c r="R767" t="str">
        <f t="shared" si="59"/>
        <v>fiction</v>
      </c>
      <c r="S767" s="10">
        <f t="shared" si="57"/>
        <v>41931.542638888888</v>
      </c>
      <c r="T767" s="10">
        <f t="shared" si="58"/>
        <v>41901.542638888888</v>
      </c>
    </row>
    <row r="768" spans="1:20" ht="43.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55"/>
        <v>0</v>
      </c>
      <c r="P768" t="e">
        <f t="shared" si="56"/>
        <v>#DIV/0!</v>
      </c>
      <c r="Q768" t="str" cm="1">
        <f t="array" ref="Q768">_xlfn.IFS(LEFT(N768,4)="film","film &amp; video",LEFT(N768,4)="food","food",LEFT(N768,4)="game","games",LEFT(N768,4)="jour","journalism",LEFT(N768,4)="musi","music",LEFT(N768,4)="phot","photography",LEFT(N768,4)="publ","publishing",LEFT(N768,4)="tech","technology",LEFT(N768,4)="thea","theater")</f>
        <v>publishing</v>
      </c>
      <c r="R768" t="str">
        <f t="shared" si="59"/>
        <v>fiction</v>
      </c>
      <c r="S768" s="10">
        <f t="shared" si="57"/>
        <v>42051.783368055556</v>
      </c>
      <c r="T768" s="10">
        <f t="shared" si="58"/>
        <v>42021.783368055556</v>
      </c>
    </row>
    <row r="769" spans="1:20" ht="57.6">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55"/>
        <v>3.5400000000000001E-2</v>
      </c>
      <c r="P769">
        <f t="shared" si="56"/>
        <v>1.6949152542372881E-2</v>
      </c>
      <c r="Q769" t="str" cm="1">
        <f t="array" ref="Q769">_xlfn.IFS(LEFT(N769,4)="film","film &amp; video",LEFT(N769,4)="food","food",LEFT(N769,4)="game","games",LEFT(N769,4)="jour","journalism",LEFT(N769,4)="musi","music",LEFT(N769,4)="phot","photography",LEFT(N769,4)="publ","publishing",LEFT(N769,4)="tech","technology",LEFT(N769,4)="thea","theater")</f>
        <v>publishing</v>
      </c>
      <c r="R769" t="str">
        <f t="shared" si="59"/>
        <v>fiction</v>
      </c>
      <c r="S769" s="10">
        <f t="shared" si="57"/>
        <v>42145.143634259264</v>
      </c>
      <c r="T769" s="10">
        <f t="shared" si="58"/>
        <v>42115.143634259264</v>
      </c>
    </row>
    <row r="770" spans="1:20" ht="43.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60">E770/D770</f>
        <v>0</v>
      </c>
      <c r="P770" t="e">
        <f t="shared" ref="P770:P833" si="61">L770/E770</f>
        <v>#DIV/0!</v>
      </c>
      <c r="Q770" t="str" cm="1">
        <f t="array" ref="Q770">_xlfn.IFS(LEFT(N770,4)="film","film &amp; video",LEFT(N770,4)="food","food",LEFT(N770,4)="game","games",LEFT(N770,4)="jour","journalism",LEFT(N770,4)="musi","music",LEFT(N770,4)="phot","photography",LEFT(N770,4)="publ","publishing",LEFT(N770,4)="tech","technology",LEFT(N770,4)="thea","theater")</f>
        <v>publishing</v>
      </c>
      <c r="R770" t="str">
        <f t="shared" si="59"/>
        <v>fiction</v>
      </c>
      <c r="S770" s="10">
        <f t="shared" ref="S770:S833" si="62">(((I770/60)/60)/24)+DATE(1970,1,1)</f>
        <v>41624.207060185188</v>
      </c>
      <c r="T770" s="10">
        <f t="shared" ref="T770:T833" si="63">(((J770/60)/60)/24)+DATE(1970,1,1)</f>
        <v>41594.207060185188</v>
      </c>
    </row>
    <row r="771" spans="1:20" ht="57.6">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60"/>
        <v>0.41399999999999998</v>
      </c>
      <c r="P771">
        <f t="shared" si="61"/>
        <v>3.140096618357488E-2</v>
      </c>
      <c r="Q771" t="str" cm="1">
        <f t="array" ref="Q771">_xlfn.IFS(LEFT(N771,4)="film","film &amp; video",LEFT(N771,4)="food","food",LEFT(N771,4)="game","games",LEFT(N771,4)="jour","journalism",LEFT(N771,4)="musi","music",LEFT(N771,4)="phot","photography",LEFT(N771,4)="publ","publishing",LEFT(N771,4)="tech","technology",LEFT(N771,4)="thea","theater")</f>
        <v>publishing</v>
      </c>
      <c r="R771" t="str">
        <f t="shared" ref="R771:R834" si="64">MID(N771,SEARCH("/",N771)+1,17)</f>
        <v>fiction</v>
      </c>
      <c r="S771" s="10">
        <f t="shared" si="62"/>
        <v>41634.996458333335</v>
      </c>
      <c r="T771" s="10">
        <f t="shared" si="63"/>
        <v>41604.996458333335</v>
      </c>
    </row>
    <row r="772" spans="1:20" ht="43.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60"/>
        <v>0</v>
      </c>
      <c r="P772" t="e">
        <f t="shared" si="61"/>
        <v>#DIV/0!</v>
      </c>
      <c r="Q772" t="str" cm="1">
        <f t="array" ref="Q772">_xlfn.IFS(LEFT(N772,4)="film","film &amp; video",LEFT(N772,4)="food","food",LEFT(N772,4)="game","games",LEFT(N772,4)="jour","journalism",LEFT(N772,4)="musi","music",LEFT(N772,4)="phot","photography",LEFT(N772,4)="publ","publishing",LEFT(N772,4)="tech","technology",LEFT(N772,4)="thea","theater")</f>
        <v>publishing</v>
      </c>
      <c r="R772" t="str">
        <f t="shared" si="64"/>
        <v>fiction</v>
      </c>
      <c r="S772" s="10">
        <f t="shared" si="62"/>
        <v>41329.999641203707</v>
      </c>
      <c r="T772" s="10">
        <f t="shared" si="63"/>
        <v>41289.999641203707</v>
      </c>
    </row>
    <row r="773" spans="1:20" ht="43.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60"/>
        <v>2.631578947368421E-4</v>
      </c>
      <c r="P773">
        <f t="shared" si="61"/>
        <v>0.1</v>
      </c>
      <c r="Q773" t="str" cm="1">
        <f t="array" ref="Q773">_xlfn.IFS(LEFT(N773,4)="film","film &amp; video",LEFT(N773,4)="food","food",LEFT(N773,4)="game","games",LEFT(N773,4)="jour","journalism",LEFT(N773,4)="musi","music",LEFT(N773,4)="phot","photography",LEFT(N773,4)="publ","publishing",LEFT(N773,4)="tech","technology",LEFT(N773,4)="thea","theater")</f>
        <v>publishing</v>
      </c>
      <c r="R773" t="str">
        <f t="shared" si="64"/>
        <v>fiction</v>
      </c>
      <c r="S773" s="10">
        <f t="shared" si="62"/>
        <v>42399.824097222227</v>
      </c>
      <c r="T773" s="10">
        <f t="shared" si="63"/>
        <v>42349.824097222227</v>
      </c>
    </row>
    <row r="774" spans="1:20" ht="57.6">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60"/>
        <v>3.3333333333333333E-2</v>
      </c>
      <c r="P774">
        <f t="shared" si="61"/>
        <v>0.02</v>
      </c>
      <c r="Q774" t="str" cm="1">
        <f t="array" ref="Q774">_xlfn.IFS(LEFT(N774,4)="film","film &amp; video",LEFT(N774,4)="food","food",LEFT(N774,4)="game","games",LEFT(N774,4)="jour","journalism",LEFT(N774,4)="musi","music",LEFT(N774,4)="phot","photography",LEFT(N774,4)="publ","publishing",LEFT(N774,4)="tech","technology",LEFT(N774,4)="thea","theater")</f>
        <v>publishing</v>
      </c>
      <c r="R774" t="str">
        <f t="shared" si="64"/>
        <v>fiction</v>
      </c>
      <c r="S774" s="10">
        <f t="shared" si="62"/>
        <v>40118.165972222225</v>
      </c>
      <c r="T774" s="10">
        <f t="shared" si="63"/>
        <v>40068.056932870371</v>
      </c>
    </row>
    <row r="775" spans="1:20" ht="43.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60"/>
        <v>8.5129023676509714E-3</v>
      </c>
      <c r="P775">
        <f t="shared" si="61"/>
        <v>6.25E-2</v>
      </c>
      <c r="Q775" t="str" cm="1">
        <f t="array" ref="Q775">_xlfn.IFS(LEFT(N775,4)="film","film &amp; video",LEFT(N775,4)="food","food",LEFT(N775,4)="game","games",LEFT(N775,4)="jour","journalism",LEFT(N775,4)="musi","music",LEFT(N775,4)="phot","photography",LEFT(N775,4)="publ","publishing",LEFT(N775,4)="tech","technology",LEFT(N775,4)="thea","theater")</f>
        <v>publishing</v>
      </c>
      <c r="R775" t="str">
        <f t="shared" si="64"/>
        <v>fiction</v>
      </c>
      <c r="S775" s="10">
        <f t="shared" si="62"/>
        <v>42134.959027777775</v>
      </c>
      <c r="T775" s="10">
        <f t="shared" si="63"/>
        <v>42100.735937499994</v>
      </c>
    </row>
    <row r="776" spans="1:20" ht="43.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60"/>
        <v>0.70199999999999996</v>
      </c>
      <c r="P776">
        <f t="shared" si="61"/>
        <v>2.564102564102564E-2</v>
      </c>
      <c r="Q776" t="str" cm="1">
        <f t="array" ref="Q776">_xlfn.IFS(LEFT(N776,4)="film","film &amp; video",LEFT(N776,4)="food","food",LEFT(N776,4)="game","games",LEFT(N776,4)="jour","journalism",LEFT(N776,4)="musi","music",LEFT(N776,4)="phot","photography",LEFT(N776,4)="publ","publishing",LEFT(N776,4)="tech","technology",LEFT(N776,4)="thea","theater")</f>
        <v>publishing</v>
      </c>
      <c r="R776" t="str">
        <f t="shared" si="64"/>
        <v>fiction</v>
      </c>
      <c r="S776" s="10">
        <f t="shared" si="62"/>
        <v>41693.780300925922</v>
      </c>
      <c r="T776" s="10">
        <f t="shared" si="63"/>
        <v>41663.780300925922</v>
      </c>
    </row>
    <row r="777" spans="1:20" ht="43.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60"/>
        <v>1.7000000000000001E-2</v>
      </c>
      <c r="P777">
        <f t="shared" si="61"/>
        <v>2.9411764705882353E-2</v>
      </c>
      <c r="Q777" t="str" cm="1">
        <f t="array" ref="Q777">_xlfn.IFS(LEFT(N777,4)="film","film &amp; video",LEFT(N777,4)="food","food",LEFT(N777,4)="game","games",LEFT(N777,4)="jour","journalism",LEFT(N777,4)="musi","music",LEFT(N777,4)="phot","photography",LEFT(N777,4)="publ","publishing",LEFT(N777,4)="tech","technology",LEFT(N777,4)="thea","theater")</f>
        <v>publishing</v>
      </c>
      <c r="R777" t="str">
        <f t="shared" si="64"/>
        <v>fiction</v>
      </c>
      <c r="S777" s="10">
        <f t="shared" si="62"/>
        <v>40893.060127314813</v>
      </c>
      <c r="T777" s="10">
        <f t="shared" si="63"/>
        <v>40863.060127314813</v>
      </c>
    </row>
    <row r="778" spans="1:20" ht="43.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60"/>
        <v>0.51400000000000001</v>
      </c>
      <c r="P778">
        <f t="shared" si="61"/>
        <v>1.584213451917732E-2</v>
      </c>
      <c r="Q778" t="str" cm="1">
        <f t="array" ref="Q778">_xlfn.IFS(LEFT(N778,4)="film","film &amp; video",LEFT(N778,4)="food","food",LEFT(N778,4)="game","games",LEFT(N778,4)="jour","journalism",LEFT(N778,4)="musi","music",LEFT(N778,4)="phot","photography",LEFT(N778,4)="publ","publishing",LEFT(N778,4)="tech","technology",LEFT(N778,4)="thea","theater")</f>
        <v>publishing</v>
      </c>
      <c r="R778" t="str">
        <f t="shared" si="64"/>
        <v>fiction</v>
      </c>
      <c r="S778" s="10">
        <f t="shared" si="62"/>
        <v>42288.208333333328</v>
      </c>
      <c r="T778" s="10">
        <f t="shared" si="63"/>
        <v>42250.685706018514</v>
      </c>
    </row>
    <row r="779" spans="1:20" ht="43.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60"/>
        <v>7.0000000000000001E-3</v>
      </c>
      <c r="P779">
        <f t="shared" si="61"/>
        <v>0.14285714285714285</v>
      </c>
      <c r="Q779" t="str" cm="1">
        <f t="array" ref="Q779">_xlfn.IFS(LEFT(N779,4)="film","film &amp; video",LEFT(N779,4)="food","food",LEFT(N779,4)="game","games",LEFT(N779,4)="jour","journalism",LEFT(N779,4)="musi","music",LEFT(N779,4)="phot","photography",LEFT(N779,4)="publ","publishing",LEFT(N779,4)="tech","technology",LEFT(N779,4)="thea","theater")</f>
        <v>publishing</v>
      </c>
      <c r="R779" t="str">
        <f t="shared" si="64"/>
        <v>fiction</v>
      </c>
      <c r="S779" s="10">
        <f t="shared" si="62"/>
        <v>41486.981215277774</v>
      </c>
      <c r="T779" s="10">
        <f t="shared" si="63"/>
        <v>41456.981215277774</v>
      </c>
    </row>
    <row r="780" spans="1:20" ht="43.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60"/>
        <v>4.0000000000000001E-3</v>
      </c>
      <c r="P780">
        <f t="shared" si="61"/>
        <v>0.5</v>
      </c>
      <c r="Q780" t="str" cm="1">
        <f t="array" ref="Q780">_xlfn.IFS(LEFT(N780,4)="film","film &amp; video",LEFT(N780,4)="food","food",LEFT(N780,4)="game","games",LEFT(N780,4)="jour","journalism",LEFT(N780,4)="musi","music",LEFT(N780,4)="phot","photography",LEFT(N780,4)="publ","publishing",LEFT(N780,4)="tech","technology",LEFT(N780,4)="thea","theater")</f>
        <v>publishing</v>
      </c>
      <c r="R780" t="str">
        <f t="shared" si="64"/>
        <v>fiction</v>
      </c>
      <c r="S780" s="10">
        <f t="shared" si="62"/>
        <v>41759.702314814815</v>
      </c>
      <c r="T780" s="10">
        <f t="shared" si="63"/>
        <v>41729.702314814815</v>
      </c>
    </row>
    <row r="781" spans="1:20" ht="57.6">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60"/>
        <v>2.6666666666666668E-2</v>
      </c>
      <c r="P781">
        <f t="shared" si="61"/>
        <v>1.4999999999999999E-2</v>
      </c>
      <c r="Q781" t="str" cm="1">
        <f t="array" ref="Q781">_xlfn.IFS(LEFT(N781,4)="film","film &amp; video",LEFT(N781,4)="food","food",LEFT(N781,4)="game","games",LEFT(N781,4)="jour","journalism",LEFT(N781,4)="musi","music",LEFT(N781,4)="phot","photography",LEFT(N781,4)="publ","publishing",LEFT(N781,4)="tech","technology",LEFT(N781,4)="thea","theater")</f>
        <v>publishing</v>
      </c>
      <c r="R781" t="str">
        <f t="shared" si="64"/>
        <v>fiction</v>
      </c>
      <c r="S781" s="10">
        <f t="shared" si="62"/>
        <v>40466.166666666664</v>
      </c>
      <c r="T781" s="10">
        <f t="shared" si="63"/>
        <v>40436.68408564815</v>
      </c>
    </row>
    <row r="782" spans="1:20" ht="43.2">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60"/>
        <v>1.04</v>
      </c>
      <c r="P782">
        <f t="shared" si="61"/>
        <v>2.5961538461538463E-2</v>
      </c>
      <c r="Q782" t="str" cm="1">
        <f t="array" ref="Q782">_xlfn.IFS(LEFT(N782,4)="film","film &amp; video",LEFT(N782,4)="food","food",LEFT(N782,4)="game","games",LEFT(N782,4)="jour","journalism",LEFT(N782,4)="musi","music",LEFT(N782,4)="phot","photography",LEFT(N782,4)="publ","publishing",LEFT(N782,4)="tech","technology",LEFT(N782,4)="thea","theater")</f>
        <v>music</v>
      </c>
      <c r="R782" t="str">
        <f t="shared" si="64"/>
        <v>rock</v>
      </c>
      <c r="S782" s="10">
        <f t="shared" si="62"/>
        <v>40666.673900462964</v>
      </c>
      <c r="T782" s="10">
        <f t="shared" si="63"/>
        <v>40636.673900462964</v>
      </c>
    </row>
    <row r="783" spans="1:20" ht="43.2">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60"/>
        <v>1.3315375</v>
      </c>
      <c r="P783">
        <f t="shared" si="61"/>
        <v>2.3469109957473974E-2</v>
      </c>
      <c r="Q783" t="str" cm="1">
        <f t="array" ref="Q783">_xlfn.IFS(LEFT(N783,4)="film","film &amp; video",LEFT(N783,4)="food","food",LEFT(N783,4)="game","games",LEFT(N783,4)="jour","journalism",LEFT(N783,4)="musi","music",LEFT(N783,4)="phot","photography",LEFT(N783,4)="publ","publishing",LEFT(N783,4)="tech","technology",LEFT(N783,4)="thea","theater")</f>
        <v>music</v>
      </c>
      <c r="R783" t="str">
        <f t="shared" si="64"/>
        <v>rock</v>
      </c>
      <c r="S783" s="10">
        <f t="shared" si="62"/>
        <v>41433.000856481485</v>
      </c>
      <c r="T783" s="10">
        <f t="shared" si="63"/>
        <v>41403.000856481485</v>
      </c>
    </row>
    <row r="784" spans="1:20" ht="43.2">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60"/>
        <v>1</v>
      </c>
      <c r="P784">
        <f t="shared" si="61"/>
        <v>0.02</v>
      </c>
      <c r="Q784" t="str" cm="1">
        <f t="array" ref="Q784">_xlfn.IFS(LEFT(N784,4)="film","film &amp; video",LEFT(N784,4)="food","food",LEFT(N784,4)="game","games",LEFT(N784,4)="jour","journalism",LEFT(N784,4)="musi","music",LEFT(N784,4)="phot","photography",LEFT(N784,4)="publ","publishing",LEFT(N784,4)="tech","technology",LEFT(N784,4)="thea","theater")</f>
        <v>music</v>
      </c>
      <c r="R784" t="str">
        <f t="shared" si="64"/>
        <v>rock</v>
      </c>
      <c r="S784" s="10">
        <f t="shared" si="62"/>
        <v>41146.758125</v>
      </c>
      <c r="T784" s="10">
        <f t="shared" si="63"/>
        <v>41116.758125</v>
      </c>
    </row>
    <row r="785" spans="1:20" ht="43.2">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60"/>
        <v>1.4813333333333334</v>
      </c>
      <c r="P785">
        <f t="shared" si="61"/>
        <v>1.5751575157515751E-2</v>
      </c>
      <c r="Q785" t="str" cm="1">
        <f t="array" ref="Q785">_xlfn.IFS(LEFT(N785,4)="film","film &amp; video",LEFT(N785,4)="food","food",LEFT(N785,4)="game","games",LEFT(N785,4)="jour","journalism",LEFT(N785,4)="musi","music",LEFT(N785,4)="phot","photography",LEFT(N785,4)="publ","publishing",LEFT(N785,4)="tech","technology",LEFT(N785,4)="thea","theater")</f>
        <v>music</v>
      </c>
      <c r="R785" t="str">
        <f t="shared" si="64"/>
        <v>rock</v>
      </c>
      <c r="S785" s="10">
        <f t="shared" si="62"/>
        <v>41026.916666666664</v>
      </c>
      <c r="T785" s="10">
        <f t="shared" si="63"/>
        <v>40987.773715277777</v>
      </c>
    </row>
    <row r="786" spans="1:20" ht="43.2">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60"/>
        <v>1.0249999999999999</v>
      </c>
      <c r="P786">
        <f t="shared" si="61"/>
        <v>9.7560975609756097E-3</v>
      </c>
      <c r="Q786" t="str" cm="1">
        <f t="array" ref="Q786">_xlfn.IFS(LEFT(N786,4)="film","film &amp; video",LEFT(N786,4)="food","food",LEFT(N786,4)="game","games",LEFT(N786,4)="jour","journalism",LEFT(N786,4)="musi","music",LEFT(N786,4)="phot","photography",LEFT(N786,4)="publ","publishing",LEFT(N786,4)="tech","technology",LEFT(N786,4)="thea","theater")</f>
        <v>music</v>
      </c>
      <c r="R786" t="str">
        <f t="shared" si="64"/>
        <v>rock</v>
      </c>
      <c r="S786" s="10">
        <f t="shared" si="62"/>
        <v>41715.107858796298</v>
      </c>
      <c r="T786" s="10">
        <f t="shared" si="63"/>
        <v>41675.149525462963</v>
      </c>
    </row>
    <row r="787" spans="1:20" ht="43.2">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60"/>
        <v>1.8062799999999999</v>
      </c>
      <c r="P787">
        <f t="shared" si="61"/>
        <v>3.2110193325508782E-2</v>
      </c>
      <c r="Q787" t="str" cm="1">
        <f t="array" ref="Q787">_xlfn.IFS(LEFT(N787,4)="film","film &amp; video",LEFT(N787,4)="food","food",LEFT(N787,4)="game","games",LEFT(N787,4)="jour","journalism",LEFT(N787,4)="musi","music",LEFT(N787,4)="phot","photography",LEFT(N787,4)="publ","publishing",LEFT(N787,4)="tech","technology",LEFT(N787,4)="thea","theater")</f>
        <v>music</v>
      </c>
      <c r="R787" t="str">
        <f t="shared" si="64"/>
        <v>rock</v>
      </c>
      <c r="S787" s="10">
        <f t="shared" si="62"/>
        <v>41333.593923611108</v>
      </c>
      <c r="T787" s="10">
        <f t="shared" si="63"/>
        <v>41303.593923611108</v>
      </c>
    </row>
    <row r="788" spans="1:20" ht="43.2">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60"/>
        <v>1.4279999999999999</v>
      </c>
      <c r="P788">
        <f t="shared" si="61"/>
        <v>6.1624649859943975E-3</v>
      </c>
      <c r="Q788" t="str" cm="1">
        <f t="array" ref="Q788">_xlfn.IFS(LEFT(N788,4)="film","film &amp; video",LEFT(N788,4)="food","food",LEFT(N788,4)="game","games",LEFT(N788,4)="jour","journalism",LEFT(N788,4)="musi","music",LEFT(N788,4)="phot","photography",LEFT(N788,4)="publ","publishing",LEFT(N788,4)="tech","technology",LEFT(N788,4)="thea","theater")</f>
        <v>music</v>
      </c>
      <c r="R788" t="str">
        <f t="shared" si="64"/>
        <v>rock</v>
      </c>
      <c r="S788" s="10">
        <f t="shared" si="62"/>
        <v>41040.657638888886</v>
      </c>
      <c r="T788" s="10">
        <f t="shared" si="63"/>
        <v>40983.055949074071</v>
      </c>
    </row>
    <row r="789" spans="1:20" ht="43.2">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60"/>
        <v>1.1416666666666666</v>
      </c>
      <c r="P789">
        <f t="shared" si="61"/>
        <v>1.2408759124087591E-2</v>
      </c>
      <c r="Q789" t="str" cm="1">
        <f t="array" ref="Q789">_xlfn.IFS(LEFT(N789,4)="film","film &amp; video",LEFT(N789,4)="food","food",LEFT(N789,4)="game","games",LEFT(N789,4)="jour","journalism",LEFT(N789,4)="musi","music",LEFT(N789,4)="phot","photography",LEFT(N789,4)="publ","publishing",LEFT(N789,4)="tech","technology",LEFT(N789,4)="thea","theater")</f>
        <v>music</v>
      </c>
      <c r="R789" t="str">
        <f t="shared" si="64"/>
        <v>rock</v>
      </c>
      <c r="S789" s="10">
        <f t="shared" si="62"/>
        <v>41579.627615740741</v>
      </c>
      <c r="T789" s="10">
        <f t="shared" si="63"/>
        <v>41549.627615740741</v>
      </c>
    </row>
    <row r="790" spans="1:20" ht="43.2">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60"/>
        <v>2.03505</v>
      </c>
      <c r="P790">
        <f t="shared" si="61"/>
        <v>1.6707206211149603E-2</v>
      </c>
      <c r="Q790" t="str" cm="1">
        <f t="array" ref="Q790">_xlfn.IFS(LEFT(N790,4)="film","film &amp; video",LEFT(N790,4)="food","food",LEFT(N790,4)="game","games",LEFT(N790,4)="jour","journalism",LEFT(N790,4)="musi","music",LEFT(N790,4)="phot","photography",LEFT(N790,4)="publ","publishing",LEFT(N790,4)="tech","technology",LEFT(N790,4)="thea","theater")</f>
        <v>music</v>
      </c>
      <c r="R790" t="str">
        <f t="shared" si="64"/>
        <v>rock</v>
      </c>
      <c r="S790" s="10">
        <f t="shared" si="62"/>
        <v>41097.165972222225</v>
      </c>
      <c r="T790" s="10">
        <f t="shared" si="63"/>
        <v>41059.006805555553</v>
      </c>
    </row>
    <row r="791" spans="1:20" ht="43.2">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60"/>
        <v>1.0941176470588236</v>
      </c>
      <c r="P791">
        <f t="shared" si="61"/>
        <v>7.526881720430108E-3</v>
      </c>
      <c r="Q791" t="str" cm="1">
        <f t="array" ref="Q791">_xlfn.IFS(LEFT(N791,4)="film","film &amp; video",LEFT(N791,4)="food","food",LEFT(N791,4)="game","games",LEFT(N791,4)="jour","journalism",LEFT(N791,4)="musi","music",LEFT(N791,4)="phot","photography",LEFT(N791,4)="publ","publishing",LEFT(N791,4)="tech","technology",LEFT(N791,4)="thea","theater")</f>
        <v>music</v>
      </c>
      <c r="R791" t="str">
        <f t="shared" si="64"/>
        <v>rock</v>
      </c>
      <c r="S791" s="10">
        <f t="shared" si="62"/>
        <v>41295.332638888889</v>
      </c>
      <c r="T791" s="10">
        <f t="shared" si="63"/>
        <v>41277.186111111114</v>
      </c>
    </row>
    <row r="792" spans="1:20" ht="43.2">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60"/>
        <v>1.443746</v>
      </c>
      <c r="P792">
        <f t="shared" si="61"/>
        <v>1.0805224741748203E-2</v>
      </c>
      <c r="Q792" t="str" cm="1">
        <f t="array" ref="Q792">_xlfn.IFS(LEFT(N792,4)="film","film &amp; video",LEFT(N792,4)="food","food",LEFT(N792,4)="game","games",LEFT(N792,4)="jour","journalism",LEFT(N792,4)="musi","music",LEFT(N792,4)="phot","photography",LEFT(N792,4)="publ","publishing",LEFT(N792,4)="tech","technology",LEFT(N792,4)="thea","theater")</f>
        <v>music</v>
      </c>
      <c r="R792" t="str">
        <f t="shared" si="64"/>
        <v>rock</v>
      </c>
      <c r="S792" s="10">
        <f t="shared" si="62"/>
        <v>41306.047905092593</v>
      </c>
      <c r="T792" s="10">
        <f t="shared" si="63"/>
        <v>41276.047905092593</v>
      </c>
    </row>
    <row r="793" spans="1:20" ht="43.2">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60"/>
        <v>1.0386666666666666</v>
      </c>
      <c r="P793">
        <f t="shared" si="61"/>
        <v>1.6431322207958923E-2</v>
      </c>
      <c r="Q793" t="str" cm="1">
        <f t="array" ref="Q793">_xlfn.IFS(LEFT(N793,4)="film","film &amp; video",LEFT(N793,4)="food","food",LEFT(N793,4)="game","games",LEFT(N793,4)="jour","journalism",LEFT(N793,4)="musi","music",LEFT(N793,4)="phot","photography",LEFT(N793,4)="publ","publishing",LEFT(N793,4)="tech","technology",LEFT(N793,4)="thea","theater")</f>
        <v>music</v>
      </c>
      <c r="R793" t="str">
        <f t="shared" si="64"/>
        <v>rock</v>
      </c>
      <c r="S793" s="10">
        <f t="shared" si="62"/>
        <v>41591.249305555553</v>
      </c>
      <c r="T793" s="10">
        <f t="shared" si="63"/>
        <v>41557.780624999999</v>
      </c>
    </row>
    <row r="794" spans="1:20" ht="28.8">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60"/>
        <v>1.0044440000000001</v>
      </c>
      <c r="P794">
        <f t="shared" si="61"/>
        <v>2.3893815882219414E-2</v>
      </c>
      <c r="Q794" t="str" cm="1">
        <f t="array" ref="Q794">_xlfn.IFS(LEFT(N794,4)="film","film &amp; video",LEFT(N794,4)="food","food",LEFT(N794,4)="game","games",LEFT(N794,4)="jour","journalism",LEFT(N794,4)="musi","music",LEFT(N794,4)="phot","photography",LEFT(N794,4)="publ","publishing",LEFT(N794,4)="tech","technology",LEFT(N794,4)="thea","theater")</f>
        <v>music</v>
      </c>
      <c r="R794" t="str">
        <f t="shared" si="64"/>
        <v>rock</v>
      </c>
      <c r="S794" s="10">
        <f t="shared" si="62"/>
        <v>41585.915312500001</v>
      </c>
      <c r="T794" s="10">
        <f t="shared" si="63"/>
        <v>41555.873645833337</v>
      </c>
    </row>
    <row r="795" spans="1:20" ht="43.2">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60"/>
        <v>1.0277927272727272</v>
      </c>
      <c r="P795">
        <f t="shared" si="61"/>
        <v>1.1321702642556159E-2</v>
      </c>
      <c r="Q795" t="str" cm="1">
        <f t="array" ref="Q795">_xlfn.IFS(LEFT(N795,4)="film","film &amp; video",LEFT(N795,4)="food","food",LEFT(N795,4)="game","games",LEFT(N795,4)="jour","journalism",LEFT(N795,4)="musi","music",LEFT(N795,4)="phot","photography",LEFT(N795,4)="publ","publishing",LEFT(N795,4)="tech","technology",LEFT(N795,4)="thea","theater")</f>
        <v>music</v>
      </c>
      <c r="R795" t="str">
        <f t="shared" si="64"/>
        <v>rock</v>
      </c>
      <c r="S795" s="10">
        <f t="shared" si="62"/>
        <v>41458.207638888889</v>
      </c>
      <c r="T795" s="10">
        <f t="shared" si="63"/>
        <v>41442.741249999999</v>
      </c>
    </row>
    <row r="796" spans="1:20" ht="43.2">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60"/>
        <v>1.0531250000000001</v>
      </c>
      <c r="P796">
        <f t="shared" si="61"/>
        <v>6.2908011869436198E-3</v>
      </c>
      <c r="Q796" t="str" cm="1">
        <f t="array" ref="Q796">_xlfn.IFS(LEFT(N796,4)="film","film &amp; video",LEFT(N796,4)="food","food",LEFT(N796,4)="game","games",LEFT(N796,4)="jour","journalism",LEFT(N796,4)="musi","music",LEFT(N796,4)="phot","photography",LEFT(N796,4)="publ","publishing",LEFT(N796,4)="tech","technology",LEFT(N796,4)="thea","theater")</f>
        <v>music</v>
      </c>
      <c r="R796" t="str">
        <f t="shared" si="64"/>
        <v>rock</v>
      </c>
      <c r="S796" s="10">
        <f t="shared" si="62"/>
        <v>40791.712500000001</v>
      </c>
      <c r="T796" s="10">
        <f t="shared" si="63"/>
        <v>40736.115011574075</v>
      </c>
    </row>
    <row r="797" spans="1:20" ht="43.2">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60"/>
        <v>1.1178571428571429</v>
      </c>
      <c r="P797">
        <f t="shared" si="61"/>
        <v>1.1757188498402555E-2</v>
      </c>
      <c r="Q797" t="str" cm="1">
        <f t="array" ref="Q797">_xlfn.IFS(LEFT(N797,4)="film","film &amp; video",LEFT(N797,4)="food","food",LEFT(N797,4)="game","games",LEFT(N797,4)="jour","journalism",LEFT(N797,4)="musi","music",LEFT(N797,4)="phot","photography",LEFT(N797,4)="publ","publishing",LEFT(N797,4)="tech","technology",LEFT(N797,4)="thea","theater")</f>
        <v>music</v>
      </c>
      <c r="R797" t="str">
        <f t="shared" si="64"/>
        <v>rock</v>
      </c>
      <c r="S797" s="10">
        <f t="shared" si="62"/>
        <v>41006.207638888889</v>
      </c>
      <c r="T797" s="10">
        <f t="shared" si="63"/>
        <v>40963.613032407404</v>
      </c>
    </row>
    <row r="798" spans="1:20" ht="57.6">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60"/>
        <v>1.0135000000000001</v>
      </c>
      <c r="P798">
        <f t="shared" si="61"/>
        <v>8.8801184015786881E-3</v>
      </c>
      <c r="Q798" t="str" cm="1">
        <f t="array" ref="Q798">_xlfn.IFS(LEFT(N798,4)="film","film &amp; video",LEFT(N798,4)="food","food",LEFT(N798,4)="game","games",LEFT(N798,4)="jour","journalism",LEFT(N798,4)="musi","music",LEFT(N798,4)="phot","photography",LEFT(N798,4)="publ","publishing",LEFT(N798,4)="tech","technology",LEFT(N798,4)="thea","theater")</f>
        <v>music</v>
      </c>
      <c r="R798" t="str">
        <f t="shared" si="64"/>
        <v>rock</v>
      </c>
      <c r="S798" s="10">
        <f t="shared" si="62"/>
        <v>41532.881944444445</v>
      </c>
      <c r="T798" s="10">
        <f t="shared" si="63"/>
        <v>41502.882928240739</v>
      </c>
    </row>
    <row r="799" spans="1:20" ht="43.2">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60"/>
        <v>1.0753333333333333</v>
      </c>
      <c r="P799">
        <f t="shared" si="61"/>
        <v>2.2008679479231245E-2</v>
      </c>
      <c r="Q799" t="str" cm="1">
        <f t="array" ref="Q799">_xlfn.IFS(LEFT(N799,4)="film","film &amp; video",LEFT(N799,4)="food","food",LEFT(N799,4)="game","games",LEFT(N799,4)="jour","journalism",LEFT(N799,4)="musi","music",LEFT(N799,4)="phot","photography",LEFT(N799,4)="publ","publishing",LEFT(N799,4)="tech","technology",LEFT(N799,4)="thea","theater")</f>
        <v>music</v>
      </c>
      <c r="R799" t="str">
        <f t="shared" si="64"/>
        <v>rock</v>
      </c>
      <c r="S799" s="10">
        <f t="shared" si="62"/>
        <v>41028.166666666664</v>
      </c>
      <c r="T799" s="10">
        <f t="shared" si="63"/>
        <v>40996.994074074071</v>
      </c>
    </row>
    <row r="800" spans="1:20" ht="43.2">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60"/>
        <v>1.1488571428571428</v>
      </c>
      <c r="P800">
        <f t="shared" si="61"/>
        <v>2.1636408853519026E-2</v>
      </c>
      <c r="Q800" t="str" cm="1">
        <f t="array" ref="Q800">_xlfn.IFS(LEFT(N800,4)="film","film &amp; video",LEFT(N800,4)="food","food",LEFT(N800,4)="game","games",LEFT(N800,4)="jour","journalism",LEFT(N800,4)="musi","music",LEFT(N800,4)="phot","photography",LEFT(N800,4)="publ","publishing",LEFT(N800,4)="tech","technology",LEFT(N800,4)="thea","theater")</f>
        <v>music</v>
      </c>
      <c r="R800" t="str">
        <f t="shared" si="64"/>
        <v>rock</v>
      </c>
      <c r="S800" s="10">
        <f t="shared" si="62"/>
        <v>41912.590127314819</v>
      </c>
      <c r="T800" s="10">
        <f t="shared" si="63"/>
        <v>41882.590127314819</v>
      </c>
    </row>
    <row r="801" spans="1:20" ht="43.2">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60"/>
        <v>1.0002</v>
      </c>
      <c r="P801">
        <f t="shared" si="61"/>
        <v>5.5988802239552091E-3</v>
      </c>
      <c r="Q801" t="str" cm="1">
        <f t="array" ref="Q801">_xlfn.IFS(LEFT(N801,4)="film","film &amp; video",LEFT(N801,4)="food","food",LEFT(N801,4)="game","games",LEFT(N801,4)="jour","journalism",LEFT(N801,4)="musi","music",LEFT(N801,4)="phot","photography",LEFT(N801,4)="publ","publishing",LEFT(N801,4)="tech","technology",LEFT(N801,4)="thea","theater")</f>
        <v>music</v>
      </c>
      <c r="R801" t="str">
        <f t="shared" si="64"/>
        <v>rock</v>
      </c>
      <c r="S801" s="10">
        <f t="shared" si="62"/>
        <v>41026.667199074072</v>
      </c>
      <c r="T801" s="10">
        <f t="shared" si="63"/>
        <v>40996.667199074072</v>
      </c>
    </row>
    <row r="802" spans="1:20" ht="43.2">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60"/>
        <v>1.5213333333333334</v>
      </c>
      <c r="P802">
        <f t="shared" si="61"/>
        <v>2.4539877300613498E-2</v>
      </c>
      <c r="Q802" t="str" cm="1">
        <f t="array" ref="Q802">_xlfn.IFS(LEFT(N802,4)="film","film &amp; video",LEFT(N802,4)="food","food",LEFT(N802,4)="game","games",LEFT(N802,4)="jour","journalism",LEFT(N802,4)="musi","music",LEFT(N802,4)="phot","photography",LEFT(N802,4)="publ","publishing",LEFT(N802,4)="tech","technology",LEFT(N802,4)="thea","theater")</f>
        <v>music</v>
      </c>
      <c r="R802" t="str">
        <f t="shared" si="64"/>
        <v>rock</v>
      </c>
      <c r="S802" s="10">
        <f t="shared" si="62"/>
        <v>41893.433495370373</v>
      </c>
      <c r="T802" s="10">
        <f t="shared" si="63"/>
        <v>41863.433495370373</v>
      </c>
    </row>
    <row r="803" spans="1:20" ht="43.2">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60"/>
        <v>1.1152149999999998</v>
      </c>
      <c r="P803">
        <f t="shared" si="61"/>
        <v>2.2865546105459485E-2</v>
      </c>
      <c r="Q803" t="str" cm="1">
        <f t="array" ref="Q803">_xlfn.IFS(LEFT(N803,4)="film","film &amp; video",LEFT(N803,4)="food","food",LEFT(N803,4)="game","games",LEFT(N803,4)="jour","journalism",LEFT(N803,4)="musi","music",LEFT(N803,4)="phot","photography",LEFT(N803,4)="publ","publishing",LEFT(N803,4)="tech","technology",LEFT(N803,4)="thea","theater")</f>
        <v>music</v>
      </c>
      <c r="R803" t="str">
        <f t="shared" si="64"/>
        <v>rock</v>
      </c>
      <c r="S803" s="10">
        <f t="shared" si="62"/>
        <v>40725.795370370368</v>
      </c>
      <c r="T803" s="10">
        <f t="shared" si="63"/>
        <v>40695.795370370368</v>
      </c>
    </row>
    <row r="804" spans="1:20" ht="57.6">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60"/>
        <v>1.0133333333333334</v>
      </c>
      <c r="P804">
        <f t="shared" si="61"/>
        <v>1.2335526315789474E-2</v>
      </c>
      <c r="Q804" t="str" cm="1">
        <f t="array" ref="Q804">_xlfn.IFS(LEFT(N804,4)="film","film &amp; video",LEFT(N804,4)="food","food",LEFT(N804,4)="game","games",LEFT(N804,4)="jour","journalism",LEFT(N804,4)="musi","music",LEFT(N804,4)="phot","photography",LEFT(N804,4)="publ","publishing",LEFT(N804,4)="tech","technology",LEFT(N804,4)="thea","theater")</f>
        <v>music</v>
      </c>
      <c r="R804" t="str">
        <f t="shared" si="64"/>
        <v>rock</v>
      </c>
      <c r="S804" s="10">
        <f t="shared" si="62"/>
        <v>41169.170138888891</v>
      </c>
      <c r="T804" s="10">
        <f t="shared" si="63"/>
        <v>41123.022268518522</v>
      </c>
    </row>
    <row r="805" spans="1:20" ht="43.2">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60"/>
        <v>1.232608695652174</v>
      </c>
      <c r="P805">
        <f t="shared" si="61"/>
        <v>1.3403880070546737E-2</v>
      </c>
      <c r="Q805" t="str" cm="1">
        <f t="array" ref="Q805">_xlfn.IFS(LEFT(N805,4)="film","film &amp; video",LEFT(N805,4)="food","food",LEFT(N805,4)="game","games",LEFT(N805,4)="jour","journalism",LEFT(N805,4)="musi","music",LEFT(N805,4)="phot","photography",LEFT(N805,4)="publ","publishing",LEFT(N805,4)="tech","technology",LEFT(N805,4)="thea","theater")</f>
        <v>music</v>
      </c>
      <c r="R805" t="str">
        <f t="shared" si="64"/>
        <v>rock</v>
      </c>
      <c r="S805" s="10">
        <f t="shared" si="62"/>
        <v>40692.041666666664</v>
      </c>
      <c r="T805" s="10">
        <f t="shared" si="63"/>
        <v>40665.949976851851</v>
      </c>
    </row>
    <row r="806" spans="1:20" ht="43.2">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60"/>
        <v>1</v>
      </c>
      <c r="P806">
        <f t="shared" si="61"/>
        <v>3.2727272727272726E-3</v>
      </c>
      <c r="Q806" t="str" cm="1">
        <f t="array" ref="Q806">_xlfn.IFS(LEFT(N806,4)="film","film &amp; video",LEFT(N806,4)="food","food",LEFT(N806,4)="game","games",LEFT(N806,4)="jour","journalism",LEFT(N806,4)="musi","music",LEFT(N806,4)="phot","photography",LEFT(N806,4)="publ","publishing",LEFT(N806,4)="tech","technology",LEFT(N806,4)="thea","theater")</f>
        <v>music</v>
      </c>
      <c r="R806" t="str">
        <f t="shared" si="64"/>
        <v>rock</v>
      </c>
      <c r="S806" s="10">
        <f t="shared" si="62"/>
        <v>40747.165972222225</v>
      </c>
      <c r="T806" s="10">
        <f t="shared" si="63"/>
        <v>40730.105625000004</v>
      </c>
    </row>
    <row r="807" spans="1:20" ht="43.2">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60"/>
        <v>1.05</v>
      </c>
      <c r="P807">
        <f t="shared" si="61"/>
        <v>1.7142857142857144E-2</v>
      </c>
      <c r="Q807" t="str" cm="1">
        <f t="array" ref="Q807">_xlfn.IFS(LEFT(N807,4)="film","film &amp; video",LEFT(N807,4)="food","food",LEFT(N807,4)="game","games",LEFT(N807,4)="jour","journalism",LEFT(N807,4)="musi","music",LEFT(N807,4)="phot","photography",LEFT(N807,4)="publ","publishing",LEFT(N807,4)="tech","technology",LEFT(N807,4)="thea","theater")</f>
        <v>music</v>
      </c>
      <c r="R807" t="str">
        <f t="shared" si="64"/>
        <v>rock</v>
      </c>
      <c r="S807" s="10">
        <f t="shared" si="62"/>
        <v>40740.958333333336</v>
      </c>
      <c r="T807" s="10">
        <f t="shared" si="63"/>
        <v>40690.823055555556</v>
      </c>
    </row>
    <row r="808" spans="1:20">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60"/>
        <v>1.0443750000000001</v>
      </c>
      <c r="P808">
        <f t="shared" si="61"/>
        <v>8.497905445840814E-3</v>
      </c>
      <c r="Q808" t="str" cm="1">
        <f t="array" ref="Q808">_xlfn.IFS(LEFT(N808,4)="film","film &amp; video",LEFT(N808,4)="food","food",LEFT(N808,4)="game","games",LEFT(N808,4)="jour","journalism",LEFT(N808,4)="musi","music",LEFT(N808,4)="phot","photography",LEFT(N808,4)="publ","publishing",LEFT(N808,4)="tech","technology",LEFT(N808,4)="thea","theater")</f>
        <v>music</v>
      </c>
      <c r="R808" t="str">
        <f t="shared" si="64"/>
        <v>rock</v>
      </c>
      <c r="S808" s="10">
        <f t="shared" si="62"/>
        <v>40793.691423611112</v>
      </c>
      <c r="T808" s="10">
        <f t="shared" si="63"/>
        <v>40763.691423611112</v>
      </c>
    </row>
    <row r="809" spans="1:20" ht="28.8">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60"/>
        <v>1.05125</v>
      </c>
      <c r="P809">
        <f t="shared" si="61"/>
        <v>1.3555291319857313E-2</v>
      </c>
      <c r="Q809" t="str" cm="1">
        <f t="array" ref="Q809">_xlfn.IFS(LEFT(N809,4)="film","film &amp; video",LEFT(N809,4)="food","food",LEFT(N809,4)="game","games",LEFT(N809,4)="jour","journalism",LEFT(N809,4)="musi","music",LEFT(N809,4)="phot","photography",LEFT(N809,4)="publ","publishing",LEFT(N809,4)="tech","technology",LEFT(N809,4)="thea","theater")</f>
        <v>music</v>
      </c>
      <c r="R809" t="str">
        <f t="shared" si="64"/>
        <v>rock</v>
      </c>
      <c r="S809" s="10">
        <f t="shared" si="62"/>
        <v>42795.083333333328</v>
      </c>
      <c r="T809" s="10">
        <f t="shared" si="63"/>
        <v>42759.628599537042</v>
      </c>
    </row>
    <row r="810" spans="1:20" ht="43.2">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60"/>
        <v>1</v>
      </c>
      <c r="P810">
        <f t="shared" si="61"/>
        <v>9.555555555555555E-3</v>
      </c>
      <c r="Q810" t="str" cm="1">
        <f t="array" ref="Q810">_xlfn.IFS(LEFT(N810,4)="film","film &amp; video",LEFT(N810,4)="food","food",LEFT(N810,4)="game","games",LEFT(N810,4)="jour","journalism",LEFT(N810,4)="musi","music",LEFT(N810,4)="phot","photography",LEFT(N810,4)="publ","publishing",LEFT(N810,4)="tech","technology",LEFT(N810,4)="thea","theater")</f>
        <v>music</v>
      </c>
      <c r="R810" t="str">
        <f t="shared" si="64"/>
        <v>rock</v>
      </c>
      <c r="S810" s="10">
        <f t="shared" si="62"/>
        <v>41995.207638888889</v>
      </c>
      <c r="T810" s="10">
        <f t="shared" si="63"/>
        <v>41962.100532407407</v>
      </c>
    </row>
    <row r="811" spans="1:20" ht="43.2">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60"/>
        <v>1.03775</v>
      </c>
      <c r="P811">
        <f t="shared" si="61"/>
        <v>1.2527101903155867E-2</v>
      </c>
      <c r="Q811" t="str" cm="1">
        <f t="array" ref="Q811">_xlfn.IFS(LEFT(N811,4)="film","film &amp; video",LEFT(N811,4)="food","food",LEFT(N811,4)="game","games",LEFT(N811,4)="jour","journalism",LEFT(N811,4)="musi","music",LEFT(N811,4)="phot","photography",LEFT(N811,4)="publ","publishing",LEFT(N811,4)="tech","technology",LEFT(N811,4)="thea","theater")</f>
        <v>music</v>
      </c>
      <c r="R811" t="str">
        <f t="shared" si="64"/>
        <v>rock</v>
      </c>
      <c r="S811" s="10">
        <f t="shared" si="62"/>
        <v>41658.833680555559</v>
      </c>
      <c r="T811" s="10">
        <f t="shared" si="63"/>
        <v>41628.833680555559</v>
      </c>
    </row>
    <row r="812" spans="1:20" ht="43.2">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60"/>
        <v>1.05</v>
      </c>
      <c r="P812">
        <f t="shared" si="61"/>
        <v>1.7142857142857144E-2</v>
      </c>
      <c r="Q812" t="str" cm="1">
        <f t="array" ref="Q812">_xlfn.IFS(LEFT(N812,4)="film","film &amp; video",LEFT(N812,4)="food","food",LEFT(N812,4)="game","games",LEFT(N812,4)="jour","journalism",LEFT(N812,4)="musi","music",LEFT(N812,4)="phot","photography",LEFT(N812,4)="publ","publishing",LEFT(N812,4)="tech","technology",LEFT(N812,4)="thea","theater")</f>
        <v>music</v>
      </c>
      <c r="R812" t="str">
        <f t="shared" si="64"/>
        <v>rock</v>
      </c>
      <c r="S812" s="10">
        <f t="shared" si="62"/>
        <v>41153.056273148148</v>
      </c>
      <c r="T812" s="10">
        <f t="shared" si="63"/>
        <v>41123.056273148148</v>
      </c>
    </row>
    <row r="813" spans="1:20" ht="28.8">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60"/>
        <v>1.04</v>
      </c>
      <c r="P813">
        <f t="shared" si="61"/>
        <v>1.1538461538461539E-2</v>
      </c>
      <c r="Q813" t="str" cm="1">
        <f t="array" ref="Q813">_xlfn.IFS(LEFT(N813,4)="film","film &amp; video",LEFT(N813,4)="food","food",LEFT(N813,4)="game","games",LEFT(N813,4)="jour","journalism",LEFT(N813,4)="musi","music",LEFT(N813,4)="phot","photography",LEFT(N813,4)="publ","publishing",LEFT(N813,4)="tech","technology",LEFT(N813,4)="thea","theater")</f>
        <v>music</v>
      </c>
      <c r="R813" t="str">
        <f t="shared" si="64"/>
        <v>rock</v>
      </c>
      <c r="S813" s="10">
        <f t="shared" si="62"/>
        <v>41465.702777777777</v>
      </c>
      <c r="T813" s="10">
        <f t="shared" si="63"/>
        <v>41443.643541666665</v>
      </c>
    </row>
    <row r="814" spans="1:20" ht="43.2">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60"/>
        <v>1.5183333333333333</v>
      </c>
      <c r="P814">
        <f t="shared" si="61"/>
        <v>3.6223929747530186E-2</v>
      </c>
      <c r="Q814" t="str" cm="1">
        <f t="array" ref="Q814">_xlfn.IFS(LEFT(N814,4)="film","film &amp; video",LEFT(N814,4)="food","food",LEFT(N814,4)="game","games",LEFT(N814,4)="jour","journalism",LEFT(N814,4)="musi","music",LEFT(N814,4)="phot","photography",LEFT(N814,4)="publ","publishing",LEFT(N814,4)="tech","technology",LEFT(N814,4)="thea","theater")</f>
        <v>music</v>
      </c>
      <c r="R814" t="str">
        <f t="shared" si="64"/>
        <v>rock</v>
      </c>
      <c r="S814" s="10">
        <f t="shared" si="62"/>
        <v>41334.581944444442</v>
      </c>
      <c r="T814" s="10">
        <f t="shared" si="63"/>
        <v>41282.017962962964</v>
      </c>
    </row>
    <row r="815" spans="1:20" ht="28.8">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60"/>
        <v>1.59996</v>
      </c>
      <c r="P815">
        <f t="shared" si="61"/>
        <v>4.0001000025000621E-2</v>
      </c>
      <c r="Q815" t="str" cm="1">
        <f t="array" ref="Q815">_xlfn.IFS(LEFT(N815,4)="film","film &amp; video",LEFT(N815,4)="food","food",LEFT(N815,4)="game","games",LEFT(N815,4)="jour","journalism",LEFT(N815,4)="musi","music",LEFT(N815,4)="phot","photography",LEFT(N815,4)="publ","publishing",LEFT(N815,4)="tech","technology",LEFT(N815,4)="thea","theater")</f>
        <v>music</v>
      </c>
      <c r="R815" t="str">
        <f t="shared" si="64"/>
        <v>rock</v>
      </c>
      <c r="S815" s="10">
        <f t="shared" si="62"/>
        <v>41110.960243055553</v>
      </c>
      <c r="T815" s="10">
        <f t="shared" si="63"/>
        <v>41080.960243055553</v>
      </c>
    </row>
    <row r="816" spans="1:20" ht="43.2">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60"/>
        <v>1.2729999999999999</v>
      </c>
      <c r="P816">
        <f t="shared" si="61"/>
        <v>2.199528672427337E-2</v>
      </c>
      <c r="Q816" t="str" cm="1">
        <f t="array" ref="Q816">_xlfn.IFS(LEFT(N816,4)="film","film &amp; video",LEFT(N816,4)="food","food",LEFT(N816,4)="game","games",LEFT(N816,4)="jour","journalism",LEFT(N816,4)="musi","music",LEFT(N816,4)="phot","photography",LEFT(N816,4)="publ","publishing",LEFT(N816,4)="tech","technology",LEFT(N816,4)="thea","theater")</f>
        <v>music</v>
      </c>
      <c r="R816" t="str">
        <f t="shared" si="64"/>
        <v>rock</v>
      </c>
      <c r="S816" s="10">
        <f t="shared" si="62"/>
        <v>40694.75277777778</v>
      </c>
      <c r="T816" s="10">
        <f t="shared" si="63"/>
        <v>40679.743067129632</v>
      </c>
    </row>
    <row r="817" spans="1:20" ht="28.8">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60"/>
        <v>1.07</v>
      </c>
      <c r="P817">
        <f t="shared" si="61"/>
        <v>1.0046728971962618E-2</v>
      </c>
      <c r="Q817" t="str" cm="1">
        <f t="array" ref="Q817">_xlfn.IFS(LEFT(N817,4)="film","film &amp; video",LEFT(N817,4)="food","food",LEFT(N817,4)="game","games",LEFT(N817,4)="jour","journalism",LEFT(N817,4)="musi","music",LEFT(N817,4)="phot","photography",LEFT(N817,4)="publ","publishing",LEFT(N817,4)="tech","technology",LEFT(N817,4)="thea","theater")</f>
        <v>music</v>
      </c>
      <c r="R817" t="str">
        <f t="shared" si="64"/>
        <v>rock</v>
      </c>
      <c r="S817" s="10">
        <f t="shared" si="62"/>
        <v>41944.917858796296</v>
      </c>
      <c r="T817" s="10">
        <f t="shared" si="63"/>
        <v>41914.917858796296</v>
      </c>
    </row>
    <row r="818" spans="1:20" ht="28.8">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60"/>
        <v>1.1512214285714286</v>
      </c>
      <c r="P818">
        <f t="shared" si="61"/>
        <v>2.5438819638768762E-2</v>
      </c>
      <c r="Q818" t="str" cm="1">
        <f t="array" ref="Q818">_xlfn.IFS(LEFT(N818,4)="film","film &amp; video",LEFT(N818,4)="food","food",LEFT(N818,4)="game","games",LEFT(N818,4)="jour","journalism",LEFT(N818,4)="musi","music",LEFT(N818,4)="phot","photography",LEFT(N818,4)="publ","publishing",LEFT(N818,4)="tech","technology",LEFT(N818,4)="thea","theater")</f>
        <v>music</v>
      </c>
      <c r="R818" t="str">
        <f t="shared" si="64"/>
        <v>rock</v>
      </c>
      <c r="S818" s="10">
        <f t="shared" si="62"/>
        <v>41373.270833333336</v>
      </c>
      <c r="T818" s="10">
        <f t="shared" si="63"/>
        <v>41341.870868055557</v>
      </c>
    </row>
    <row r="819" spans="1:20" ht="43.2">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60"/>
        <v>1.3711066666666665</v>
      </c>
      <c r="P819">
        <f t="shared" si="61"/>
        <v>1.1183180496533215E-2</v>
      </c>
      <c r="Q819" t="str" cm="1">
        <f t="array" ref="Q819">_xlfn.IFS(LEFT(N819,4)="film","film &amp; video",LEFT(N819,4)="food","food",LEFT(N819,4)="game","games",LEFT(N819,4)="jour","journalism",LEFT(N819,4)="musi","music",LEFT(N819,4)="phot","photography",LEFT(N819,4)="publ","publishing",LEFT(N819,4)="tech","technology",LEFT(N819,4)="thea","theater")</f>
        <v>music</v>
      </c>
      <c r="R819" t="str">
        <f t="shared" si="64"/>
        <v>rock</v>
      </c>
      <c r="S819" s="10">
        <f t="shared" si="62"/>
        <v>40979.207638888889</v>
      </c>
      <c r="T819" s="10">
        <f t="shared" si="63"/>
        <v>40925.599664351852</v>
      </c>
    </row>
    <row r="820" spans="1:20" ht="43.2">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60"/>
        <v>1.5571428571428572</v>
      </c>
      <c r="P820">
        <f t="shared" si="61"/>
        <v>3.4862385321100919E-2</v>
      </c>
      <c r="Q820" t="str" cm="1">
        <f t="array" ref="Q820">_xlfn.IFS(LEFT(N820,4)="film","film &amp; video",LEFT(N820,4)="food","food",LEFT(N820,4)="game","games",LEFT(N820,4)="jour","journalism",LEFT(N820,4)="musi","music",LEFT(N820,4)="phot","photography",LEFT(N820,4)="publ","publishing",LEFT(N820,4)="tech","technology",LEFT(N820,4)="thea","theater")</f>
        <v>music</v>
      </c>
      <c r="R820" t="str">
        <f t="shared" si="64"/>
        <v>rock</v>
      </c>
      <c r="S820" s="10">
        <f t="shared" si="62"/>
        <v>41128.709027777775</v>
      </c>
      <c r="T820" s="10">
        <f t="shared" si="63"/>
        <v>41120.882881944446</v>
      </c>
    </row>
    <row r="821" spans="1:20" ht="28.8">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60"/>
        <v>1.0874999999999999</v>
      </c>
      <c r="P821">
        <f t="shared" si="61"/>
        <v>3.2183908045977011E-2</v>
      </c>
      <c r="Q821" t="str" cm="1">
        <f t="array" ref="Q821">_xlfn.IFS(LEFT(N821,4)="film","film &amp; video",LEFT(N821,4)="food","food",LEFT(N821,4)="game","games",LEFT(N821,4)="jour","journalism",LEFT(N821,4)="musi","music",LEFT(N821,4)="phot","photography",LEFT(N821,4)="publ","publishing",LEFT(N821,4)="tech","technology",LEFT(N821,4)="thea","theater")</f>
        <v>music</v>
      </c>
      <c r="R821" t="str">
        <f t="shared" si="64"/>
        <v>rock</v>
      </c>
      <c r="S821" s="10">
        <f t="shared" si="62"/>
        <v>41629.197222222225</v>
      </c>
      <c r="T821" s="10">
        <f t="shared" si="63"/>
        <v>41619.998310185183</v>
      </c>
    </row>
    <row r="822" spans="1:20" ht="43.2">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60"/>
        <v>1.3405</v>
      </c>
      <c r="P822">
        <f t="shared" si="61"/>
        <v>1.4173815740395375E-2</v>
      </c>
      <c r="Q822" t="str" cm="1">
        <f t="array" ref="Q822">_xlfn.IFS(LEFT(N822,4)="film","film &amp; video",LEFT(N822,4)="food","food",LEFT(N822,4)="game","games",LEFT(N822,4)="jour","journalism",LEFT(N822,4)="musi","music",LEFT(N822,4)="phot","photography",LEFT(N822,4)="publ","publishing",LEFT(N822,4)="tech","technology",LEFT(N822,4)="thea","theater")</f>
        <v>music</v>
      </c>
      <c r="R822" t="str">
        <f t="shared" si="64"/>
        <v>rock</v>
      </c>
      <c r="S822" s="10">
        <f t="shared" si="62"/>
        <v>41799.208333333336</v>
      </c>
      <c r="T822" s="10">
        <f t="shared" si="63"/>
        <v>41768.841921296298</v>
      </c>
    </row>
    <row r="823" spans="1:20" ht="43.2">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60"/>
        <v>1</v>
      </c>
      <c r="P823">
        <f t="shared" si="61"/>
        <v>4.4617320672691915E-3</v>
      </c>
      <c r="Q823" t="str" cm="1">
        <f t="array" ref="Q823">_xlfn.IFS(LEFT(N823,4)="film","film &amp; video",LEFT(N823,4)="food","food",LEFT(N823,4)="game","games",LEFT(N823,4)="jour","journalism",LEFT(N823,4)="musi","music",LEFT(N823,4)="phot","photography",LEFT(N823,4)="publ","publishing",LEFT(N823,4)="tech","technology",LEFT(N823,4)="thea","theater")</f>
        <v>music</v>
      </c>
      <c r="R823" t="str">
        <f t="shared" si="64"/>
        <v>rock</v>
      </c>
      <c r="S823" s="10">
        <f t="shared" si="62"/>
        <v>42128.167361111111</v>
      </c>
      <c r="T823" s="10">
        <f t="shared" si="63"/>
        <v>42093.922048611115</v>
      </c>
    </row>
    <row r="824" spans="1:20" ht="43.2">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60"/>
        <v>1.1916666666666667</v>
      </c>
      <c r="P824">
        <f t="shared" si="61"/>
        <v>1.93006993006993E-2</v>
      </c>
      <c r="Q824" t="str" cm="1">
        <f t="array" ref="Q824">_xlfn.IFS(LEFT(N824,4)="film","film &amp; video",LEFT(N824,4)="food","food",LEFT(N824,4)="game","games",LEFT(N824,4)="jour","journalism",LEFT(N824,4)="musi","music",LEFT(N824,4)="phot","photography",LEFT(N824,4)="publ","publishing",LEFT(N824,4)="tech","technology",LEFT(N824,4)="thea","theater")</f>
        <v>music</v>
      </c>
      <c r="R824" t="str">
        <f t="shared" si="64"/>
        <v>rock</v>
      </c>
      <c r="S824" s="10">
        <f t="shared" si="62"/>
        <v>41187.947337962964</v>
      </c>
      <c r="T824" s="10">
        <f t="shared" si="63"/>
        <v>41157.947337962964</v>
      </c>
    </row>
    <row r="825" spans="1:20" ht="43.2">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60"/>
        <v>1.7949999999999999</v>
      </c>
      <c r="P825">
        <f t="shared" si="61"/>
        <v>2.298050139275766E-2</v>
      </c>
      <c r="Q825" t="str" cm="1">
        <f t="array" ref="Q825">_xlfn.IFS(LEFT(N825,4)="film","film &amp; video",LEFT(N825,4)="food","food",LEFT(N825,4)="game","games",LEFT(N825,4)="jour","journalism",LEFT(N825,4)="musi","music",LEFT(N825,4)="phot","photography",LEFT(N825,4)="publ","publishing",LEFT(N825,4)="tech","technology",LEFT(N825,4)="thea","theater")</f>
        <v>music</v>
      </c>
      <c r="R825" t="str">
        <f t="shared" si="64"/>
        <v>rock</v>
      </c>
      <c r="S825" s="10">
        <f t="shared" si="62"/>
        <v>42085.931157407409</v>
      </c>
      <c r="T825" s="10">
        <f t="shared" si="63"/>
        <v>42055.972824074073</v>
      </c>
    </row>
    <row r="826" spans="1:20" ht="57.6">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60"/>
        <v>1.3438124999999999</v>
      </c>
      <c r="P826">
        <f t="shared" si="61"/>
        <v>2.5115110925073254E-2</v>
      </c>
      <c r="Q826" t="str" cm="1">
        <f t="array" ref="Q826">_xlfn.IFS(LEFT(N826,4)="film","film &amp; video",LEFT(N826,4)="food","food",LEFT(N826,4)="game","games",LEFT(N826,4)="jour","journalism",LEFT(N826,4)="musi","music",LEFT(N826,4)="phot","photography",LEFT(N826,4)="publ","publishing",LEFT(N826,4)="tech","technology",LEFT(N826,4)="thea","theater")</f>
        <v>music</v>
      </c>
      <c r="R826" t="str">
        <f t="shared" si="64"/>
        <v>rock</v>
      </c>
      <c r="S826" s="10">
        <f t="shared" si="62"/>
        <v>40286.290972222225</v>
      </c>
      <c r="T826" s="10">
        <f t="shared" si="63"/>
        <v>40250.242106481484</v>
      </c>
    </row>
    <row r="827" spans="1:20" ht="28.8">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60"/>
        <v>1.0043200000000001</v>
      </c>
      <c r="P827">
        <f t="shared" si="61"/>
        <v>7.885932770431734E-3</v>
      </c>
      <c r="Q827" t="str" cm="1">
        <f t="array" ref="Q827">_xlfn.IFS(LEFT(N827,4)="film","film &amp; video",LEFT(N827,4)="food","food",LEFT(N827,4)="game","games",LEFT(N827,4)="jour","journalism",LEFT(N827,4)="musi","music",LEFT(N827,4)="phot","photography",LEFT(N827,4)="publ","publishing",LEFT(N827,4)="tech","technology",LEFT(N827,4)="thea","theater")</f>
        <v>music</v>
      </c>
      <c r="R827" t="str">
        <f t="shared" si="64"/>
        <v>rock</v>
      </c>
      <c r="S827" s="10">
        <f t="shared" si="62"/>
        <v>41211.306527777779</v>
      </c>
      <c r="T827" s="10">
        <f t="shared" si="63"/>
        <v>41186.306527777779</v>
      </c>
    </row>
    <row r="828" spans="1:20" ht="43.2">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60"/>
        <v>1.0145454545454546</v>
      </c>
      <c r="P828">
        <f t="shared" si="61"/>
        <v>8.7813620071684594E-3</v>
      </c>
      <c r="Q828" t="str" cm="1">
        <f t="array" ref="Q828">_xlfn.IFS(LEFT(N828,4)="film","film &amp; video",LEFT(N828,4)="food","food",LEFT(N828,4)="game","games",LEFT(N828,4)="jour","journalism",LEFT(N828,4)="musi","music",LEFT(N828,4)="phot","photography",LEFT(N828,4)="publ","publishing",LEFT(N828,4)="tech","technology",LEFT(N828,4)="thea","theater")</f>
        <v>music</v>
      </c>
      <c r="R828" t="str">
        <f t="shared" si="64"/>
        <v>rock</v>
      </c>
      <c r="S828" s="10">
        <f t="shared" si="62"/>
        <v>40993.996874999997</v>
      </c>
      <c r="T828" s="10">
        <f t="shared" si="63"/>
        <v>40973.038541666669</v>
      </c>
    </row>
    <row r="829" spans="1:20" ht="57.6">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60"/>
        <v>1.0333333333333334</v>
      </c>
      <c r="P829">
        <f t="shared" si="61"/>
        <v>3.5483870967741936E-2</v>
      </c>
      <c r="Q829" t="str" cm="1">
        <f t="array" ref="Q829">_xlfn.IFS(LEFT(N829,4)="film","film &amp; video",LEFT(N829,4)="food","food",LEFT(N829,4)="game","games",LEFT(N829,4)="jour","journalism",LEFT(N829,4)="musi","music",LEFT(N829,4)="phot","photography",LEFT(N829,4)="publ","publishing",LEFT(N829,4)="tech","technology",LEFT(N829,4)="thea","theater")</f>
        <v>music</v>
      </c>
      <c r="R829" t="str">
        <f t="shared" si="64"/>
        <v>rock</v>
      </c>
      <c r="S829" s="10">
        <f t="shared" si="62"/>
        <v>40953.825694444444</v>
      </c>
      <c r="T829" s="10">
        <f t="shared" si="63"/>
        <v>40927.473460648151</v>
      </c>
    </row>
    <row r="830" spans="1:20" ht="57.6">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60"/>
        <v>1.07</v>
      </c>
      <c r="P830">
        <f t="shared" si="61"/>
        <v>2.7318475916606758E-2</v>
      </c>
      <c r="Q830" t="str" cm="1">
        <f t="array" ref="Q830">_xlfn.IFS(LEFT(N830,4)="film","film &amp; video",LEFT(N830,4)="food","food",LEFT(N830,4)="game","games",LEFT(N830,4)="jour","journalism",LEFT(N830,4)="musi","music",LEFT(N830,4)="phot","photography",LEFT(N830,4)="publ","publishing",LEFT(N830,4)="tech","technology",LEFT(N830,4)="thea","theater")</f>
        <v>music</v>
      </c>
      <c r="R830" t="str">
        <f t="shared" si="64"/>
        <v>rock</v>
      </c>
      <c r="S830" s="10">
        <f t="shared" si="62"/>
        <v>41085.683333333334</v>
      </c>
      <c r="T830" s="10">
        <f t="shared" si="63"/>
        <v>41073.050717592596</v>
      </c>
    </row>
    <row r="831" spans="1:20" ht="57.6">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60"/>
        <v>1.04</v>
      </c>
      <c r="P831">
        <f t="shared" si="61"/>
        <v>3.0769230769230771E-2</v>
      </c>
      <c r="Q831" t="str" cm="1">
        <f t="array" ref="Q831">_xlfn.IFS(LEFT(N831,4)="film","film &amp; video",LEFT(N831,4)="food","food",LEFT(N831,4)="game","games",LEFT(N831,4)="jour","journalism",LEFT(N831,4)="musi","music",LEFT(N831,4)="phot","photography",LEFT(N831,4)="publ","publishing",LEFT(N831,4)="tech","technology",LEFT(N831,4)="thea","theater")</f>
        <v>music</v>
      </c>
      <c r="R831" t="str">
        <f t="shared" si="64"/>
        <v>rock</v>
      </c>
      <c r="S831" s="10">
        <f t="shared" si="62"/>
        <v>42564.801388888889</v>
      </c>
      <c r="T831" s="10">
        <f t="shared" si="63"/>
        <v>42504.801388888889</v>
      </c>
    </row>
    <row r="832" spans="1:20" ht="43.2">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60"/>
        <v>1.0783333333333334</v>
      </c>
      <c r="P832">
        <f t="shared" si="61"/>
        <v>1.6486347243688821E-2</v>
      </c>
      <c r="Q832" t="str" cm="1">
        <f t="array" ref="Q832">_xlfn.IFS(LEFT(N832,4)="film","film &amp; video",LEFT(N832,4)="food","food",LEFT(N832,4)="game","games",LEFT(N832,4)="jour","journalism",LEFT(N832,4)="musi","music",LEFT(N832,4)="phot","photography",LEFT(N832,4)="publ","publishing",LEFT(N832,4)="tech","technology",LEFT(N832,4)="thea","theater")</f>
        <v>music</v>
      </c>
      <c r="R832" t="str">
        <f t="shared" si="64"/>
        <v>rock</v>
      </c>
      <c r="S832" s="10">
        <f t="shared" si="62"/>
        <v>41355.484085648146</v>
      </c>
      <c r="T832" s="10">
        <f t="shared" si="63"/>
        <v>41325.525752314818</v>
      </c>
    </row>
    <row r="833" spans="1:20" ht="28.8">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60"/>
        <v>2.3333333333333335</v>
      </c>
      <c r="P833">
        <f t="shared" si="61"/>
        <v>5.7142857142857143E-3</v>
      </c>
      <c r="Q833" t="str" cm="1">
        <f t="array" ref="Q833">_xlfn.IFS(LEFT(N833,4)="film","film &amp; video",LEFT(N833,4)="food","food",LEFT(N833,4)="game","games",LEFT(N833,4)="jour","journalism",LEFT(N833,4)="musi","music",LEFT(N833,4)="phot","photography",LEFT(N833,4)="publ","publishing",LEFT(N833,4)="tech","technology",LEFT(N833,4)="thea","theater")</f>
        <v>music</v>
      </c>
      <c r="R833" t="str">
        <f t="shared" si="64"/>
        <v>rock</v>
      </c>
      <c r="S833" s="10">
        <f t="shared" si="62"/>
        <v>41026.646921296298</v>
      </c>
      <c r="T833" s="10">
        <f t="shared" si="63"/>
        <v>40996.646921296298</v>
      </c>
    </row>
    <row r="834" spans="1:20" ht="43.2">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65">E834/D834</f>
        <v>1.0060706666666666</v>
      </c>
      <c r="P834">
        <f t="shared" ref="P834:P897" si="66">L834/E834</f>
        <v>1.0204717229936135E-2</v>
      </c>
      <c r="Q834" t="str" cm="1">
        <f t="array" ref="Q834">_xlfn.IFS(LEFT(N834,4)="film","film &amp; video",LEFT(N834,4)="food","food",LEFT(N834,4)="game","games",LEFT(N834,4)="jour","journalism",LEFT(N834,4)="musi","music",LEFT(N834,4)="phot","photography",LEFT(N834,4)="publ","publishing",LEFT(N834,4)="tech","technology",LEFT(N834,4)="thea","theater")</f>
        <v>music</v>
      </c>
      <c r="R834" t="str">
        <f t="shared" si="64"/>
        <v>rock</v>
      </c>
      <c r="S834" s="10">
        <f t="shared" ref="S834:S897" si="67">(((I834/60)/60)/24)+DATE(1970,1,1)</f>
        <v>40929.342361111114</v>
      </c>
      <c r="T834" s="10">
        <f t="shared" ref="T834:T897" si="68">(((J834/60)/60)/24)+DATE(1970,1,1)</f>
        <v>40869.675173611111</v>
      </c>
    </row>
    <row r="835" spans="1:20">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65"/>
        <v>1.0166666666666666</v>
      </c>
      <c r="P835">
        <f t="shared" si="66"/>
        <v>6.7213114754098363E-3</v>
      </c>
      <c r="Q835" t="str" cm="1">
        <f t="array" ref="Q835">_xlfn.IFS(LEFT(N835,4)="film","film &amp; video",LEFT(N835,4)="food","food",LEFT(N835,4)="game","games",LEFT(N835,4)="jour","journalism",LEFT(N835,4)="musi","music",LEFT(N835,4)="phot","photography",LEFT(N835,4)="publ","publishing",LEFT(N835,4)="tech","technology",LEFT(N835,4)="thea","theater")</f>
        <v>music</v>
      </c>
      <c r="R835" t="str">
        <f t="shared" ref="R835:R898" si="69">MID(N835,SEARCH("/",N835)+1,17)</f>
        <v>rock</v>
      </c>
      <c r="S835" s="10">
        <f t="shared" si="67"/>
        <v>41748.878182870372</v>
      </c>
      <c r="T835" s="10">
        <f t="shared" si="68"/>
        <v>41718.878182870372</v>
      </c>
    </row>
    <row r="836" spans="1:20" ht="57.6">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65"/>
        <v>1.3101818181818181</v>
      </c>
      <c r="P836">
        <f t="shared" si="66"/>
        <v>1.0407993338884263E-2</v>
      </c>
      <c r="Q836" t="str" cm="1">
        <f t="array" ref="Q836">_xlfn.IFS(LEFT(N836,4)="film","film &amp; video",LEFT(N836,4)="food","food",LEFT(N836,4)="game","games",LEFT(N836,4)="jour","journalism",LEFT(N836,4)="musi","music",LEFT(N836,4)="phot","photography",LEFT(N836,4)="publ","publishing",LEFT(N836,4)="tech","technology",LEFT(N836,4)="thea","theater")</f>
        <v>music</v>
      </c>
      <c r="R836" t="str">
        <f t="shared" si="69"/>
        <v>rock</v>
      </c>
      <c r="S836" s="10">
        <f t="shared" si="67"/>
        <v>41456.165972222225</v>
      </c>
      <c r="T836" s="10">
        <f t="shared" si="68"/>
        <v>41422.822824074072</v>
      </c>
    </row>
    <row r="837" spans="1:20" ht="43.2">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65"/>
        <v>1.1725000000000001</v>
      </c>
      <c r="P837">
        <f t="shared" si="66"/>
        <v>1.7057569296375266E-2</v>
      </c>
      <c r="Q837" t="str" cm="1">
        <f t="array" ref="Q837">_xlfn.IFS(LEFT(N837,4)="film","film &amp; video",LEFT(N837,4)="food","food",LEFT(N837,4)="game","games",LEFT(N837,4)="jour","journalism",LEFT(N837,4)="musi","music",LEFT(N837,4)="phot","photography",LEFT(N837,4)="publ","publishing",LEFT(N837,4)="tech","technology",LEFT(N837,4)="thea","theater")</f>
        <v>music</v>
      </c>
      <c r="R837" t="str">
        <f t="shared" si="69"/>
        <v>rock</v>
      </c>
      <c r="S837" s="10">
        <f t="shared" si="67"/>
        <v>41048.125</v>
      </c>
      <c r="T837" s="10">
        <f t="shared" si="68"/>
        <v>41005.45784722222</v>
      </c>
    </row>
    <row r="838" spans="1:20">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65"/>
        <v>1.009304</v>
      </c>
      <c r="P838">
        <f t="shared" si="66"/>
        <v>9.1151922512939607E-3</v>
      </c>
      <c r="Q838" t="str" cm="1">
        <f t="array" ref="Q838">_xlfn.IFS(LEFT(N838,4)="film","film &amp; video",LEFT(N838,4)="food","food",LEFT(N838,4)="game","games",LEFT(N838,4)="jour","journalism",LEFT(N838,4)="musi","music",LEFT(N838,4)="phot","photography",LEFT(N838,4)="publ","publishing",LEFT(N838,4)="tech","technology",LEFT(N838,4)="thea","theater")</f>
        <v>music</v>
      </c>
      <c r="R838" t="str">
        <f t="shared" si="69"/>
        <v>rock</v>
      </c>
      <c r="S838" s="10">
        <f t="shared" si="67"/>
        <v>41554.056921296295</v>
      </c>
      <c r="T838" s="10">
        <f t="shared" si="68"/>
        <v>41524.056921296295</v>
      </c>
    </row>
    <row r="839" spans="1:20" ht="43.2">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65"/>
        <v>1.218</v>
      </c>
      <c r="P839">
        <f t="shared" si="66"/>
        <v>2.0361247947454843E-2</v>
      </c>
      <c r="Q839" t="str" cm="1">
        <f t="array" ref="Q839">_xlfn.IFS(LEFT(N839,4)="film","film &amp; video",LEFT(N839,4)="food","food",LEFT(N839,4)="game","games",LEFT(N839,4)="jour","journalism",LEFT(N839,4)="musi","music",LEFT(N839,4)="phot","photography",LEFT(N839,4)="publ","publishing",LEFT(N839,4)="tech","technology",LEFT(N839,4)="thea","theater")</f>
        <v>music</v>
      </c>
      <c r="R839" t="str">
        <f t="shared" si="69"/>
        <v>rock</v>
      </c>
      <c r="S839" s="10">
        <f t="shared" si="67"/>
        <v>41760.998402777775</v>
      </c>
      <c r="T839" s="10">
        <f t="shared" si="68"/>
        <v>41730.998402777775</v>
      </c>
    </row>
    <row r="840" spans="1:20" ht="43.2">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65"/>
        <v>1.454</v>
      </c>
      <c r="P840">
        <f t="shared" si="66"/>
        <v>2.0976616231086657E-2</v>
      </c>
      <c r="Q840" t="str" cm="1">
        <f t="array" ref="Q840">_xlfn.IFS(LEFT(N840,4)="film","film &amp; video",LEFT(N840,4)="food","food",LEFT(N840,4)="game","games",LEFT(N840,4)="jour","journalism",LEFT(N840,4)="musi","music",LEFT(N840,4)="phot","photography",LEFT(N840,4)="publ","publishing",LEFT(N840,4)="tech","technology",LEFT(N840,4)="thea","theater")</f>
        <v>music</v>
      </c>
      <c r="R840" t="str">
        <f t="shared" si="69"/>
        <v>rock</v>
      </c>
      <c r="S840" s="10">
        <f t="shared" si="67"/>
        <v>40925.897974537038</v>
      </c>
      <c r="T840" s="10">
        <f t="shared" si="68"/>
        <v>40895.897974537038</v>
      </c>
    </row>
    <row r="841" spans="1:20" ht="43.2">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65"/>
        <v>1.166166</v>
      </c>
      <c r="P841">
        <f t="shared" si="66"/>
        <v>1.6464208354556729E-2</v>
      </c>
      <c r="Q841" t="str" cm="1">
        <f t="array" ref="Q841">_xlfn.IFS(LEFT(N841,4)="film","film &amp; video",LEFT(N841,4)="food","food",LEFT(N841,4)="game","games",LEFT(N841,4)="jour","journalism",LEFT(N841,4)="musi","music",LEFT(N841,4)="phot","photography",LEFT(N841,4)="publ","publishing",LEFT(N841,4)="tech","technology",LEFT(N841,4)="thea","theater")</f>
        <v>music</v>
      </c>
      <c r="R841" t="str">
        <f t="shared" si="69"/>
        <v>rock</v>
      </c>
      <c r="S841" s="10">
        <f t="shared" si="67"/>
        <v>41174.763379629629</v>
      </c>
      <c r="T841" s="10">
        <f t="shared" si="68"/>
        <v>41144.763379629629</v>
      </c>
    </row>
    <row r="842" spans="1:20" ht="43.2">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65"/>
        <v>1.2041660000000001</v>
      </c>
      <c r="P842">
        <f t="shared" si="66"/>
        <v>1.5778555448335195E-2</v>
      </c>
      <c r="Q842" t="str" cm="1">
        <f t="array" ref="Q842">_xlfn.IFS(LEFT(N842,4)="film","film &amp; video",LEFT(N842,4)="food","food",LEFT(N842,4)="game","games",LEFT(N842,4)="jour","journalism",LEFT(N842,4)="musi","music",LEFT(N842,4)="phot","photography",LEFT(N842,4)="publ","publishing",LEFT(N842,4)="tech","technology",LEFT(N842,4)="thea","theater")</f>
        <v>music</v>
      </c>
      <c r="R842" t="str">
        <f t="shared" si="69"/>
        <v>metal</v>
      </c>
      <c r="S842" s="10">
        <f t="shared" si="67"/>
        <v>42637.226701388892</v>
      </c>
      <c r="T842" s="10">
        <f t="shared" si="68"/>
        <v>42607.226701388892</v>
      </c>
    </row>
    <row r="843" spans="1:20" ht="43.2">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65"/>
        <v>1.0132000000000001</v>
      </c>
      <c r="P843">
        <f t="shared" si="66"/>
        <v>1.8555073035925778E-2</v>
      </c>
      <c r="Q843" t="str" cm="1">
        <f t="array" ref="Q843">_xlfn.IFS(LEFT(N843,4)="film","film &amp; video",LEFT(N843,4)="food","food",LEFT(N843,4)="game","games",LEFT(N843,4)="jour","journalism",LEFT(N843,4)="musi","music",LEFT(N843,4)="phot","photography",LEFT(N843,4)="publ","publishing",LEFT(N843,4)="tech","technology",LEFT(N843,4)="thea","theater")</f>
        <v>music</v>
      </c>
      <c r="R843" t="str">
        <f t="shared" si="69"/>
        <v>metal</v>
      </c>
      <c r="S843" s="10">
        <f t="shared" si="67"/>
        <v>41953.88035879629</v>
      </c>
      <c r="T843" s="10">
        <f t="shared" si="68"/>
        <v>41923.838692129626</v>
      </c>
    </row>
    <row r="844" spans="1:20" ht="43.2">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65"/>
        <v>1.0431999999999999</v>
      </c>
      <c r="P844">
        <f t="shared" si="66"/>
        <v>1.495398773006135E-2</v>
      </c>
      <c r="Q844" t="str" cm="1">
        <f t="array" ref="Q844">_xlfn.IFS(LEFT(N844,4)="film","film &amp; video",LEFT(N844,4)="food","food",LEFT(N844,4)="game","games",LEFT(N844,4)="jour","journalism",LEFT(N844,4)="musi","music",LEFT(N844,4)="phot","photography",LEFT(N844,4)="publ","publishing",LEFT(N844,4)="tech","technology",LEFT(N844,4)="thea","theater")</f>
        <v>music</v>
      </c>
      <c r="R844" t="str">
        <f t="shared" si="69"/>
        <v>metal</v>
      </c>
      <c r="S844" s="10">
        <f t="shared" si="67"/>
        <v>41561.165972222225</v>
      </c>
      <c r="T844" s="10">
        <f t="shared" si="68"/>
        <v>41526.592395833337</v>
      </c>
    </row>
    <row r="845" spans="1:20" ht="43.2">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65"/>
        <v>2.6713333333333331</v>
      </c>
      <c r="P845">
        <f t="shared" si="66"/>
        <v>1.5847267282256054E-2</v>
      </c>
      <c r="Q845" t="str" cm="1">
        <f t="array" ref="Q845">_xlfn.IFS(LEFT(N845,4)="film","film &amp; video",LEFT(N845,4)="food","food",LEFT(N845,4)="game","games",LEFT(N845,4)="jour","journalism",LEFT(N845,4)="musi","music",LEFT(N845,4)="phot","photography",LEFT(N845,4)="publ","publishing",LEFT(N845,4)="tech","technology",LEFT(N845,4)="thea","theater")</f>
        <v>music</v>
      </c>
      <c r="R845" t="str">
        <f t="shared" si="69"/>
        <v>metal</v>
      </c>
      <c r="S845" s="10">
        <f t="shared" si="67"/>
        <v>42712.333333333328</v>
      </c>
      <c r="T845" s="10">
        <f t="shared" si="68"/>
        <v>42695.257870370369</v>
      </c>
    </row>
    <row r="846" spans="1:20" ht="57.6">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65"/>
        <v>1.9413333333333334</v>
      </c>
      <c r="P846">
        <f t="shared" si="66"/>
        <v>2.7300824175824176E-2</v>
      </c>
      <c r="Q846" t="str" cm="1">
        <f t="array" ref="Q846">_xlfn.IFS(LEFT(N846,4)="film","film &amp; video",LEFT(N846,4)="food","food",LEFT(N846,4)="game","games",LEFT(N846,4)="jour","journalism",LEFT(N846,4)="musi","music",LEFT(N846,4)="phot","photography",LEFT(N846,4)="publ","publishing",LEFT(N846,4)="tech","technology",LEFT(N846,4)="thea","theater")</f>
        <v>music</v>
      </c>
      <c r="R846" t="str">
        <f t="shared" si="69"/>
        <v>metal</v>
      </c>
      <c r="S846" s="10">
        <f t="shared" si="67"/>
        <v>41944.207638888889</v>
      </c>
      <c r="T846" s="10">
        <f t="shared" si="68"/>
        <v>41905.684629629628</v>
      </c>
    </row>
    <row r="847" spans="1:20" ht="43.2">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65"/>
        <v>1.203802</v>
      </c>
      <c r="P847">
        <f t="shared" si="66"/>
        <v>2.9406829362303766E-2</v>
      </c>
      <c r="Q847" t="str" cm="1">
        <f t="array" ref="Q847">_xlfn.IFS(LEFT(N847,4)="film","film &amp; video",LEFT(N847,4)="food","food",LEFT(N847,4)="game","games",LEFT(N847,4)="jour","journalism",LEFT(N847,4)="musi","music",LEFT(N847,4)="phot","photography",LEFT(N847,4)="publ","publishing",LEFT(N847,4)="tech","technology",LEFT(N847,4)="thea","theater")</f>
        <v>music</v>
      </c>
      <c r="R847" t="str">
        <f t="shared" si="69"/>
        <v>metal</v>
      </c>
      <c r="S847" s="10">
        <f t="shared" si="67"/>
        <v>42618.165972222225</v>
      </c>
      <c r="T847" s="10">
        <f t="shared" si="68"/>
        <v>42578.205972222218</v>
      </c>
    </row>
    <row r="848" spans="1:20" ht="43.2">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65"/>
        <v>1.2200090909090908</v>
      </c>
      <c r="P848">
        <f t="shared" si="66"/>
        <v>3.5022093725084018E-2</v>
      </c>
      <c r="Q848" t="str" cm="1">
        <f t="array" ref="Q848">_xlfn.IFS(LEFT(N848,4)="film","film &amp; video",LEFT(N848,4)="food","food",LEFT(N848,4)="game","games",LEFT(N848,4)="jour","journalism",LEFT(N848,4)="musi","music",LEFT(N848,4)="phot","photography",LEFT(N848,4)="publ","publishing",LEFT(N848,4)="tech","technology",LEFT(N848,4)="thea","theater")</f>
        <v>music</v>
      </c>
      <c r="R848" t="str">
        <f t="shared" si="69"/>
        <v>metal</v>
      </c>
      <c r="S848" s="10">
        <f t="shared" si="67"/>
        <v>41708.583333333336</v>
      </c>
      <c r="T848" s="10">
        <f t="shared" si="68"/>
        <v>41694.391840277778</v>
      </c>
    </row>
    <row r="849" spans="1:20" ht="28.8">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65"/>
        <v>1</v>
      </c>
      <c r="P849">
        <f t="shared" si="66"/>
        <v>0.1</v>
      </c>
      <c r="Q849" t="str" cm="1">
        <f t="array" ref="Q849">_xlfn.IFS(LEFT(N849,4)="film","film &amp; video",LEFT(N849,4)="food","food",LEFT(N849,4)="game","games",LEFT(N849,4)="jour","journalism",LEFT(N849,4)="musi","music",LEFT(N849,4)="phot","photography",LEFT(N849,4)="publ","publishing",LEFT(N849,4)="tech","technology",LEFT(N849,4)="thea","theater")</f>
        <v>music</v>
      </c>
      <c r="R849" t="str">
        <f t="shared" si="69"/>
        <v>metal</v>
      </c>
      <c r="S849" s="10">
        <f t="shared" si="67"/>
        <v>42195.79833333334</v>
      </c>
      <c r="T849" s="10">
        <f t="shared" si="68"/>
        <v>42165.79833333334</v>
      </c>
    </row>
    <row r="850" spans="1:20" ht="43.2">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65"/>
        <v>1</v>
      </c>
      <c r="P850">
        <f t="shared" si="66"/>
        <v>5.3333333333333337E-2</v>
      </c>
      <c r="Q850" t="str" cm="1">
        <f t="array" ref="Q850">_xlfn.IFS(LEFT(N850,4)="film","film &amp; video",LEFT(N850,4)="food","food",LEFT(N850,4)="game","games",LEFT(N850,4)="jour","journalism",LEFT(N850,4)="musi","music",LEFT(N850,4)="phot","photography",LEFT(N850,4)="publ","publishing",LEFT(N850,4)="tech","technology",LEFT(N850,4)="thea","theater")</f>
        <v>music</v>
      </c>
      <c r="R850" t="str">
        <f t="shared" si="69"/>
        <v>metal</v>
      </c>
      <c r="S850" s="10">
        <f t="shared" si="67"/>
        <v>42108.792048611111</v>
      </c>
      <c r="T850" s="10">
        <f t="shared" si="68"/>
        <v>42078.792048611111</v>
      </c>
    </row>
    <row r="851" spans="1:20" ht="57.6">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65"/>
        <v>1.1990000000000001</v>
      </c>
      <c r="P851">
        <f t="shared" si="66"/>
        <v>2.3978315262718933E-2</v>
      </c>
      <c r="Q851" t="str" cm="1">
        <f t="array" ref="Q851">_xlfn.IFS(LEFT(N851,4)="film","film &amp; video",LEFT(N851,4)="food","food",LEFT(N851,4)="game","games",LEFT(N851,4)="jour","journalism",LEFT(N851,4)="musi","music",LEFT(N851,4)="phot","photography",LEFT(N851,4)="publ","publishing",LEFT(N851,4)="tech","technology",LEFT(N851,4)="thea","theater")</f>
        <v>music</v>
      </c>
      <c r="R851" t="str">
        <f t="shared" si="69"/>
        <v>metal</v>
      </c>
      <c r="S851" s="10">
        <f t="shared" si="67"/>
        <v>42079.107222222221</v>
      </c>
      <c r="T851" s="10">
        <f t="shared" si="68"/>
        <v>42051.148888888885</v>
      </c>
    </row>
    <row r="852" spans="1:20" ht="43.2">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65"/>
        <v>1.55175</v>
      </c>
      <c r="P852">
        <f t="shared" si="66"/>
        <v>2.1427420654100211E-2</v>
      </c>
      <c r="Q852" t="str" cm="1">
        <f t="array" ref="Q852">_xlfn.IFS(LEFT(N852,4)="film","film &amp; video",LEFT(N852,4)="food","food",LEFT(N852,4)="game","games",LEFT(N852,4)="jour","journalism",LEFT(N852,4)="musi","music",LEFT(N852,4)="phot","photography",LEFT(N852,4)="publ","publishing",LEFT(N852,4)="tech","technology",LEFT(N852,4)="thea","theater")</f>
        <v>music</v>
      </c>
      <c r="R852" t="str">
        <f t="shared" si="69"/>
        <v>metal</v>
      </c>
      <c r="S852" s="10">
        <f t="shared" si="67"/>
        <v>42485.207638888889</v>
      </c>
      <c r="T852" s="10">
        <f t="shared" si="68"/>
        <v>42452.827743055561</v>
      </c>
    </row>
    <row r="853" spans="1:20" ht="43.2">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65"/>
        <v>1.3045</v>
      </c>
      <c r="P853">
        <f t="shared" si="66"/>
        <v>2.6830203142966653E-2</v>
      </c>
      <c r="Q853" t="str" cm="1">
        <f t="array" ref="Q853">_xlfn.IFS(LEFT(N853,4)="film","film &amp; video",LEFT(N853,4)="food","food",LEFT(N853,4)="game","games",LEFT(N853,4)="jour","journalism",LEFT(N853,4)="musi","music",LEFT(N853,4)="phot","photography",LEFT(N853,4)="publ","publishing",LEFT(N853,4)="tech","technology",LEFT(N853,4)="thea","theater")</f>
        <v>music</v>
      </c>
      <c r="R853" t="str">
        <f t="shared" si="69"/>
        <v>metal</v>
      </c>
      <c r="S853" s="10">
        <f t="shared" si="67"/>
        <v>42582.822916666672</v>
      </c>
      <c r="T853" s="10">
        <f t="shared" si="68"/>
        <v>42522.880243055552</v>
      </c>
    </row>
    <row r="854" spans="1:20" ht="28.8">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65"/>
        <v>1.0497142857142858</v>
      </c>
      <c r="P854">
        <f t="shared" si="66"/>
        <v>1.6875340228633642E-2</v>
      </c>
      <c r="Q854" t="str" cm="1">
        <f t="array" ref="Q854">_xlfn.IFS(LEFT(N854,4)="film","film &amp; video",LEFT(N854,4)="food","food",LEFT(N854,4)="game","games",LEFT(N854,4)="jour","journalism",LEFT(N854,4)="musi","music",LEFT(N854,4)="phot","photography",LEFT(N854,4)="publ","publishing",LEFT(N854,4)="tech","technology",LEFT(N854,4)="thea","theater")</f>
        <v>music</v>
      </c>
      <c r="R854" t="str">
        <f t="shared" si="69"/>
        <v>metal</v>
      </c>
      <c r="S854" s="10">
        <f t="shared" si="67"/>
        <v>42667.875</v>
      </c>
      <c r="T854" s="10">
        <f t="shared" si="68"/>
        <v>42656.805497685185</v>
      </c>
    </row>
    <row r="855" spans="1:20" ht="43.2">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65"/>
        <v>1</v>
      </c>
      <c r="P855">
        <f t="shared" si="66"/>
        <v>3.3333333333333333E-2</v>
      </c>
      <c r="Q855" t="str" cm="1">
        <f t="array" ref="Q855">_xlfn.IFS(LEFT(N855,4)="film","film &amp; video",LEFT(N855,4)="food","food",LEFT(N855,4)="game","games",LEFT(N855,4)="jour","journalism",LEFT(N855,4)="musi","music",LEFT(N855,4)="phot","photography",LEFT(N855,4)="publ","publishing",LEFT(N855,4)="tech","technology",LEFT(N855,4)="thea","theater")</f>
        <v>music</v>
      </c>
      <c r="R855" t="str">
        <f t="shared" si="69"/>
        <v>metal</v>
      </c>
      <c r="S855" s="10">
        <f t="shared" si="67"/>
        <v>42051.832280092596</v>
      </c>
      <c r="T855" s="10">
        <f t="shared" si="68"/>
        <v>42021.832280092596</v>
      </c>
    </row>
    <row r="856" spans="1:20" ht="43.2">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65"/>
        <v>1.1822050359712231</v>
      </c>
      <c r="P856">
        <f t="shared" si="66"/>
        <v>1.518318713049934E-2</v>
      </c>
      <c r="Q856" t="str" cm="1">
        <f t="array" ref="Q856">_xlfn.IFS(LEFT(N856,4)="film","film &amp; video",LEFT(N856,4)="food","food",LEFT(N856,4)="game","games",LEFT(N856,4)="jour","journalism",LEFT(N856,4)="musi","music",LEFT(N856,4)="phot","photography",LEFT(N856,4)="publ","publishing",LEFT(N856,4)="tech","technology",LEFT(N856,4)="thea","theater")</f>
        <v>music</v>
      </c>
      <c r="R856" t="str">
        <f t="shared" si="69"/>
        <v>metal</v>
      </c>
      <c r="S856" s="10">
        <f t="shared" si="67"/>
        <v>42732.212337962963</v>
      </c>
      <c r="T856" s="10">
        <f t="shared" si="68"/>
        <v>42702.212337962963</v>
      </c>
    </row>
    <row r="857" spans="1:20" ht="28.8">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65"/>
        <v>1.0344827586206897</v>
      </c>
      <c r="P857">
        <f t="shared" si="66"/>
        <v>3.1333333333333331E-2</v>
      </c>
      <c r="Q857" t="str" cm="1">
        <f t="array" ref="Q857">_xlfn.IFS(LEFT(N857,4)="film","film &amp; video",LEFT(N857,4)="food","food",LEFT(N857,4)="game","games",LEFT(N857,4)="jour","journalism",LEFT(N857,4)="musi","music",LEFT(N857,4)="phot","photography",LEFT(N857,4)="publ","publishing",LEFT(N857,4)="tech","technology",LEFT(N857,4)="thea","theater")</f>
        <v>music</v>
      </c>
      <c r="R857" t="str">
        <f t="shared" si="69"/>
        <v>metal</v>
      </c>
      <c r="S857" s="10">
        <f t="shared" si="67"/>
        <v>42575.125196759262</v>
      </c>
      <c r="T857" s="10">
        <f t="shared" si="68"/>
        <v>42545.125196759262</v>
      </c>
    </row>
    <row r="858" spans="1:20" ht="57.6">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65"/>
        <v>2.1800000000000002</v>
      </c>
      <c r="P858">
        <f t="shared" si="66"/>
        <v>5.1376146788990829E-2</v>
      </c>
      <c r="Q858" t="str" cm="1">
        <f t="array" ref="Q858">_xlfn.IFS(LEFT(N858,4)="film","film &amp; video",LEFT(N858,4)="food","food",LEFT(N858,4)="game","games",LEFT(N858,4)="jour","journalism",LEFT(N858,4)="musi","music",LEFT(N858,4)="phot","photography",LEFT(N858,4)="publ","publishing",LEFT(N858,4)="tech","technology",LEFT(N858,4)="thea","theater")</f>
        <v>music</v>
      </c>
      <c r="R858" t="str">
        <f t="shared" si="69"/>
        <v>metal</v>
      </c>
      <c r="S858" s="10">
        <f t="shared" si="67"/>
        <v>42668.791666666672</v>
      </c>
      <c r="T858" s="10">
        <f t="shared" si="68"/>
        <v>42609.311990740738</v>
      </c>
    </row>
    <row r="859" spans="1:20" ht="43.2">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65"/>
        <v>1</v>
      </c>
      <c r="P859">
        <f t="shared" si="66"/>
        <v>0.02</v>
      </c>
      <c r="Q859" t="str" cm="1">
        <f t="array" ref="Q859">_xlfn.IFS(LEFT(N859,4)="film","film &amp; video",LEFT(N859,4)="food","food",LEFT(N859,4)="game","games",LEFT(N859,4)="jour","journalism",LEFT(N859,4)="musi","music",LEFT(N859,4)="phot","photography",LEFT(N859,4)="publ","publishing",LEFT(N859,4)="tech","technology",LEFT(N859,4)="thea","theater")</f>
        <v>music</v>
      </c>
      <c r="R859" t="str">
        <f t="shared" si="69"/>
        <v>metal</v>
      </c>
      <c r="S859" s="10">
        <f t="shared" si="67"/>
        <v>42333.623043981483</v>
      </c>
      <c r="T859" s="10">
        <f t="shared" si="68"/>
        <v>42291.581377314811</v>
      </c>
    </row>
    <row r="860" spans="1:20" ht="43.2">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65"/>
        <v>1.4400583333333332</v>
      </c>
      <c r="P860">
        <f t="shared" si="66"/>
        <v>4.3979699896416237E-2</v>
      </c>
      <c r="Q860" t="str" cm="1">
        <f t="array" ref="Q860">_xlfn.IFS(LEFT(N860,4)="film","film &amp; video",LEFT(N860,4)="food","food",LEFT(N860,4)="game","games",LEFT(N860,4)="jour","journalism",LEFT(N860,4)="musi","music",LEFT(N860,4)="phot","photography",LEFT(N860,4)="publ","publishing",LEFT(N860,4)="tech","technology",LEFT(N860,4)="thea","theater")</f>
        <v>music</v>
      </c>
      <c r="R860" t="str">
        <f t="shared" si="69"/>
        <v>metal</v>
      </c>
      <c r="S860" s="10">
        <f t="shared" si="67"/>
        <v>42109.957638888889</v>
      </c>
      <c r="T860" s="10">
        <f t="shared" si="68"/>
        <v>42079.745578703703</v>
      </c>
    </row>
    <row r="861" spans="1:20" ht="43.2">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65"/>
        <v>1.0467500000000001</v>
      </c>
      <c r="P861">
        <f t="shared" si="66"/>
        <v>2.340577979460234E-2</v>
      </c>
      <c r="Q861" t="str" cm="1">
        <f t="array" ref="Q861">_xlfn.IFS(LEFT(N861,4)="film","film &amp; video",LEFT(N861,4)="food","food",LEFT(N861,4)="game","games",LEFT(N861,4)="jour","journalism",LEFT(N861,4)="musi","music",LEFT(N861,4)="phot","photography",LEFT(N861,4)="publ","publishing",LEFT(N861,4)="tech","technology",LEFT(N861,4)="thea","theater")</f>
        <v>music</v>
      </c>
      <c r="R861" t="str">
        <f t="shared" si="69"/>
        <v>metal</v>
      </c>
      <c r="S861" s="10">
        <f t="shared" si="67"/>
        <v>42159</v>
      </c>
      <c r="T861" s="10">
        <f t="shared" si="68"/>
        <v>42128.820231481484</v>
      </c>
    </row>
    <row r="862" spans="1:20" ht="43.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65"/>
        <v>0.18142857142857144</v>
      </c>
      <c r="P862">
        <f t="shared" si="66"/>
        <v>1.889763779527559E-2</v>
      </c>
      <c r="Q862" t="str" cm="1">
        <f t="array" ref="Q862">_xlfn.IFS(LEFT(N862,4)="film","film &amp; video",LEFT(N862,4)="food","food",LEFT(N862,4)="game","games",LEFT(N862,4)="jour","journalism",LEFT(N862,4)="musi","music",LEFT(N862,4)="phot","photography",LEFT(N862,4)="publ","publishing",LEFT(N862,4)="tech","technology",LEFT(N862,4)="thea","theater")</f>
        <v>music</v>
      </c>
      <c r="R862" t="str">
        <f t="shared" si="69"/>
        <v>jazz</v>
      </c>
      <c r="S862" s="10">
        <f t="shared" si="67"/>
        <v>41600.524456018517</v>
      </c>
      <c r="T862" s="10">
        <f t="shared" si="68"/>
        <v>41570.482789351852</v>
      </c>
    </row>
    <row r="863" spans="1:20" ht="43.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65"/>
        <v>2.2444444444444444E-2</v>
      </c>
      <c r="P863">
        <f t="shared" si="66"/>
        <v>1.9801980198019802E-2</v>
      </c>
      <c r="Q863" t="str" cm="1">
        <f t="array" ref="Q863">_xlfn.IFS(LEFT(N863,4)="film","film &amp; video",LEFT(N863,4)="food","food",LEFT(N863,4)="game","games",LEFT(N863,4)="jour","journalism",LEFT(N863,4)="musi","music",LEFT(N863,4)="phot","photography",LEFT(N863,4)="publ","publishing",LEFT(N863,4)="tech","technology",LEFT(N863,4)="thea","theater")</f>
        <v>music</v>
      </c>
      <c r="R863" t="str">
        <f t="shared" si="69"/>
        <v>jazz</v>
      </c>
      <c r="S863" s="10">
        <f t="shared" si="67"/>
        <v>42629.965324074074</v>
      </c>
      <c r="T863" s="10">
        <f t="shared" si="68"/>
        <v>42599.965324074074</v>
      </c>
    </row>
    <row r="864" spans="1:20" ht="43.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65"/>
        <v>3.3999999999999998E-3</v>
      </c>
      <c r="P864">
        <f t="shared" si="66"/>
        <v>2.3529411764705882E-2</v>
      </c>
      <c r="Q864" t="str" cm="1">
        <f t="array" ref="Q864">_xlfn.IFS(LEFT(N864,4)="film","film &amp; video",LEFT(N864,4)="food","food",LEFT(N864,4)="game","games",LEFT(N864,4)="jour","journalism",LEFT(N864,4)="musi","music",LEFT(N864,4)="phot","photography",LEFT(N864,4)="publ","publishing",LEFT(N864,4)="tech","technology",LEFT(N864,4)="thea","theater")</f>
        <v>music</v>
      </c>
      <c r="R864" t="str">
        <f t="shared" si="69"/>
        <v>jazz</v>
      </c>
      <c r="S864" s="10">
        <f t="shared" si="67"/>
        <v>41589.596620370372</v>
      </c>
      <c r="T864" s="10">
        <f t="shared" si="68"/>
        <v>41559.5549537037</v>
      </c>
    </row>
    <row r="865" spans="1:20" ht="43.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65"/>
        <v>4.4999999999999998E-2</v>
      </c>
      <c r="P865">
        <f t="shared" si="66"/>
        <v>5.5555555555555552E-2</v>
      </c>
      <c r="Q865" t="str" cm="1">
        <f t="array" ref="Q865">_xlfn.IFS(LEFT(N865,4)="film","film &amp; video",LEFT(N865,4)="food","food",LEFT(N865,4)="game","games",LEFT(N865,4)="jour","journalism",LEFT(N865,4)="musi","music",LEFT(N865,4)="phot","photography",LEFT(N865,4)="publ","publishing",LEFT(N865,4)="tech","technology",LEFT(N865,4)="thea","theater")</f>
        <v>music</v>
      </c>
      <c r="R865" t="str">
        <f t="shared" si="69"/>
        <v>jazz</v>
      </c>
      <c r="S865" s="10">
        <f t="shared" si="67"/>
        <v>40951.117662037039</v>
      </c>
      <c r="T865" s="10">
        <f t="shared" si="68"/>
        <v>40921.117662037039</v>
      </c>
    </row>
    <row r="866" spans="1:20" ht="43.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65"/>
        <v>0.41538461538461541</v>
      </c>
      <c r="P866">
        <f t="shared" si="66"/>
        <v>2.9259259259259259E-2</v>
      </c>
      <c r="Q866" t="str" cm="1">
        <f t="array" ref="Q866">_xlfn.IFS(LEFT(N866,4)="film","film &amp; video",LEFT(N866,4)="food","food",LEFT(N866,4)="game","games",LEFT(N866,4)="jour","journalism",LEFT(N866,4)="musi","music",LEFT(N866,4)="phot","photography",LEFT(N866,4)="publ","publishing",LEFT(N866,4)="tech","technology",LEFT(N866,4)="thea","theater")</f>
        <v>music</v>
      </c>
      <c r="R866" t="str">
        <f t="shared" si="69"/>
        <v>jazz</v>
      </c>
      <c r="S866" s="10">
        <f t="shared" si="67"/>
        <v>41563.415972222225</v>
      </c>
      <c r="T866" s="10">
        <f t="shared" si="68"/>
        <v>41541.106921296298</v>
      </c>
    </row>
    <row r="867" spans="1:20" ht="43.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65"/>
        <v>2.0454545454545454E-2</v>
      </c>
      <c r="P867">
        <f t="shared" si="66"/>
        <v>4.4444444444444446E-2</v>
      </c>
      <c r="Q867" t="str" cm="1">
        <f t="array" ref="Q867">_xlfn.IFS(LEFT(N867,4)="film","film &amp; video",LEFT(N867,4)="food","food",LEFT(N867,4)="game","games",LEFT(N867,4)="jour","journalism",LEFT(N867,4)="musi","music",LEFT(N867,4)="phot","photography",LEFT(N867,4)="publ","publishing",LEFT(N867,4)="tech","technology",LEFT(N867,4)="thea","theater")</f>
        <v>music</v>
      </c>
      <c r="R867" t="str">
        <f t="shared" si="69"/>
        <v>jazz</v>
      </c>
      <c r="S867" s="10">
        <f t="shared" si="67"/>
        <v>41290.77311342593</v>
      </c>
      <c r="T867" s="10">
        <f t="shared" si="68"/>
        <v>41230.77311342593</v>
      </c>
    </row>
    <row r="868" spans="1:20" ht="43.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65"/>
        <v>0.18285714285714286</v>
      </c>
      <c r="P868">
        <f t="shared" si="66"/>
        <v>1.7187500000000001E-2</v>
      </c>
      <c r="Q868" t="str" cm="1">
        <f t="array" ref="Q868">_xlfn.IFS(LEFT(N868,4)="film","film &amp; video",LEFT(N868,4)="food","food",LEFT(N868,4)="game","games",LEFT(N868,4)="jour","journalism",LEFT(N868,4)="musi","music",LEFT(N868,4)="phot","photography",LEFT(N868,4)="publ","publishing",LEFT(N868,4)="tech","technology",LEFT(N868,4)="thea","theater")</f>
        <v>music</v>
      </c>
      <c r="R868" t="str">
        <f t="shared" si="69"/>
        <v>jazz</v>
      </c>
      <c r="S868" s="10">
        <f t="shared" si="67"/>
        <v>42063.631944444445</v>
      </c>
      <c r="T868" s="10">
        <f t="shared" si="68"/>
        <v>42025.637939814813</v>
      </c>
    </row>
    <row r="869" spans="1:20" ht="43.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65"/>
        <v>0.2402</v>
      </c>
      <c r="P869">
        <f t="shared" si="66"/>
        <v>9.1590341382181521E-3</v>
      </c>
      <c r="Q869" t="str" cm="1">
        <f t="array" ref="Q869">_xlfn.IFS(LEFT(N869,4)="film","film &amp; video",LEFT(N869,4)="food","food",LEFT(N869,4)="game","games",LEFT(N869,4)="jour","journalism",LEFT(N869,4)="musi","music",LEFT(N869,4)="phot","photography",LEFT(N869,4)="publ","publishing",LEFT(N869,4)="tech","technology",LEFT(N869,4)="thea","theater")</f>
        <v>music</v>
      </c>
      <c r="R869" t="str">
        <f t="shared" si="69"/>
        <v>jazz</v>
      </c>
      <c r="S869" s="10">
        <f t="shared" si="67"/>
        <v>40148.207638888889</v>
      </c>
      <c r="T869" s="10">
        <f t="shared" si="68"/>
        <v>40088.105393518519</v>
      </c>
    </row>
    <row r="870" spans="1:20" ht="57.6">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65"/>
        <v>1.1111111111111111E-3</v>
      </c>
      <c r="P870">
        <f t="shared" si="66"/>
        <v>0.02</v>
      </c>
      <c r="Q870" t="str" cm="1">
        <f t="array" ref="Q870">_xlfn.IFS(LEFT(N870,4)="film","film &amp; video",LEFT(N870,4)="food","food",LEFT(N870,4)="game","games",LEFT(N870,4)="jour","journalism",LEFT(N870,4)="musi","music",LEFT(N870,4)="phot","photography",LEFT(N870,4)="publ","publishing",LEFT(N870,4)="tech","technology",LEFT(N870,4)="thea","theater")</f>
        <v>music</v>
      </c>
      <c r="R870" t="str">
        <f t="shared" si="69"/>
        <v>jazz</v>
      </c>
      <c r="S870" s="10">
        <f t="shared" si="67"/>
        <v>41646.027754629627</v>
      </c>
      <c r="T870" s="10">
        <f t="shared" si="68"/>
        <v>41616.027754629627</v>
      </c>
    </row>
    <row r="871" spans="1:20" ht="57.6">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65"/>
        <v>0.11818181818181818</v>
      </c>
      <c r="P871">
        <f t="shared" si="66"/>
        <v>2.8846153846153848E-3</v>
      </c>
      <c r="Q871" t="str" cm="1">
        <f t="array" ref="Q871">_xlfn.IFS(LEFT(N871,4)="film","film &amp; video",LEFT(N871,4)="food","food",LEFT(N871,4)="game","games",LEFT(N871,4)="jour","journalism",LEFT(N871,4)="musi","music",LEFT(N871,4)="phot","photography",LEFT(N871,4)="publ","publishing",LEFT(N871,4)="tech","technology",LEFT(N871,4)="thea","theater")</f>
        <v>music</v>
      </c>
      <c r="R871" t="str">
        <f t="shared" si="69"/>
        <v>jazz</v>
      </c>
      <c r="S871" s="10">
        <f t="shared" si="67"/>
        <v>41372.803900462961</v>
      </c>
      <c r="T871" s="10">
        <f t="shared" si="68"/>
        <v>41342.845567129632</v>
      </c>
    </row>
    <row r="872" spans="1:20" ht="43.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65"/>
        <v>3.0999999999999999E-3</v>
      </c>
      <c r="P872">
        <f t="shared" si="66"/>
        <v>8.0645161290322578E-2</v>
      </c>
      <c r="Q872" t="str" cm="1">
        <f t="array" ref="Q872">_xlfn.IFS(LEFT(N872,4)="film","film &amp; video",LEFT(N872,4)="food","food",LEFT(N872,4)="game","games",LEFT(N872,4)="jour","journalism",LEFT(N872,4)="musi","music",LEFT(N872,4)="phot","photography",LEFT(N872,4)="publ","publishing",LEFT(N872,4)="tech","technology",LEFT(N872,4)="thea","theater")</f>
        <v>music</v>
      </c>
      <c r="R872" t="str">
        <f t="shared" si="69"/>
        <v>jazz</v>
      </c>
      <c r="S872" s="10">
        <f t="shared" si="67"/>
        <v>41518.022256944445</v>
      </c>
      <c r="T872" s="10">
        <f t="shared" si="68"/>
        <v>41488.022256944445</v>
      </c>
    </row>
    <row r="873" spans="1:20" ht="43.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65"/>
        <v>5.4166666666666669E-2</v>
      </c>
      <c r="P873">
        <f t="shared" si="66"/>
        <v>3.6923076923076927E-2</v>
      </c>
      <c r="Q873" t="str" cm="1">
        <f t="array" ref="Q873">_xlfn.IFS(LEFT(N873,4)="film","film &amp; video",LEFT(N873,4)="food","food",LEFT(N873,4)="game","games",LEFT(N873,4)="jour","journalism",LEFT(N873,4)="musi","music",LEFT(N873,4)="phot","photography",LEFT(N873,4)="publ","publishing",LEFT(N873,4)="tech","technology",LEFT(N873,4)="thea","theater")</f>
        <v>music</v>
      </c>
      <c r="R873" t="str">
        <f t="shared" si="69"/>
        <v>jazz</v>
      </c>
      <c r="S873" s="10">
        <f t="shared" si="67"/>
        <v>41607.602951388886</v>
      </c>
      <c r="T873" s="10">
        <f t="shared" si="68"/>
        <v>41577.561284722222</v>
      </c>
    </row>
    <row r="874" spans="1:20" ht="43.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65"/>
        <v>8.1250000000000003E-3</v>
      </c>
      <c r="P874">
        <f t="shared" si="66"/>
        <v>3.0769230769230771E-2</v>
      </c>
      <c r="Q874" t="str" cm="1">
        <f t="array" ref="Q874">_xlfn.IFS(LEFT(N874,4)="film","film &amp; video",LEFT(N874,4)="food","food",LEFT(N874,4)="game","games",LEFT(N874,4)="jour","journalism",LEFT(N874,4)="musi","music",LEFT(N874,4)="phot","photography",LEFT(N874,4)="publ","publishing",LEFT(N874,4)="tech","technology",LEFT(N874,4)="thea","theater")</f>
        <v>music</v>
      </c>
      <c r="R874" t="str">
        <f t="shared" si="69"/>
        <v>jazz</v>
      </c>
      <c r="S874" s="10">
        <f t="shared" si="67"/>
        <v>40612.825543981482</v>
      </c>
      <c r="T874" s="10">
        <f t="shared" si="68"/>
        <v>40567.825543981482</v>
      </c>
    </row>
    <row r="875" spans="1:20" ht="28.8">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65"/>
        <v>1.2857142857142857E-2</v>
      </c>
      <c r="P875">
        <f t="shared" si="66"/>
        <v>0.1111111111111111</v>
      </c>
      <c r="Q875" t="str" cm="1">
        <f t="array" ref="Q875">_xlfn.IFS(LEFT(N875,4)="film","film &amp; video",LEFT(N875,4)="food","food",LEFT(N875,4)="game","games",LEFT(N875,4)="jour","journalism",LEFT(N875,4)="musi","music",LEFT(N875,4)="phot","photography",LEFT(N875,4)="publ","publishing",LEFT(N875,4)="tech","technology",LEFT(N875,4)="thea","theater")</f>
        <v>music</v>
      </c>
      <c r="R875" t="str">
        <f t="shared" si="69"/>
        <v>jazz</v>
      </c>
      <c r="S875" s="10">
        <f t="shared" si="67"/>
        <v>41224.208796296298</v>
      </c>
      <c r="T875" s="10">
        <f t="shared" si="68"/>
        <v>41184.167129629634</v>
      </c>
    </row>
    <row r="876" spans="1:20" ht="57.6">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65"/>
        <v>0.24333333333333335</v>
      </c>
      <c r="P876">
        <f t="shared" si="66"/>
        <v>2.8767123287671233E-2</v>
      </c>
      <c r="Q876" t="str" cm="1">
        <f t="array" ref="Q876">_xlfn.IFS(LEFT(N876,4)="film","film &amp; video",LEFT(N876,4)="food","food",LEFT(N876,4)="game","games",LEFT(N876,4)="jour","journalism",LEFT(N876,4)="musi","music",LEFT(N876,4)="phot","photography",LEFT(N876,4)="publ","publishing",LEFT(N876,4)="tech","technology",LEFT(N876,4)="thea","theater")</f>
        <v>music</v>
      </c>
      <c r="R876" t="str">
        <f t="shared" si="69"/>
        <v>jazz</v>
      </c>
      <c r="S876" s="10">
        <f t="shared" si="67"/>
        <v>41398.583726851852</v>
      </c>
      <c r="T876" s="10">
        <f t="shared" si="68"/>
        <v>41368.583726851852</v>
      </c>
    </row>
    <row r="877" spans="1:20" ht="57.6">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65"/>
        <v>0</v>
      </c>
      <c r="P877" t="e">
        <f t="shared" si="66"/>
        <v>#DIV/0!</v>
      </c>
      <c r="Q877" t="str" cm="1">
        <f t="array" ref="Q877">_xlfn.IFS(LEFT(N877,4)="film","film &amp; video",LEFT(N877,4)="food","food",LEFT(N877,4)="game","games",LEFT(N877,4)="jour","journalism",LEFT(N877,4)="musi","music",LEFT(N877,4)="phot","photography",LEFT(N877,4)="publ","publishing",LEFT(N877,4)="tech","technology",LEFT(N877,4)="thea","theater")</f>
        <v>music</v>
      </c>
      <c r="R877" t="str">
        <f t="shared" si="69"/>
        <v>jazz</v>
      </c>
      <c r="S877" s="10">
        <f t="shared" si="67"/>
        <v>42268.723738425921</v>
      </c>
      <c r="T877" s="10">
        <f t="shared" si="68"/>
        <v>42248.723738425921</v>
      </c>
    </row>
    <row r="878" spans="1:20" ht="28.8">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65"/>
        <v>0.40799492385786801</v>
      </c>
      <c r="P878">
        <f t="shared" si="66"/>
        <v>3.4992223950233284E-2</v>
      </c>
      <c r="Q878" t="str" cm="1">
        <f t="array" ref="Q878">_xlfn.IFS(LEFT(N878,4)="film","film &amp; video",LEFT(N878,4)="food","food",LEFT(N878,4)="game","games",LEFT(N878,4)="jour","journalism",LEFT(N878,4)="musi","music",LEFT(N878,4)="phot","photography",LEFT(N878,4)="publ","publishing",LEFT(N878,4)="tech","technology",LEFT(N878,4)="thea","theater")</f>
        <v>music</v>
      </c>
      <c r="R878" t="str">
        <f t="shared" si="69"/>
        <v>jazz</v>
      </c>
      <c r="S878" s="10">
        <f t="shared" si="67"/>
        <v>41309.496840277774</v>
      </c>
      <c r="T878" s="10">
        <f t="shared" si="68"/>
        <v>41276.496840277774</v>
      </c>
    </row>
    <row r="879" spans="1:20" ht="43.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65"/>
        <v>0.67549999999999999</v>
      </c>
      <c r="P879">
        <f t="shared" si="66"/>
        <v>2.1465581051073278E-2</v>
      </c>
      <c r="Q879" t="str" cm="1">
        <f t="array" ref="Q879">_xlfn.IFS(LEFT(N879,4)="film","film &amp; video",LEFT(N879,4)="food","food",LEFT(N879,4)="game","games",LEFT(N879,4)="jour","journalism",LEFT(N879,4)="musi","music",LEFT(N879,4)="phot","photography",LEFT(N879,4)="publ","publishing",LEFT(N879,4)="tech","technology",LEFT(N879,4)="thea","theater")</f>
        <v>music</v>
      </c>
      <c r="R879" t="str">
        <f t="shared" si="69"/>
        <v>jazz</v>
      </c>
      <c r="S879" s="10">
        <f t="shared" si="67"/>
        <v>41627.788888888892</v>
      </c>
      <c r="T879" s="10">
        <f t="shared" si="68"/>
        <v>41597.788888888892</v>
      </c>
    </row>
    <row r="880" spans="1:20" ht="43.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65"/>
        <v>1.2999999999999999E-2</v>
      </c>
      <c r="P880">
        <f t="shared" si="66"/>
        <v>3.0769230769230771E-2</v>
      </c>
      <c r="Q880" t="str" cm="1">
        <f t="array" ref="Q880">_xlfn.IFS(LEFT(N880,4)="film","film &amp; video",LEFT(N880,4)="food","food",LEFT(N880,4)="game","games",LEFT(N880,4)="jour","journalism",LEFT(N880,4)="musi","music",LEFT(N880,4)="phot","photography",LEFT(N880,4)="publ","publishing",LEFT(N880,4)="tech","technology",LEFT(N880,4)="thea","theater")</f>
        <v>music</v>
      </c>
      <c r="R880" t="str">
        <f t="shared" si="69"/>
        <v>jazz</v>
      </c>
      <c r="S880" s="10">
        <f t="shared" si="67"/>
        <v>40535.232916666668</v>
      </c>
      <c r="T880" s="10">
        <f t="shared" si="68"/>
        <v>40505.232916666668</v>
      </c>
    </row>
    <row r="881" spans="1:20" ht="43.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65"/>
        <v>0.30666666666666664</v>
      </c>
      <c r="P881">
        <f t="shared" si="66"/>
        <v>4.6583850931677016E-2</v>
      </c>
      <c r="Q881" t="str" cm="1">
        <f t="array" ref="Q881">_xlfn.IFS(LEFT(N881,4)="film","film &amp; video",LEFT(N881,4)="food","food",LEFT(N881,4)="game","games",LEFT(N881,4)="jour","journalism",LEFT(N881,4)="musi","music",LEFT(N881,4)="phot","photography",LEFT(N881,4)="publ","publishing",LEFT(N881,4)="tech","technology",LEFT(N881,4)="thea","theater")</f>
        <v>music</v>
      </c>
      <c r="R881" t="str">
        <f t="shared" si="69"/>
        <v>jazz</v>
      </c>
      <c r="S881" s="10">
        <f t="shared" si="67"/>
        <v>41058.829918981479</v>
      </c>
      <c r="T881" s="10">
        <f t="shared" si="68"/>
        <v>41037.829918981479</v>
      </c>
    </row>
    <row r="882" spans="1:20" ht="43.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65"/>
        <v>2.9894179894179893E-2</v>
      </c>
      <c r="P882">
        <f t="shared" si="66"/>
        <v>7.0796460176991149E-2</v>
      </c>
      <c r="Q882" t="str" cm="1">
        <f t="array" ref="Q882">_xlfn.IFS(LEFT(N882,4)="film","film &amp; video",LEFT(N882,4)="food","food",LEFT(N882,4)="game","games",LEFT(N882,4)="jour","journalism",LEFT(N882,4)="musi","music",LEFT(N882,4)="phot","photography",LEFT(N882,4)="publ","publishing",LEFT(N882,4)="tech","technology",LEFT(N882,4)="thea","theater")</f>
        <v>music</v>
      </c>
      <c r="R882" t="str">
        <f t="shared" si="69"/>
        <v>indie rock</v>
      </c>
      <c r="S882" s="10">
        <f t="shared" si="67"/>
        <v>41212.32104166667</v>
      </c>
      <c r="T882" s="10">
        <f t="shared" si="68"/>
        <v>41179.32104166667</v>
      </c>
    </row>
    <row r="883" spans="1:20" ht="43.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65"/>
        <v>8.0000000000000002E-3</v>
      </c>
      <c r="P883">
        <f t="shared" si="66"/>
        <v>3.3333333333333333E-2</v>
      </c>
      <c r="Q883" t="str" cm="1">
        <f t="array" ref="Q883">_xlfn.IFS(LEFT(N883,4)="film","film &amp; video",LEFT(N883,4)="food","food",LEFT(N883,4)="game","games",LEFT(N883,4)="jour","journalism",LEFT(N883,4)="musi","music",LEFT(N883,4)="phot","photography",LEFT(N883,4)="publ","publishing",LEFT(N883,4)="tech","technology",LEFT(N883,4)="thea","theater")</f>
        <v>music</v>
      </c>
      <c r="R883" t="str">
        <f t="shared" si="69"/>
        <v>indie rock</v>
      </c>
      <c r="S883" s="10">
        <f t="shared" si="67"/>
        <v>40922.25099537037</v>
      </c>
      <c r="T883" s="10">
        <f t="shared" si="68"/>
        <v>40877.25099537037</v>
      </c>
    </row>
    <row r="884" spans="1:20" ht="43.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65"/>
        <v>0.20133333333333334</v>
      </c>
      <c r="P884">
        <f t="shared" si="66"/>
        <v>4.6357615894039736E-2</v>
      </c>
      <c r="Q884" t="str" cm="1">
        <f t="array" ref="Q884">_xlfn.IFS(LEFT(N884,4)="film","film &amp; video",LEFT(N884,4)="food","food",LEFT(N884,4)="game","games",LEFT(N884,4)="jour","journalism",LEFT(N884,4)="musi","music",LEFT(N884,4)="phot","photography",LEFT(N884,4)="publ","publishing",LEFT(N884,4)="tech","technology",LEFT(N884,4)="thea","theater")</f>
        <v>music</v>
      </c>
      <c r="R884" t="str">
        <f t="shared" si="69"/>
        <v>indie rock</v>
      </c>
      <c r="S884" s="10">
        <f t="shared" si="67"/>
        <v>40792.860532407409</v>
      </c>
      <c r="T884" s="10">
        <f t="shared" si="68"/>
        <v>40759.860532407409</v>
      </c>
    </row>
    <row r="885" spans="1:20" ht="57.6">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65"/>
        <v>0.4002</v>
      </c>
      <c r="P885">
        <f t="shared" si="66"/>
        <v>1.1994002998500749E-2</v>
      </c>
      <c r="Q885" t="str" cm="1">
        <f t="array" ref="Q885">_xlfn.IFS(LEFT(N885,4)="film","film &amp; video",LEFT(N885,4)="food","food",LEFT(N885,4)="game","games",LEFT(N885,4)="jour","journalism",LEFT(N885,4)="musi","music",LEFT(N885,4)="phot","photography",LEFT(N885,4)="publ","publishing",LEFT(N885,4)="tech","technology",LEFT(N885,4)="thea","theater")</f>
        <v>music</v>
      </c>
      <c r="R885" t="str">
        <f t="shared" si="69"/>
        <v>indie rock</v>
      </c>
      <c r="S885" s="10">
        <f t="shared" si="67"/>
        <v>42431.935590277775</v>
      </c>
      <c r="T885" s="10">
        <f t="shared" si="68"/>
        <v>42371.935590277775</v>
      </c>
    </row>
    <row r="886" spans="1:20" ht="43.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65"/>
        <v>0.01</v>
      </c>
      <c r="P886">
        <f t="shared" si="66"/>
        <v>0.1</v>
      </c>
      <c r="Q886" t="str" cm="1">
        <f t="array" ref="Q886">_xlfn.IFS(LEFT(N886,4)="film","film &amp; video",LEFT(N886,4)="food","food",LEFT(N886,4)="game","games",LEFT(N886,4)="jour","journalism",LEFT(N886,4)="musi","music",LEFT(N886,4)="phot","photography",LEFT(N886,4)="publ","publishing",LEFT(N886,4)="tech","technology",LEFT(N886,4)="thea","theater")</f>
        <v>music</v>
      </c>
      <c r="R886" t="str">
        <f t="shared" si="69"/>
        <v>indie rock</v>
      </c>
      <c r="S886" s="10">
        <f t="shared" si="67"/>
        <v>41041.104861111111</v>
      </c>
      <c r="T886" s="10">
        <f t="shared" si="68"/>
        <v>40981.802615740737</v>
      </c>
    </row>
    <row r="887" spans="1:20" ht="43.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65"/>
        <v>0.75</v>
      </c>
      <c r="P887">
        <f t="shared" si="66"/>
        <v>2.8000000000000001E-2</v>
      </c>
      <c r="Q887" t="str" cm="1">
        <f t="array" ref="Q887">_xlfn.IFS(LEFT(N887,4)="film","film &amp; video",LEFT(N887,4)="food","food",LEFT(N887,4)="game","games",LEFT(N887,4)="jour","journalism",LEFT(N887,4)="musi","music",LEFT(N887,4)="phot","photography",LEFT(N887,4)="publ","publishing",LEFT(N887,4)="tech","technology",LEFT(N887,4)="thea","theater")</f>
        <v>music</v>
      </c>
      <c r="R887" t="str">
        <f t="shared" si="69"/>
        <v>indie rock</v>
      </c>
      <c r="S887" s="10">
        <f t="shared" si="67"/>
        <v>42734.941099537042</v>
      </c>
      <c r="T887" s="10">
        <f t="shared" si="68"/>
        <v>42713.941099537042</v>
      </c>
    </row>
    <row r="888" spans="1:20" ht="43.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65"/>
        <v>0.41</v>
      </c>
      <c r="P888">
        <f t="shared" si="66"/>
        <v>3.4146341463414637E-2</v>
      </c>
      <c r="Q888" t="str" cm="1">
        <f t="array" ref="Q888">_xlfn.IFS(LEFT(N888,4)="film","film &amp; video",LEFT(N888,4)="food","food",LEFT(N888,4)="game","games",LEFT(N888,4)="jour","journalism",LEFT(N888,4)="musi","music",LEFT(N888,4)="phot","photography",LEFT(N888,4)="publ","publishing",LEFT(N888,4)="tech","technology",LEFT(N888,4)="thea","theater")</f>
        <v>music</v>
      </c>
      <c r="R888" t="str">
        <f t="shared" si="69"/>
        <v>indie rock</v>
      </c>
      <c r="S888" s="10">
        <f t="shared" si="67"/>
        <v>42628.870520833334</v>
      </c>
      <c r="T888" s="10">
        <f t="shared" si="68"/>
        <v>42603.870520833334</v>
      </c>
    </row>
    <row r="889" spans="1:20" ht="43.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65"/>
        <v>0</v>
      </c>
      <c r="P889" t="e">
        <f t="shared" si="66"/>
        <v>#DIV/0!</v>
      </c>
      <c r="Q889" t="str" cm="1">
        <f t="array" ref="Q889">_xlfn.IFS(LEFT(N889,4)="film","film &amp; video",LEFT(N889,4)="food","food",LEFT(N889,4)="game","games",LEFT(N889,4)="jour","journalism",LEFT(N889,4)="musi","music",LEFT(N889,4)="phot","photography",LEFT(N889,4)="publ","publishing",LEFT(N889,4)="tech","technology",LEFT(N889,4)="thea","theater")</f>
        <v>music</v>
      </c>
      <c r="R889" t="str">
        <f t="shared" si="69"/>
        <v>indie rock</v>
      </c>
      <c r="S889" s="10">
        <f t="shared" si="67"/>
        <v>41056.958969907406</v>
      </c>
      <c r="T889" s="10">
        <f t="shared" si="68"/>
        <v>41026.958969907406</v>
      </c>
    </row>
    <row r="890" spans="1:20" ht="57.6">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65"/>
        <v>7.1999999999999995E-2</v>
      </c>
      <c r="P890">
        <f t="shared" si="66"/>
        <v>5.5555555555555552E-2</v>
      </c>
      <c r="Q890" t="str" cm="1">
        <f t="array" ref="Q890">_xlfn.IFS(LEFT(N890,4)="film","film &amp; video",LEFT(N890,4)="food","food",LEFT(N890,4)="game","games",LEFT(N890,4)="jour","journalism",LEFT(N890,4)="musi","music",LEFT(N890,4)="phot","photography",LEFT(N890,4)="publ","publishing",LEFT(N890,4)="tech","technology",LEFT(N890,4)="thea","theater")</f>
        <v>music</v>
      </c>
      <c r="R890" t="str">
        <f t="shared" si="69"/>
        <v>indie rock</v>
      </c>
      <c r="S890" s="10">
        <f t="shared" si="67"/>
        <v>40787.25</v>
      </c>
      <c r="T890" s="10">
        <f t="shared" si="68"/>
        <v>40751.753298611111</v>
      </c>
    </row>
    <row r="891" spans="1:20" ht="43.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65"/>
        <v>9.4412800000000005E-2</v>
      </c>
      <c r="P891">
        <f t="shared" si="66"/>
        <v>1.3557483731019521E-2</v>
      </c>
      <c r="Q891" t="str" cm="1">
        <f t="array" ref="Q891">_xlfn.IFS(LEFT(N891,4)="film","film &amp; video",LEFT(N891,4)="food","food",LEFT(N891,4)="game","games",LEFT(N891,4)="jour","journalism",LEFT(N891,4)="musi","music",LEFT(N891,4)="phot","photography",LEFT(N891,4)="publ","publishing",LEFT(N891,4)="tech","technology",LEFT(N891,4)="thea","theater")</f>
        <v>music</v>
      </c>
      <c r="R891" t="str">
        <f t="shared" si="69"/>
        <v>indie rock</v>
      </c>
      <c r="S891" s="10">
        <f t="shared" si="67"/>
        <v>41917.784062500003</v>
      </c>
      <c r="T891" s="10">
        <f t="shared" si="68"/>
        <v>41887.784062500003</v>
      </c>
    </row>
    <row r="892" spans="1:20" ht="57.6">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65"/>
        <v>4.1666666666666664E-2</v>
      </c>
      <c r="P892">
        <f t="shared" si="66"/>
        <v>3.2000000000000001E-2</v>
      </c>
      <c r="Q892" t="str" cm="1">
        <f t="array" ref="Q892">_xlfn.IFS(LEFT(N892,4)="film","film &amp; video",LEFT(N892,4)="food","food",LEFT(N892,4)="game","games",LEFT(N892,4)="jour","journalism",LEFT(N892,4)="musi","music",LEFT(N892,4)="phot","photography",LEFT(N892,4)="publ","publishing",LEFT(N892,4)="tech","technology",LEFT(N892,4)="thea","theater")</f>
        <v>music</v>
      </c>
      <c r="R892" t="str">
        <f t="shared" si="69"/>
        <v>indie rock</v>
      </c>
      <c r="S892" s="10">
        <f t="shared" si="67"/>
        <v>41599.740497685183</v>
      </c>
      <c r="T892" s="10">
        <f t="shared" si="68"/>
        <v>41569.698831018519</v>
      </c>
    </row>
    <row r="893" spans="1:20" ht="43.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65"/>
        <v>3.2500000000000001E-2</v>
      </c>
      <c r="P893">
        <f t="shared" si="66"/>
        <v>3.4615384615384617E-2</v>
      </c>
      <c r="Q893" t="str" cm="1">
        <f t="array" ref="Q893">_xlfn.IFS(LEFT(N893,4)="film","film &amp; video",LEFT(N893,4)="food","food",LEFT(N893,4)="game","games",LEFT(N893,4)="jour","journalism",LEFT(N893,4)="musi","music",LEFT(N893,4)="phot","photography",LEFT(N893,4)="publ","publishing",LEFT(N893,4)="tech","technology",LEFT(N893,4)="thea","theater")</f>
        <v>music</v>
      </c>
      <c r="R893" t="str">
        <f t="shared" si="69"/>
        <v>indie rock</v>
      </c>
      <c r="S893" s="10">
        <f t="shared" si="67"/>
        <v>41872.031597222223</v>
      </c>
      <c r="T893" s="10">
        <f t="shared" si="68"/>
        <v>41842.031597222223</v>
      </c>
    </row>
    <row r="894" spans="1:20" ht="43.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65"/>
        <v>0.40749999999999997</v>
      </c>
      <c r="P894">
        <f t="shared" si="66"/>
        <v>6.9529652351738242E-3</v>
      </c>
      <c r="Q894" t="str" cm="1">
        <f t="array" ref="Q894">_xlfn.IFS(LEFT(N894,4)="film","film &amp; video",LEFT(N894,4)="food","food",LEFT(N894,4)="game","games",LEFT(N894,4)="jour","journalism",LEFT(N894,4)="musi","music",LEFT(N894,4)="phot","photography",LEFT(N894,4)="publ","publishing",LEFT(N894,4)="tech","technology",LEFT(N894,4)="thea","theater")</f>
        <v>music</v>
      </c>
      <c r="R894" t="str">
        <f t="shared" si="69"/>
        <v>indie rock</v>
      </c>
      <c r="S894" s="10">
        <f t="shared" si="67"/>
        <v>40391.166666666664</v>
      </c>
      <c r="T894" s="10">
        <f t="shared" si="68"/>
        <v>40304.20003472222</v>
      </c>
    </row>
    <row r="895" spans="1:20" ht="43.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65"/>
        <v>0.1</v>
      </c>
      <c r="P895">
        <f t="shared" si="66"/>
        <v>2.5000000000000001E-2</v>
      </c>
      <c r="Q895" t="str" cm="1">
        <f t="array" ref="Q895">_xlfn.IFS(LEFT(N895,4)="film","film &amp; video",LEFT(N895,4)="food","food",LEFT(N895,4)="game","games",LEFT(N895,4)="jour","journalism",LEFT(N895,4)="musi","music",LEFT(N895,4)="phot","photography",LEFT(N895,4)="publ","publishing",LEFT(N895,4)="tech","technology",LEFT(N895,4)="thea","theater")</f>
        <v>music</v>
      </c>
      <c r="R895" t="str">
        <f t="shared" si="69"/>
        <v>indie rock</v>
      </c>
      <c r="S895" s="10">
        <f t="shared" si="67"/>
        <v>42095.856053240743</v>
      </c>
      <c r="T895" s="10">
        <f t="shared" si="68"/>
        <v>42065.897719907407</v>
      </c>
    </row>
    <row r="896" spans="1:20" ht="43.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65"/>
        <v>0.39169999999999999</v>
      </c>
      <c r="P896">
        <f t="shared" si="66"/>
        <v>6.7653816696451362E-3</v>
      </c>
      <c r="Q896" t="str" cm="1">
        <f t="array" ref="Q896">_xlfn.IFS(LEFT(N896,4)="film","film &amp; video",LEFT(N896,4)="food","food",LEFT(N896,4)="game","games",LEFT(N896,4)="jour","journalism",LEFT(N896,4)="musi","music",LEFT(N896,4)="phot","photography",LEFT(N896,4)="publ","publishing",LEFT(N896,4)="tech","technology",LEFT(N896,4)="thea","theater")</f>
        <v>music</v>
      </c>
      <c r="R896" t="str">
        <f t="shared" si="69"/>
        <v>indie rock</v>
      </c>
      <c r="S896" s="10">
        <f t="shared" si="67"/>
        <v>42526.981597222228</v>
      </c>
      <c r="T896" s="10">
        <f t="shared" si="68"/>
        <v>42496.981597222228</v>
      </c>
    </row>
    <row r="897" spans="1:20" ht="43.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65"/>
        <v>2.4375000000000001E-2</v>
      </c>
      <c r="P897">
        <f t="shared" si="66"/>
        <v>3.5897435897435895E-2</v>
      </c>
      <c r="Q897" t="str" cm="1">
        <f t="array" ref="Q897">_xlfn.IFS(LEFT(N897,4)="film","film &amp; video",LEFT(N897,4)="food","food",LEFT(N897,4)="game","games",LEFT(N897,4)="jour","journalism",LEFT(N897,4)="musi","music",LEFT(N897,4)="phot","photography",LEFT(N897,4)="publ","publishing",LEFT(N897,4)="tech","technology",LEFT(N897,4)="thea","theater")</f>
        <v>music</v>
      </c>
      <c r="R897" t="str">
        <f t="shared" si="69"/>
        <v>indie rock</v>
      </c>
      <c r="S897" s="10">
        <f t="shared" si="67"/>
        <v>40476.127650462964</v>
      </c>
      <c r="T897" s="10">
        <f t="shared" si="68"/>
        <v>40431.127650462964</v>
      </c>
    </row>
    <row r="898" spans="1:20" ht="43.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70">E898/D898</f>
        <v>0.4</v>
      </c>
      <c r="P898">
        <f t="shared" ref="P898:P961" si="71">L898/E898</f>
        <v>2.2499999999999999E-2</v>
      </c>
      <c r="Q898" t="str" cm="1">
        <f t="array" ref="Q898">_xlfn.IFS(LEFT(N898,4)="film","film &amp; video",LEFT(N898,4)="food","food",LEFT(N898,4)="game","games",LEFT(N898,4)="jour","journalism",LEFT(N898,4)="musi","music",LEFT(N898,4)="phot","photography",LEFT(N898,4)="publ","publishing",LEFT(N898,4)="tech","technology",LEFT(N898,4)="thea","theater")</f>
        <v>music</v>
      </c>
      <c r="R898" t="str">
        <f t="shared" si="69"/>
        <v>indie rock</v>
      </c>
      <c r="S898" s="10">
        <f t="shared" ref="S898:S961" si="72">(((I898/60)/60)/24)+DATE(1970,1,1)</f>
        <v>42244.166666666672</v>
      </c>
      <c r="T898" s="10">
        <f t="shared" ref="T898:T961" si="73">(((J898/60)/60)/24)+DATE(1970,1,1)</f>
        <v>42218.872986111113</v>
      </c>
    </row>
    <row r="899" spans="1:20" ht="43.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70"/>
        <v>0</v>
      </c>
      <c r="P899" t="e">
        <f t="shared" si="71"/>
        <v>#DIV/0!</v>
      </c>
      <c r="Q899" t="str" cm="1">
        <f t="array" ref="Q899">_xlfn.IFS(LEFT(N899,4)="film","film &amp; video",LEFT(N899,4)="food","food",LEFT(N899,4)="game","games",LEFT(N899,4)="jour","journalism",LEFT(N899,4)="musi","music",LEFT(N899,4)="phot","photography",LEFT(N899,4)="publ","publishing",LEFT(N899,4)="tech","technology",LEFT(N899,4)="thea","theater")</f>
        <v>music</v>
      </c>
      <c r="R899" t="str">
        <f t="shared" ref="R899:R962" si="74">MID(N899,SEARCH("/",N899)+1,17)</f>
        <v>indie rock</v>
      </c>
      <c r="S899" s="10">
        <f t="shared" si="72"/>
        <v>41241.730416666665</v>
      </c>
      <c r="T899" s="10">
        <f t="shared" si="73"/>
        <v>41211.688750000001</v>
      </c>
    </row>
    <row r="900" spans="1:20" ht="43.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70"/>
        <v>2.8000000000000001E-2</v>
      </c>
      <c r="P900">
        <f t="shared" si="71"/>
        <v>2.8571428571428571E-2</v>
      </c>
      <c r="Q900" t="str" cm="1">
        <f t="array" ref="Q900">_xlfn.IFS(LEFT(N900,4)="film","film &amp; video",LEFT(N900,4)="food","food",LEFT(N900,4)="game","games",LEFT(N900,4)="jour","journalism",LEFT(N900,4)="musi","music",LEFT(N900,4)="phot","photography",LEFT(N900,4)="publ","publishing",LEFT(N900,4)="tech","technology",LEFT(N900,4)="thea","theater")</f>
        <v>music</v>
      </c>
      <c r="R900" t="str">
        <f t="shared" si="74"/>
        <v>indie rock</v>
      </c>
      <c r="S900" s="10">
        <f t="shared" si="72"/>
        <v>40923.758217592593</v>
      </c>
      <c r="T900" s="10">
        <f t="shared" si="73"/>
        <v>40878.758217592593</v>
      </c>
    </row>
    <row r="901" spans="1:20" ht="43.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70"/>
        <v>0.37333333333333335</v>
      </c>
      <c r="P901">
        <f t="shared" si="71"/>
        <v>2.8571428571428571E-2</v>
      </c>
      <c r="Q901" t="str" cm="1">
        <f t="array" ref="Q901">_xlfn.IFS(LEFT(N901,4)="film","film &amp; video",LEFT(N901,4)="food","food",LEFT(N901,4)="game","games",LEFT(N901,4)="jour","journalism",LEFT(N901,4)="musi","music",LEFT(N901,4)="phot","photography",LEFT(N901,4)="publ","publishing",LEFT(N901,4)="tech","technology",LEFT(N901,4)="thea","theater")</f>
        <v>music</v>
      </c>
      <c r="R901" t="str">
        <f t="shared" si="74"/>
        <v>indie rock</v>
      </c>
      <c r="S901" s="10">
        <f t="shared" si="72"/>
        <v>40691.099097222221</v>
      </c>
      <c r="T901" s="10">
        <f t="shared" si="73"/>
        <v>40646.099097222221</v>
      </c>
    </row>
    <row r="902" spans="1:20" ht="28.8">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70"/>
        <v>4.1999999999999997E-3</v>
      </c>
      <c r="P902">
        <f t="shared" si="71"/>
        <v>9.5238095238095233E-2</v>
      </c>
      <c r="Q902" t="str" cm="1">
        <f t="array" ref="Q902">_xlfn.IFS(LEFT(N902,4)="film","film &amp; video",LEFT(N902,4)="food","food",LEFT(N902,4)="game","games",LEFT(N902,4)="jour","journalism",LEFT(N902,4)="musi","music",LEFT(N902,4)="phot","photography",LEFT(N902,4)="publ","publishing",LEFT(N902,4)="tech","technology",LEFT(N902,4)="thea","theater")</f>
        <v>music</v>
      </c>
      <c r="R902" t="str">
        <f t="shared" si="74"/>
        <v>jazz</v>
      </c>
      <c r="S902" s="10">
        <f t="shared" si="72"/>
        <v>42459.807893518519</v>
      </c>
      <c r="T902" s="10">
        <f t="shared" si="73"/>
        <v>42429.84956018519</v>
      </c>
    </row>
    <row r="903" spans="1:20" ht="57.6">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70"/>
        <v>0</v>
      </c>
      <c r="P903" t="e">
        <f t="shared" si="71"/>
        <v>#DIV/0!</v>
      </c>
      <c r="Q903" t="str" cm="1">
        <f t="array" ref="Q903">_xlfn.IFS(LEFT(N903,4)="film","film &amp; video",LEFT(N903,4)="food","food",LEFT(N903,4)="game","games",LEFT(N903,4)="jour","journalism",LEFT(N903,4)="musi","music",LEFT(N903,4)="phot","photography",LEFT(N903,4)="publ","publishing",LEFT(N903,4)="tech","technology",LEFT(N903,4)="thea","theater")</f>
        <v>music</v>
      </c>
      <c r="R903" t="str">
        <f t="shared" si="74"/>
        <v>jazz</v>
      </c>
      <c r="S903" s="10">
        <f t="shared" si="72"/>
        <v>40337.799305555556</v>
      </c>
      <c r="T903" s="10">
        <f t="shared" si="73"/>
        <v>40291.81150462963</v>
      </c>
    </row>
    <row r="904" spans="1:20" ht="57.6">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70"/>
        <v>3.0000000000000001E-3</v>
      </c>
      <c r="P904">
        <f t="shared" si="71"/>
        <v>3.3333333333333333E-2</v>
      </c>
      <c r="Q904" t="str" cm="1">
        <f t="array" ref="Q904">_xlfn.IFS(LEFT(N904,4)="film","film &amp; video",LEFT(N904,4)="food","food",LEFT(N904,4)="game","games",LEFT(N904,4)="jour","journalism",LEFT(N904,4)="musi","music",LEFT(N904,4)="phot","photography",LEFT(N904,4)="publ","publishing",LEFT(N904,4)="tech","technology",LEFT(N904,4)="thea","theater")</f>
        <v>music</v>
      </c>
      <c r="R904" t="str">
        <f t="shared" si="74"/>
        <v>jazz</v>
      </c>
      <c r="S904" s="10">
        <f t="shared" si="72"/>
        <v>41881.645833333336</v>
      </c>
      <c r="T904" s="10">
        <f t="shared" si="73"/>
        <v>41829.965532407405</v>
      </c>
    </row>
    <row r="905" spans="1:20" ht="43.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70"/>
        <v>3.2000000000000001E-2</v>
      </c>
      <c r="P905">
        <f t="shared" si="71"/>
        <v>2.5000000000000001E-2</v>
      </c>
      <c r="Q905" t="str" cm="1">
        <f t="array" ref="Q905">_xlfn.IFS(LEFT(N905,4)="film","film &amp; video",LEFT(N905,4)="food","food",LEFT(N905,4)="game","games",LEFT(N905,4)="jour","journalism",LEFT(N905,4)="musi","music",LEFT(N905,4)="phot","photography",LEFT(N905,4)="publ","publishing",LEFT(N905,4)="tech","technology",LEFT(N905,4)="thea","theater")</f>
        <v>music</v>
      </c>
      <c r="R905" t="str">
        <f t="shared" si="74"/>
        <v>jazz</v>
      </c>
      <c r="S905" s="10">
        <f t="shared" si="72"/>
        <v>41175.100694444445</v>
      </c>
      <c r="T905" s="10">
        <f t="shared" si="73"/>
        <v>41149.796064814815</v>
      </c>
    </row>
    <row r="906" spans="1:20" ht="43.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70"/>
        <v>3.0200000000000001E-3</v>
      </c>
      <c r="P906">
        <f t="shared" si="71"/>
        <v>1.9867549668874173E-2</v>
      </c>
      <c r="Q906" t="str" cm="1">
        <f t="array" ref="Q906">_xlfn.IFS(LEFT(N906,4)="film","film &amp; video",LEFT(N906,4)="food","food",LEFT(N906,4)="game","games",LEFT(N906,4)="jour","journalism",LEFT(N906,4)="musi","music",LEFT(N906,4)="phot","photography",LEFT(N906,4)="publ","publishing",LEFT(N906,4)="tech","technology",LEFT(N906,4)="thea","theater")</f>
        <v>music</v>
      </c>
      <c r="R906" t="str">
        <f t="shared" si="74"/>
        <v>jazz</v>
      </c>
      <c r="S906" s="10">
        <f t="shared" si="72"/>
        <v>42372.080289351856</v>
      </c>
      <c r="T906" s="10">
        <f t="shared" si="73"/>
        <v>42342.080289351856</v>
      </c>
    </row>
    <row r="907" spans="1:20" ht="43.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70"/>
        <v>3.0153846153846153E-2</v>
      </c>
      <c r="P907">
        <f t="shared" si="71"/>
        <v>3.0612244897959183E-2</v>
      </c>
      <c r="Q907" t="str" cm="1">
        <f t="array" ref="Q907">_xlfn.IFS(LEFT(N907,4)="film","film &amp; video",LEFT(N907,4)="food","food",LEFT(N907,4)="game","games",LEFT(N907,4)="jour","journalism",LEFT(N907,4)="musi","music",LEFT(N907,4)="phot","photography",LEFT(N907,4)="publ","publishing",LEFT(N907,4)="tech","technology",LEFT(N907,4)="thea","theater")</f>
        <v>music</v>
      </c>
      <c r="R907" t="str">
        <f t="shared" si="74"/>
        <v>jazz</v>
      </c>
      <c r="S907" s="10">
        <f t="shared" si="72"/>
        <v>40567.239884259259</v>
      </c>
      <c r="T907" s="10">
        <f t="shared" si="73"/>
        <v>40507.239884259259</v>
      </c>
    </row>
    <row r="908" spans="1:20" ht="28.8">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70"/>
        <v>0</v>
      </c>
      <c r="P908" t="e">
        <f t="shared" si="71"/>
        <v>#DIV/0!</v>
      </c>
      <c r="Q908" t="str" cm="1">
        <f t="array" ref="Q908">_xlfn.IFS(LEFT(N908,4)="film","film &amp; video",LEFT(N908,4)="food","food",LEFT(N908,4)="game","games",LEFT(N908,4)="jour","journalism",LEFT(N908,4)="musi","music",LEFT(N908,4)="phot","photography",LEFT(N908,4)="publ","publishing",LEFT(N908,4)="tech","technology",LEFT(N908,4)="thea","theater")</f>
        <v>music</v>
      </c>
      <c r="R908" t="str">
        <f t="shared" si="74"/>
        <v>jazz</v>
      </c>
      <c r="S908" s="10">
        <f t="shared" si="72"/>
        <v>41711.148032407407</v>
      </c>
      <c r="T908" s="10">
        <f t="shared" si="73"/>
        <v>41681.189699074072</v>
      </c>
    </row>
    <row r="909" spans="1:20" ht="28.8">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70"/>
        <v>0</v>
      </c>
      <c r="P909" t="e">
        <f t="shared" si="71"/>
        <v>#DIV/0!</v>
      </c>
      <c r="Q909" t="str" cm="1">
        <f t="array" ref="Q909">_xlfn.IFS(LEFT(N909,4)="film","film &amp; video",LEFT(N909,4)="food","food",LEFT(N909,4)="game","games",LEFT(N909,4)="jour","journalism",LEFT(N909,4)="musi","music",LEFT(N909,4)="phot","photography",LEFT(N909,4)="publ","publishing",LEFT(N909,4)="tech","technology",LEFT(N909,4)="thea","theater")</f>
        <v>music</v>
      </c>
      <c r="R909" t="str">
        <f t="shared" si="74"/>
        <v>jazz</v>
      </c>
      <c r="S909" s="10">
        <f t="shared" si="72"/>
        <v>40797.192395833335</v>
      </c>
      <c r="T909" s="10">
        <f t="shared" si="73"/>
        <v>40767.192395833335</v>
      </c>
    </row>
    <row r="910" spans="1:20" ht="43.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70"/>
        <v>0</v>
      </c>
      <c r="P910" t="e">
        <f t="shared" si="71"/>
        <v>#DIV/0!</v>
      </c>
      <c r="Q910" t="str" cm="1">
        <f t="array" ref="Q910">_xlfn.IFS(LEFT(N910,4)="film","film &amp; video",LEFT(N910,4)="food","food",LEFT(N910,4)="game","games",LEFT(N910,4)="jour","journalism",LEFT(N910,4)="musi","music",LEFT(N910,4)="phot","photography",LEFT(N910,4)="publ","publishing",LEFT(N910,4)="tech","technology",LEFT(N910,4)="thea","theater")</f>
        <v>music</v>
      </c>
      <c r="R910" t="str">
        <f t="shared" si="74"/>
        <v>jazz</v>
      </c>
      <c r="S910" s="10">
        <f t="shared" si="72"/>
        <v>40386.207638888889</v>
      </c>
      <c r="T910" s="10">
        <f t="shared" si="73"/>
        <v>40340.801562499997</v>
      </c>
    </row>
    <row r="911" spans="1:20" ht="57.6">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70"/>
        <v>3.2500000000000001E-2</v>
      </c>
      <c r="P911">
        <f t="shared" si="71"/>
        <v>1.5384615384615385E-2</v>
      </c>
      <c r="Q911" t="str" cm="1">
        <f t="array" ref="Q911">_xlfn.IFS(LEFT(N911,4)="film","film &amp; video",LEFT(N911,4)="food","food",LEFT(N911,4)="game","games",LEFT(N911,4)="jour","journalism",LEFT(N911,4)="musi","music",LEFT(N911,4)="phot","photography",LEFT(N911,4)="publ","publishing",LEFT(N911,4)="tech","technology",LEFT(N911,4)="thea","theater")</f>
        <v>music</v>
      </c>
      <c r="R911" t="str">
        <f t="shared" si="74"/>
        <v>jazz</v>
      </c>
      <c r="S911" s="10">
        <f t="shared" si="72"/>
        <v>41113.166666666664</v>
      </c>
      <c r="T911" s="10">
        <f t="shared" si="73"/>
        <v>41081.69027777778</v>
      </c>
    </row>
    <row r="912" spans="1:20" ht="43.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70"/>
        <v>0.22363636363636363</v>
      </c>
      <c r="P912">
        <f t="shared" si="71"/>
        <v>4.065040650406504E-2</v>
      </c>
      <c r="Q912" t="str" cm="1">
        <f t="array" ref="Q912">_xlfn.IFS(LEFT(N912,4)="film","film &amp; video",LEFT(N912,4)="food","food",LEFT(N912,4)="game","games",LEFT(N912,4)="jour","journalism",LEFT(N912,4)="musi","music",LEFT(N912,4)="phot","photography",LEFT(N912,4)="publ","publishing",LEFT(N912,4)="tech","technology",LEFT(N912,4)="thea","theater")</f>
        <v>music</v>
      </c>
      <c r="R912" t="str">
        <f t="shared" si="74"/>
        <v>jazz</v>
      </c>
      <c r="S912" s="10">
        <f t="shared" si="72"/>
        <v>42797.545358796298</v>
      </c>
      <c r="T912" s="10">
        <f t="shared" si="73"/>
        <v>42737.545358796298</v>
      </c>
    </row>
    <row r="913" spans="1:20" ht="43.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70"/>
        <v>0</v>
      </c>
      <c r="P913" t="e">
        <f t="shared" si="71"/>
        <v>#DIV/0!</v>
      </c>
      <c r="Q913" t="str" cm="1">
        <f t="array" ref="Q913">_xlfn.IFS(LEFT(N913,4)="film","film &amp; video",LEFT(N913,4)="food","food",LEFT(N913,4)="game","games",LEFT(N913,4)="jour","journalism",LEFT(N913,4)="musi","music",LEFT(N913,4)="phot","photography",LEFT(N913,4)="publ","publishing",LEFT(N913,4)="tech","technology",LEFT(N913,4)="thea","theater")</f>
        <v>music</v>
      </c>
      <c r="R913" t="str">
        <f t="shared" si="74"/>
        <v>jazz</v>
      </c>
      <c r="S913" s="10">
        <f t="shared" si="72"/>
        <v>41663.005150462966</v>
      </c>
      <c r="T913" s="10">
        <f t="shared" si="73"/>
        <v>41642.005150462966</v>
      </c>
    </row>
    <row r="914" spans="1:20" ht="43.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70"/>
        <v>8.5714285714285719E-3</v>
      </c>
      <c r="P914">
        <f t="shared" si="71"/>
        <v>6.6666666666666666E-2</v>
      </c>
      <c r="Q914" t="str" cm="1">
        <f t="array" ref="Q914">_xlfn.IFS(LEFT(N914,4)="film","film &amp; video",LEFT(N914,4)="food","food",LEFT(N914,4)="game","games",LEFT(N914,4)="jour","journalism",LEFT(N914,4)="musi","music",LEFT(N914,4)="phot","photography",LEFT(N914,4)="publ","publishing",LEFT(N914,4)="tech","technology",LEFT(N914,4)="thea","theater")</f>
        <v>music</v>
      </c>
      <c r="R914" t="str">
        <f t="shared" si="74"/>
        <v>jazz</v>
      </c>
      <c r="S914" s="10">
        <f t="shared" si="72"/>
        <v>41254.151006944441</v>
      </c>
      <c r="T914" s="10">
        <f t="shared" si="73"/>
        <v>41194.109340277777</v>
      </c>
    </row>
    <row r="915" spans="1:20" ht="43.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70"/>
        <v>6.6066666666666662E-2</v>
      </c>
      <c r="P915">
        <f t="shared" si="71"/>
        <v>1.2108980827447022E-2</v>
      </c>
      <c r="Q915" t="str" cm="1">
        <f t="array" ref="Q915">_xlfn.IFS(LEFT(N915,4)="film","film &amp; video",LEFT(N915,4)="food","food",LEFT(N915,4)="game","games",LEFT(N915,4)="jour","journalism",LEFT(N915,4)="musi","music",LEFT(N915,4)="phot","photography",LEFT(N915,4)="publ","publishing",LEFT(N915,4)="tech","technology",LEFT(N915,4)="thea","theater")</f>
        <v>music</v>
      </c>
      <c r="R915" t="str">
        <f t="shared" si="74"/>
        <v>jazz</v>
      </c>
      <c r="S915" s="10">
        <f t="shared" si="72"/>
        <v>41034.139108796298</v>
      </c>
      <c r="T915" s="10">
        <f t="shared" si="73"/>
        <v>41004.139108796298</v>
      </c>
    </row>
    <row r="916" spans="1:20" ht="43.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70"/>
        <v>0</v>
      </c>
      <c r="P916" t="e">
        <f t="shared" si="71"/>
        <v>#DIV/0!</v>
      </c>
      <c r="Q916" t="str" cm="1">
        <f t="array" ref="Q916">_xlfn.IFS(LEFT(N916,4)="film","film &amp; video",LEFT(N916,4)="food","food",LEFT(N916,4)="game","games",LEFT(N916,4)="jour","journalism",LEFT(N916,4)="musi","music",LEFT(N916,4)="phot","photography",LEFT(N916,4)="publ","publishing",LEFT(N916,4)="tech","technology",LEFT(N916,4)="thea","theater")</f>
        <v>music</v>
      </c>
      <c r="R916" t="str">
        <f t="shared" si="74"/>
        <v>jazz</v>
      </c>
      <c r="S916" s="10">
        <f t="shared" si="72"/>
        <v>41146.763275462967</v>
      </c>
      <c r="T916" s="10">
        <f t="shared" si="73"/>
        <v>41116.763275462967</v>
      </c>
    </row>
    <row r="917" spans="1:20" ht="43.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70"/>
        <v>5.7692307692307696E-2</v>
      </c>
      <c r="P917">
        <f t="shared" si="71"/>
        <v>2.4E-2</v>
      </c>
      <c r="Q917" t="str" cm="1">
        <f t="array" ref="Q917">_xlfn.IFS(LEFT(N917,4)="film","film &amp; video",LEFT(N917,4)="food","food",LEFT(N917,4)="game","games",LEFT(N917,4)="jour","journalism",LEFT(N917,4)="musi","music",LEFT(N917,4)="phot","photography",LEFT(N917,4)="publ","publishing",LEFT(N917,4)="tech","technology",LEFT(N917,4)="thea","theater")</f>
        <v>music</v>
      </c>
      <c r="R917" t="str">
        <f t="shared" si="74"/>
        <v>jazz</v>
      </c>
      <c r="S917" s="10">
        <f t="shared" si="72"/>
        <v>40969.207638888889</v>
      </c>
      <c r="T917" s="10">
        <f t="shared" si="73"/>
        <v>40937.679560185185</v>
      </c>
    </row>
    <row r="918" spans="1:20" ht="43.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70"/>
        <v>0</v>
      </c>
      <c r="P918" t="e">
        <f t="shared" si="71"/>
        <v>#DIV/0!</v>
      </c>
      <c r="Q918" t="str" cm="1">
        <f t="array" ref="Q918">_xlfn.IFS(LEFT(N918,4)="film","film &amp; video",LEFT(N918,4)="food","food",LEFT(N918,4)="game","games",LEFT(N918,4)="jour","journalism",LEFT(N918,4)="musi","music",LEFT(N918,4)="phot","photography",LEFT(N918,4)="publ","publishing",LEFT(N918,4)="tech","technology",LEFT(N918,4)="thea","theater")</f>
        <v>music</v>
      </c>
      <c r="R918" t="str">
        <f t="shared" si="74"/>
        <v>jazz</v>
      </c>
      <c r="S918" s="10">
        <f t="shared" si="72"/>
        <v>40473.208333333336</v>
      </c>
      <c r="T918" s="10">
        <f t="shared" si="73"/>
        <v>40434.853402777779</v>
      </c>
    </row>
    <row r="919" spans="1:20" ht="43.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70"/>
        <v>6.0000000000000001E-3</v>
      </c>
      <c r="P919">
        <f t="shared" si="71"/>
        <v>3.3333333333333333E-2</v>
      </c>
      <c r="Q919" t="str" cm="1">
        <f t="array" ref="Q919">_xlfn.IFS(LEFT(N919,4)="film","film &amp; video",LEFT(N919,4)="food","food",LEFT(N919,4)="game","games",LEFT(N919,4)="jour","journalism",LEFT(N919,4)="musi","music",LEFT(N919,4)="phot","photography",LEFT(N919,4)="publ","publishing",LEFT(N919,4)="tech","technology",LEFT(N919,4)="thea","theater")</f>
        <v>music</v>
      </c>
      <c r="R919" t="str">
        <f t="shared" si="74"/>
        <v>jazz</v>
      </c>
      <c r="S919" s="10">
        <f t="shared" si="72"/>
        <v>41834.104166666664</v>
      </c>
      <c r="T919" s="10">
        <f t="shared" si="73"/>
        <v>41802.94363425926</v>
      </c>
    </row>
    <row r="920" spans="1:20" ht="57.6">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70"/>
        <v>5.0256410256410255E-2</v>
      </c>
      <c r="P920">
        <f t="shared" si="71"/>
        <v>5.1020408163265307E-2</v>
      </c>
      <c r="Q920" t="str" cm="1">
        <f t="array" ref="Q920">_xlfn.IFS(LEFT(N920,4)="film","film &amp; video",LEFT(N920,4)="food","food",LEFT(N920,4)="game","games",LEFT(N920,4)="jour","journalism",LEFT(N920,4)="musi","music",LEFT(N920,4)="phot","photography",LEFT(N920,4)="publ","publishing",LEFT(N920,4)="tech","technology",LEFT(N920,4)="thea","theater")</f>
        <v>music</v>
      </c>
      <c r="R920" t="str">
        <f t="shared" si="74"/>
        <v>jazz</v>
      </c>
      <c r="S920" s="10">
        <f t="shared" si="72"/>
        <v>41974.957881944443</v>
      </c>
      <c r="T920" s="10">
        <f t="shared" si="73"/>
        <v>41944.916215277779</v>
      </c>
    </row>
    <row r="921" spans="1:20">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70"/>
        <v>5.0000000000000001E-3</v>
      </c>
      <c r="P921">
        <f t="shared" si="71"/>
        <v>0.01</v>
      </c>
      <c r="Q921" t="str" cm="1">
        <f t="array" ref="Q921">_xlfn.IFS(LEFT(N921,4)="film","film &amp; video",LEFT(N921,4)="food","food",LEFT(N921,4)="game","games",LEFT(N921,4)="jour","journalism",LEFT(N921,4)="musi","music",LEFT(N921,4)="phot","photography",LEFT(N921,4)="publ","publishing",LEFT(N921,4)="tech","technology",LEFT(N921,4)="thea","theater")</f>
        <v>music</v>
      </c>
      <c r="R921" t="str">
        <f t="shared" si="74"/>
        <v>jazz</v>
      </c>
      <c r="S921" s="10">
        <f t="shared" si="72"/>
        <v>41262.641724537039</v>
      </c>
      <c r="T921" s="10">
        <f t="shared" si="73"/>
        <v>41227.641724537039</v>
      </c>
    </row>
    <row r="922" spans="1:20" ht="43.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70"/>
        <v>0</v>
      </c>
      <c r="P922" t="e">
        <f t="shared" si="71"/>
        <v>#DIV/0!</v>
      </c>
      <c r="Q922" t="str" cm="1">
        <f t="array" ref="Q922">_xlfn.IFS(LEFT(N922,4)="film","film &amp; video",LEFT(N922,4)="food","food",LEFT(N922,4)="game","games",LEFT(N922,4)="jour","journalism",LEFT(N922,4)="musi","music",LEFT(N922,4)="phot","photography",LEFT(N922,4)="publ","publishing",LEFT(N922,4)="tech","technology",LEFT(N922,4)="thea","theater")</f>
        <v>music</v>
      </c>
      <c r="R922" t="str">
        <f t="shared" si="74"/>
        <v>jazz</v>
      </c>
      <c r="S922" s="10">
        <f t="shared" si="72"/>
        <v>41592.713217592594</v>
      </c>
      <c r="T922" s="10">
        <f t="shared" si="73"/>
        <v>41562.67155092593</v>
      </c>
    </row>
    <row r="923" spans="1:20" ht="43.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70"/>
        <v>0.309</v>
      </c>
      <c r="P923">
        <f t="shared" si="71"/>
        <v>4.3149946062567418E-3</v>
      </c>
      <c r="Q923" t="str" cm="1">
        <f t="array" ref="Q923">_xlfn.IFS(LEFT(N923,4)="film","film &amp; video",LEFT(N923,4)="food","food",LEFT(N923,4)="game","games",LEFT(N923,4)="jour","journalism",LEFT(N923,4)="musi","music",LEFT(N923,4)="phot","photography",LEFT(N923,4)="publ","publishing",LEFT(N923,4)="tech","technology",LEFT(N923,4)="thea","theater")</f>
        <v>music</v>
      </c>
      <c r="R923" t="str">
        <f t="shared" si="74"/>
        <v>jazz</v>
      </c>
      <c r="S923" s="10">
        <f t="shared" si="72"/>
        <v>40889.212685185186</v>
      </c>
      <c r="T923" s="10">
        <f t="shared" si="73"/>
        <v>40847.171018518515</v>
      </c>
    </row>
    <row r="924" spans="1:20" ht="43.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70"/>
        <v>0.21037037037037037</v>
      </c>
      <c r="P924">
        <f t="shared" si="71"/>
        <v>5.2816901408450703E-3</v>
      </c>
      <c r="Q924" t="str" cm="1">
        <f t="array" ref="Q924">_xlfn.IFS(LEFT(N924,4)="film","film &amp; video",LEFT(N924,4)="food","food",LEFT(N924,4)="game","games",LEFT(N924,4)="jour","journalism",LEFT(N924,4)="musi","music",LEFT(N924,4)="phot","photography",LEFT(N924,4)="publ","publishing",LEFT(N924,4)="tech","technology",LEFT(N924,4)="thea","theater")</f>
        <v>music</v>
      </c>
      <c r="R924" t="str">
        <f t="shared" si="74"/>
        <v>jazz</v>
      </c>
      <c r="S924" s="10">
        <f t="shared" si="72"/>
        <v>41913.530011574076</v>
      </c>
      <c r="T924" s="10">
        <f t="shared" si="73"/>
        <v>41878.530011574076</v>
      </c>
    </row>
    <row r="925" spans="1:20" ht="43.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70"/>
        <v>2.1999999999999999E-2</v>
      </c>
      <c r="P925">
        <f t="shared" si="71"/>
        <v>1.8181818181818181E-2</v>
      </c>
      <c r="Q925" t="str" cm="1">
        <f t="array" ref="Q925">_xlfn.IFS(LEFT(N925,4)="film","film &amp; video",LEFT(N925,4)="food","food",LEFT(N925,4)="game","games",LEFT(N925,4)="jour","journalism",LEFT(N925,4)="musi","music",LEFT(N925,4)="phot","photography",LEFT(N925,4)="publ","publishing",LEFT(N925,4)="tech","technology",LEFT(N925,4)="thea","theater")</f>
        <v>music</v>
      </c>
      <c r="R925" t="str">
        <f t="shared" si="74"/>
        <v>jazz</v>
      </c>
      <c r="S925" s="10">
        <f t="shared" si="72"/>
        <v>41965.001423611116</v>
      </c>
      <c r="T925" s="10">
        <f t="shared" si="73"/>
        <v>41934.959756944445</v>
      </c>
    </row>
    <row r="926" spans="1:20" ht="43.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70"/>
        <v>0.109</v>
      </c>
      <c r="P926">
        <f t="shared" si="71"/>
        <v>4.5871559633027525E-2</v>
      </c>
      <c r="Q926" t="str" cm="1">
        <f t="array" ref="Q926">_xlfn.IFS(LEFT(N926,4)="film","film &amp; video",LEFT(N926,4)="food","food",LEFT(N926,4)="game","games",LEFT(N926,4)="jour","journalism",LEFT(N926,4)="musi","music",LEFT(N926,4)="phot","photography",LEFT(N926,4)="publ","publishing",LEFT(N926,4)="tech","technology",LEFT(N926,4)="thea","theater")</f>
        <v>music</v>
      </c>
      <c r="R926" t="str">
        <f t="shared" si="74"/>
        <v>jazz</v>
      </c>
      <c r="S926" s="10">
        <f t="shared" si="72"/>
        <v>41318.942928240744</v>
      </c>
      <c r="T926" s="10">
        <f t="shared" si="73"/>
        <v>41288.942928240744</v>
      </c>
    </row>
    <row r="927" spans="1:20" ht="43.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70"/>
        <v>2.6666666666666668E-2</v>
      </c>
      <c r="P927">
        <f t="shared" si="71"/>
        <v>3.125E-2</v>
      </c>
      <c r="Q927" t="str" cm="1">
        <f t="array" ref="Q927">_xlfn.IFS(LEFT(N927,4)="film","film &amp; video",LEFT(N927,4)="food","food",LEFT(N927,4)="game","games",LEFT(N927,4)="jour","journalism",LEFT(N927,4)="musi","music",LEFT(N927,4)="phot","photography",LEFT(N927,4)="publ","publishing",LEFT(N927,4)="tech","technology",LEFT(N927,4)="thea","theater")</f>
        <v>music</v>
      </c>
      <c r="R927" t="str">
        <f t="shared" si="74"/>
        <v>jazz</v>
      </c>
      <c r="S927" s="10">
        <f t="shared" si="72"/>
        <v>41605.922581018516</v>
      </c>
      <c r="T927" s="10">
        <f t="shared" si="73"/>
        <v>41575.880914351852</v>
      </c>
    </row>
    <row r="928" spans="1:20" ht="57.6">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70"/>
        <v>0</v>
      </c>
      <c r="P928" t="e">
        <f t="shared" si="71"/>
        <v>#DIV/0!</v>
      </c>
      <c r="Q928" t="str" cm="1">
        <f t="array" ref="Q928">_xlfn.IFS(LEFT(N928,4)="film","film &amp; video",LEFT(N928,4)="food","food",LEFT(N928,4)="game","games",LEFT(N928,4)="jour","journalism",LEFT(N928,4)="musi","music",LEFT(N928,4)="phot","photography",LEFT(N928,4)="publ","publishing",LEFT(N928,4)="tech","technology",LEFT(N928,4)="thea","theater")</f>
        <v>music</v>
      </c>
      <c r="R928" t="str">
        <f t="shared" si="74"/>
        <v>jazz</v>
      </c>
      <c r="S928" s="10">
        <f t="shared" si="72"/>
        <v>40367.944444444445</v>
      </c>
      <c r="T928" s="10">
        <f t="shared" si="73"/>
        <v>40338.02002314815</v>
      </c>
    </row>
    <row r="929" spans="1:20" ht="28.8">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70"/>
        <v>0</v>
      </c>
      <c r="P929" t="e">
        <f t="shared" si="71"/>
        <v>#DIV/0!</v>
      </c>
      <c r="Q929" t="str" cm="1">
        <f t="array" ref="Q929">_xlfn.IFS(LEFT(N929,4)="film","film &amp; video",LEFT(N929,4)="food","food",LEFT(N929,4)="game","games",LEFT(N929,4)="jour","journalism",LEFT(N929,4)="musi","music",LEFT(N929,4)="phot","photography",LEFT(N929,4)="publ","publishing",LEFT(N929,4)="tech","technology",LEFT(N929,4)="thea","theater")</f>
        <v>music</v>
      </c>
      <c r="R929" t="str">
        <f t="shared" si="74"/>
        <v>jazz</v>
      </c>
      <c r="S929" s="10">
        <f t="shared" si="72"/>
        <v>41043.822858796295</v>
      </c>
      <c r="T929" s="10">
        <f t="shared" si="73"/>
        <v>41013.822858796295</v>
      </c>
    </row>
    <row r="930" spans="1:20" ht="43.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70"/>
        <v>0.10862068965517241</v>
      </c>
      <c r="P930">
        <f t="shared" si="71"/>
        <v>1.7777777777777778E-2</v>
      </c>
      <c r="Q930" t="str" cm="1">
        <f t="array" ref="Q930">_xlfn.IFS(LEFT(N930,4)="film","film &amp; video",LEFT(N930,4)="food","food",LEFT(N930,4)="game","games",LEFT(N930,4)="jour","journalism",LEFT(N930,4)="musi","music",LEFT(N930,4)="phot","photography",LEFT(N930,4)="publ","publishing",LEFT(N930,4)="tech","technology",LEFT(N930,4)="thea","theater")</f>
        <v>music</v>
      </c>
      <c r="R930" t="str">
        <f t="shared" si="74"/>
        <v>jazz</v>
      </c>
      <c r="S930" s="10">
        <f t="shared" si="72"/>
        <v>41231</v>
      </c>
      <c r="T930" s="10">
        <f t="shared" si="73"/>
        <v>41180.86241898148</v>
      </c>
    </row>
    <row r="931" spans="1:20" ht="43.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70"/>
        <v>0</v>
      </c>
      <c r="P931" t="e">
        <f t="shared" si="71"/>
        <v>#DIV/0!</v>
      </c>
      <c r="Q931" t="str" cm="1">
        <f t="array" ref="Q931">_xlfn.IFS(LEFT(N931,4)="film","film &amp; video",LEFT(N931,4)="food","food",LEFT(N931,4)="game","games",LEFT(N931,4)="jour","journalism",LEFT(N931,4)="musi","music",LEFT(N931,4)="phot","photography",LEFT(N931,4)="publ","publishing",LEFT(N931,4)="tech","technology",LEFT(N931,4)="thea","theater")</f>
        <v>music</v>
      </c>
      <c r="R931" t="str">
        <f t="shared" si="74"/>
        <v>jazz</v>
      </c>
      <c r="S931" s="10">
        <f t="shared" si="72"/>
        <v>41008.196400462963</v>
      </c>
      <c r="T931" s="10">
        <f t="shared" si="73"/>
        <v>40978.238067129627</v>
      </c>
    </row>
    <row r="932" spans="1:20" ht="57.6">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70"/>
        <v>0.38333333333333336</v>
      </c>
      <c r="P932">
        <f t="shared" si="71"/>
        <v>1.4492753623188406E-2</v>
      </c>
      <c r="Q932" t="str" cm="1">
        <f t="array" ref="Q932">_xlfn.IFS(LEFT(N932,4)="film","film &amp; video",LEFT(N932,4)="food","food",LEFT(N932,4)="game","games",LEFT(N932,4)="jour","journalism",LEFT(N932,4)="musi","music",LEFT(N932,4)="phot","photography",LEFT(N932,4)="publ","publishing",LEFT(N932,4)="tech","technology",LEFT(N932,4)="thea","theater")</f>
        <v>music</v>
      </c>
      <c r="R932" t="str">
        <f t="shared" si="74"/>
        <v>jazz</v>
      </c>
      <c r="S932" s="10">
        <f t="shared" si="72"/>
        <v>40354.897222222222</v>
      </c>
      <c r="T932" s="10">
        <f t="shared" si="73"/>
        <v>40312.915578703702</v>
      </c>
    </row>
    <row r="933" spans="1:20" ht="43.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70"/>
        <v>6.5500000000000003E-2</v>
      </c>
      <c r="P933">
        <f t="shared" si="71"/>
        <v>5.3435114503816793E-2</v>
      </c>
      <c r="Q933" t="str" cm="1">
        <f t="array" ref="Q933">_xlfn.IFS(LEFT(N933,4)="film","film &amp; video",LEFT(N933,4)="food","food",LEFT(N933,4)="game","games",LEFT(N933,4)="jour","journalism",LEFT(N933,4)="musi","music",LEFT(N933,4)="phot","photography",LEFT(N933,4)="publ","publishing",LEFT(N933,4)="tech","technology",LEFT(N933,4)="thea","theater")</f>
        <v>music</v>
      </c>
      <c r="R933" t="str">
        <f t="shared" si="74"/>
        <v>jazz</v>
      </c>
      <c r="S933" s="10">
        <f t="shared" si="72"/>
        <v>41714.916666666664</v>
      </c>
      <c r="T933" s="10">
        <f t="shared" si="73"/>
        <v>41680.359976851854</v>
      </c>
    </row>
    <row r="934" spans="1:20" ht="28.8">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70"/>
        <v>0.14536842105263159</v>
      </c>
      <c r="P934">
        <f t="shared" si="71"/>
        <v>2.1723388848660392E-2</v>
      </c>
      <c r="Q934" t="str" cm="1">
        <f t="array" ref="Q934">_xlfn.IFS(LEFT(N934,4)="film","film &amp; video",LEFT(N934,4)="food","food",LEFT(N934,4)="game","games",LEFT(N934,4)="jour","journalism",LEFT(N934,4)="musi","music",LEFT(N934,4)="phot","photography",LEFT(N934,4)="publ","publishing",LEFT(N934,4)="tech","technology",LEFT(N934,4)="thea","theater")</f>
        <v>music</v>
      </c>
      <c r="R934" t="str">
        <f t="shared" si="74"/>
        <v>jazz</v>
      </c>
      <c r="S934" s="10">
        <f t="shared" si="72"/>
        <v>41355.927604166667</v>
      </c>
      <c r="T934" s="10">
        <f t="shared" si="73"/>
        <v>41310.969270833331</v>
      </c>
    </row>
    <row r="935" spans="1:20" ht="43.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70"/>
        <v>0.06</v>
      </c>
      <c r="P935">
        <f t="shared" si="71"/>
        <v>1.6666666666666666E-2</v>
      </c>
      <c r="Q935" t="str" cm="1">
        <f t="array" ref="Q935">_xlfn.IFS(LEFT(N935,4)="film","film &amp; video",LEFT(N935,4)="food","food",LEFT(N935,4)="game","games",LEFT(N935,4)="jour","journalism",LEFT(N935,4)="musi","music",LEFT(N935,4)="phot","photography",LEFT(N935,4)="publ","publishing",LEFT(N935,4)="tech","technology",LEFT(N935,4)="thea","theater")</f>
        <v>music</v>
      </c>
      <c r="R935" t="str">
        <f t="shared" si="74"/>
        <v>jazz</v>
      </c>
      <c r="S935" s="10">
        <f t="shared" si="72"/>
        <v>41771.169085648151</v>
      </c>
      <c r="T935" s="10">
        <f t="shared" si="73"/>
        <v>41711.169085648151</v>
      </c>
    </row>
    <row r="936" spans="1:20" ht="43.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70"/>
        <v>0.30399999999999999</v>
      </c>
      <c r="P936">
        <f t="shared" si="71"/>
        <v>1.9736842105263157E-2</v>
      </c>
      <c r="Q936" t="str" cm="1">
        <f t="array" ref="Q936">_xlfn.IFS(LEFT(N936,4)="film","film &amp; video",LEFT(N936,4)="food","food",LEFT(N936,4)="game","games",LEFT(N936,4)="jour","journalism",LEFT(N936,4)="musi","music",LEFT(N936,4)="phot","photography",LEFT(N936,4)="publ","publishing",LEFT(N936,4)="tech","technology",LEFT(N936,4)="thea","theater")</f>
        <v>music</v>
      </c>
      <c r="R936" t="str">
        <f t="shared" si="74"/>
        <v>jazz</v>
      </c>
      <c r="S936" s="10">
        <f t="shared" si="72"/>
        <v>41763.25</v>
      </c>
      <c r="T936" s="10">
        <f t="shared" si="73"/>
        <v>41733.737083333333</v>
      </c>
    </row>
    <row r="937" spans="1:20" ht="43.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70"/>
        <v>1.4285714285714285E-2</v>
      </c>
      <c r="P937">
        <f t="shared" si="71"/>
        <v>0.04</v>
      </c>
      <c r="Q937" t="str" cm="1">
        <f t="array" ref="Q937">_xlfn.IFS(LEFT(N937,4)="film","film &amp; video",LEFT(N937,4)="food","food",LEFT(N937,4)="game","games",LEFT(N937,4)="jour","journalism",LEFT(N937,4)="musi","music",LEFT(N937,4)="phot","photography",LEFT(N937,4)="publ","publishing",LEFT(N937,4)="tech","technology",LEFT(N937,4)="thea","theater")</f>
        <v>music</v>
      </c>
      <c r="R937" t="str">
        <f t="shared" si="74"/>
        <v>jazz</v>
      </c>
      <c r="S937" s="10">
        <f t="shared" si="72"/>
        <v>42398.333668981482</v>
      </c>
      <c r="T937" s="10">
        <f t="shared" si="73"/>
        <v>42368.333668981482</v>
      </c>
    </row>
    <row r="938" spans="1:20" ht="43.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70"/>
        <v>0</v>
      </c>
      <c r="P938" t="e">
        <f t="shared" si="71"/>
        <v>#DIV/0!</v>
      </c>
      <c r="Q938" t="str" cm="1">
        <f t="array" ref="Q938">_xlfn.IFS(LEFT(N938,4)="film","film &amp; video",LEFT(N938,4)="food","food",LEFT(N938,4)="game","games",LEFT(N938,4)="jour","journalism",LEFT(N938,4)="musi","music",LEFT(N938,4)="phot","photography",LEFT(N938,4)="publ","publishing",LEFT(N938,4)="tech","technology",LEFT(N938,4)="thea","theater")</f>
        <v>music</v>
      </c>
      <c r="R938" t="str">
        <f t="shared" si="74"/>
        <v>jazz</v>
      </c>
      <c r="S938" s="10">
        <f t="shared" si="72"/>
        <v>40926.833333333336</v>
      </c>
      <c r="T938" s="10">
        <f t="shared" si="73"/>
        <v>40883.024178240739</v>
      </c>
    </row>
    <row r="939" spans="1:20" ht="43.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70"/>
        <v>1.1428571428571429E-2</v>
      </c>
      <c r="P939">
        <f t="shared" si="71"/>
        <v>0.05</v>
      </c>
      <c r="Q939" t="str" cm="1">
        <f t="array" ref="Q939">_xlfn.IFS(LEFT(N939,4)="film","film &amp; video",LEFT(N939,4)="food","food",LEFT(N939,4)="game","games",LEFT(N939,4)="jour","journalism",LEFT(N939,4)="musi","music",LEFT(N939,4)="phot","photography",LEFT(N939,4)="publ","publishing",LEFT(N939,4)="tech","technology",LEFT(N939,4)="thea","theater")</f>
        <v>music</v>
      </c>
      <c r="R939" t="str">
        <f t="shared" si="74"/>
        <v>jazz</v>
      </c>
      <c r="S939" s="10">
        <f t="shared" si="72"/>
        <v>41581.839780092596</v>
      </c>
      <c r="T939" s="10">
        <f t="shared" si="73"/>
        <v>41551.798113425924</v>
      </c>
    </row>
    <row r="940" spans="1:20" ht="43.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70"/>
        <v>3.5714285714285713E-3</v>
      </c>
      <c r="P940">
        <f t="shared" si="71"/>
        <v>0.04</v>
      </c>
      <c r="Q940" t="str" cm="1">
        <f t="array" ref="Q940">_xlfn.IFS(LEFT(N940,4)="film","film &amp; video",LEFT(N940,4)="food","food",LEFT(N940,4)="game","games",LEFT(N940,4)="jour","journalism",LEFT(N940,4)="musi","music",LEFT(N940,4)="phot","photography",LEFT(N940,4)="publ","publishing",LEFT(N940,4)="tech","technology",LEFT(N940,4)="thea","theater")</f>
        <v>music</v>
      </c>
      <c r="R940" t="str">
        <f t="shared" si="74"/>
        <v>jazz</v>
      </c>
      <c r="S940" s="10">
        <f t="shared" si="72"/>
        <v>41154.479722222226</v>
      </c>
      <c r="T940" s="10">
        <f t="shared" si="73"/>
        <v>41124.479722222226</v>
      </c>
    </row>
    <row r="941" spans="1:20" ht="43.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70"/>
        <v>1.4545454545454545E-2</v>
      </c>
      <c r="P941">
        <f t="shared" si="71"/>
        <v>0.05</v>
      </c>
      <c r="Q941" t="str" cm="1">
        <f t="array" ref="Q941">_xlfn.IFS(LEFT(N941,4)="film","film &amp; video",LEFT(N941,4)="food","food",LEFT(N941,4)="game","games",LEFT(N941,4)="jour","journalism",LEFT(N941,4)="musi","music",LEFT(N941,4)="phot","photography",LEFT(N941,4)="publ","publishing",LEFT(N941,4)="tech","technology",LEFT(N941,4)="thea","theater")</f>
        <v>music</v>
      </c>
      <c r="R941" t="str">
        <f t="shared" si="74"/>
        <v>jazz</v>
      </c>
      <c r="S941" s="10">
        <f t="shared" si="72"/>
        <v>41455.831944444442</v>
      </c>
      <c r="T941" s="10">
        <f t="shared" si="73"/>
        <v>41416.763171296298</v>
      </c>
    </row>
    <row r="942" spans="1:20" ht="43.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70"/>
        <v>0.17155555555555554</v>
      </c>
      <c r="P942">
        <f t="shared" si="71"/>
        <v>9.0673575129533671E-3</v>
      </c>
      <c r="Q942" t="str" cm="1">
        <f t="array" ref="Q942">_xlfn.IFS(LEFT(N942,4)="film","film &amp; video",LEFT(N942,4)="food","food",LEFT(N942,4)="game","games",LEFT(N942,4)="jour","journalism",LEFT(N942,4)="musi","music",LEFT(N942,4)="phot","photography",LEFT(N942,4)="publ","publishing",LEFT(N942,4)="tech","technology",LEFT(N942,4)="thea","theater")</f>
        <v>technology</v>
      </c>
      <c r="R942" t="str">
        <f t="shared" si="74"/>
        <v>wearables</v>
      </c>
      <c r="S942" s="10">
        <f t="shared" si="72"/>
        <v>42227.008402777778</v>
      </c>
      <c r="T942" s="10">
        <f t="shared" si="73"/>
        <v>42182.008402777778</v>
      </c>
    </row>
    <row r="943" spans="1:20" ht="57.6">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70"/>
        <v>2.3220000000000001E-2</v>
      </c>
      <c r="P943">
        <f t="shared" si="71"/>
        <v>2.6701119724375538E-2</v>
      </c>
      <c r="Q943" t="str" cm="1">
        <f t="array" ref="Q943">_xlfn.IFS(LEFT(N943,4)="film","film &amp; video",LEFT(N943,4)="food","food",LEFT(N943,4)="game","games",LEFT(N943,4)="jour","journalism",LEFT(N943,4)="musi","music",LEFT(N943,4)="phot","photography",LEFT(N943,4)="publ","publishing",LEFT(N943,4)="tech","technology",LEFT(N943,4)="thea","theater")</f>
        <v>technology</v>
      </c>
      <c r="R943" t="str">
        <f t="shared" si="74"/>
        <v>wearables</v>
      </c>
      <c r="S943" s="10">
        <f t="shared" si="72"/>
        <v>42776.096585648149</v>
      </c>
      <c r="T943" s="10">
        <f t="shared" si="73"/>
        <v>42746.096585648149</v>
      </c>
    </row>
    <row r="944" spans="1:20" ht="57.6">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70"/>
        <v>8.9066666666666669E-2</v>
      </c>
      <c r="P944">
        <f t="shared" si="71"/>
        <v>2.3952095808383235E-2</v>
      </c>
      <c r="Q944" t="str" cm="1">
        <f t="array" ref="Q944">_xlfn.IFS(LEFT(N944,4)="film","film &amp; video",LEFT(N944,4)="food","food",LEFT(N944,4)="game","games",LEFT(N944,4)="jour","journalism",LEFT(N944,4)="musi","music",LEFT(N944,4)="phot","photography",LEFT(N944,4)="publ","publishing",LEFT(N944,4)="tech","technology",LEFT(N944,4)="thea","theater")</f>
        <v>technology</v>
      </c>
      <c r="R944" t="str">
        <f t="shared" si="74"/>
        <v>wearables</v>
      </c>
      <c r="S944" s="10">
        <f t="shared" si="72"/>
        <v>42418.843287037031</v>
      </c>
      <c r="T944" s="10">
        <f t="shared" si="73"/>
        <v>42382.843287037031</v>
      </c>
    </row>
    <row r="945" spans="1:20" ht="28.8">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70"/>
        <v>9.633333333333334E-2</v>
      </c>
      <c r="P945">
        <f t="shared" si="71"/>
        <v>4.1522491349480967E-2</v>
      </c>
      <c r="Q945" t="str" cm="1">
        <f t="array" ref="Q945">_xlfn.IFS(LEFT(N945,4)="film","film &amp; video",LEFT(N945,4)="food","food",LEFT(N945,4)="game","games",LEFT(N945,4)="jour","journalism",LEFT(N945,4)="musi","music",LEFT(N945,4)="phot","photography",LEFT(N945,4)="publ","publishing",LEFT(N945,4)="tech","technology",LEFT(N945,4)="thea","theater")</f>
        <v>technology</v>
      </c>
      <c r="R945" t="str">
        <f t="shared" si="74"/>
        <v>wearables</v>
      </c>
      <c r="S945" s="10">
        <f t="shared" si="72"/>
        <v>42703.709548611107</v>
      </c>
      <c r="T945" s="10">
        <f t="shared" si="73"/>
        <v>42673.66788194445</v>
      </c>
    </row>
    <row r="946" spans="1:20" ht="43.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70"/>
        <v>0.13325999999999999</v>
      </c>
      <c r="P946">
        <f t="shared" si="71"/>
        <v>1.4407924358397118E-2</v>
      </c>
      <c r="Q946" t="str" cm="1">
        <f t="array" ref="Q946">_xlfn.IFS(LEFT(N946,4)="film","film &amp; video",LEFT(N946,4)="food","food",LEFT(N946,4)="game","games",LEFT(N946,4)="jour","journalism",LEFT(N946,4)="musi","music",LEFT(N946,4)="phot","photography",LEFT(N946,4)="publ","publishing",LEFT(N946,4)="tech","technology",LEFT(N946,4)="thea","theater")</f>
        <v>technology</v>
      </c>
      <c r="R946" t="str">
        <f t="shared" si="74"/>
        <v>wearables</v>
      </c>
      <c r="S946" s="10">
        <f t="shared" si="72"/>
        <v>42478.583333333328</v>
      </c>
      <c r="T946" s="10">
        <f t="shared" si="73"/>
        <v>42444.583912037036</v>
      </c>
    </row>
    <row r="947" spans="1:20" ht="43.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70"/>
        <v>2.4840000000000001E-2</v>
      </c>
      <c r="P947">
        <f t="shared" si="71"/>
        <v>6.4412238325281803E-3</v>
      </c>
      <c r="Q947" t="str" cm="1">
        <f t="array" ref="Q947">_xlfn.IFS(LEFT(N947,4)="film","film &amp; video",LEFT(N947,4)="food","food",LEFT(N947,4)="game","games",LEFT(N947,4)="jour","journalism",LEFT(N947,4)="musi","music",LEFT(N947,4)="phot","photography",LEFT(N947,4)="publ","publishing",LEFT(N947,4)="tech","technology",LEFT(N947,4)="thea","theater")</f>
        <v>technology</v>
      </c>
      <c r="R947" t="str">
        <f t="shared" si="74"/>
        <v>wearables</v>
      </c>
      <c r="S947" s="10">
        <f t="shared" si="72"/>
        <v>42784.999305555553</v>
      </c>
      <c r="T947" s="10">
        <f t="shared" si="73"/>
        <v>42732.872986111113</v>
      </c>
    </row>
    <row r="948" spans="1:20" ht="43.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70"/>
        <v>1.9066666666666666E-2</v>
      </c>
      <c r="P948">
        <f t="shared" si="71"/>
        <v>1.7482517482517484E-2</v>
      </c>
      <c r="Q948" t="str" cm="1">
        <f t="array" ref="Q948">_xlfn.IFS(LEFT(N948,4)="film","film &amp; video",LEFT(N948,4)="food","food",LEFT(N948,4)="game","games",LEFT(N948,4)="jour","journalism",LEFT(N948,4)="musi","music",LEFT(N948,4)="phot","photography",LEFT(N948,4)="publ","publishing",LEFT(N948,4)="tech","technology",LEFT(N948,4)="thea","theater")</f>
        <v>technology</v>
      </c>
      <c r="R948" t="str">
        <f t="shared" si="74"/>
        <v>wearables</v>
      </c>
      <c r="S948" s="10">
        <f t="shared" si="72"/>
        <v>42622.750555555554</v>
      </c>
      <c r="T948" s="10">
        <f t="shared" si="73"/>
        <v>42592.750555555554</v>
      </c>
    </row>
    <row r="949" spans="1:20" ht="43.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70"/>
        <v>0</v>
      </c>
      <c r="P949" t="e">
        <f t="shared" si="71"/>
        <v>#DIV/0!</v>
      </c>
      <c r="Q949" t="str" cm="1">
        <f t="array" ref="Q949">_xlfn.IFS(LEFT(N949,4)="film","film &amp; video",LEFT(N949,4)="food","food",LEFT(N949,4)="game","games",LEFT(N949,4)="jour","journalism",LEFT(N949,4)="musi","music",LEFT(N949,4)="phot","photography",LEFT(N949,4)="publ","publishing",LEFT(N949,4)="tech","technology",LEFT(N949,4)="thea","theater")</f>
        <v>technology</v>
      </c>
      <c r="R949" t="str">
        <f t="shared" si="74"/>
        <v>wearables</v>
      </c>
      <c r="S949" s="10">
        <f t="shared" si="72"/>
        <v>42551.781319444446</v>
      </c>
      <c r="T949" s="10">
        <f t="shared" si="73"/>
        <v>42491.781319444446</v>
      </c>
    </row>
    <row r="950" spans="1:20" ht="57.6">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70"/>
        <v>0.12</v>
      </c>
      <c r="P950">
        <f t="shared" si="71"/>
        <v>1.6666666666666666E-2</v>
      </c>
      <c r="Q950" t="str" cm="1">
        <f t="array" ref="Q950">_xlfn.IFS(LEFT(N950,4)="film","film &amp; video",LEFT(N950,4)="food","food",LEFT(N950,4)="game","games",LEFT(N950,4)="jour","journalism",LEFT(N950,4)="musi","music",LEFT(N950,4)="phot","photography",LEFT(N950,4)="publ","publishing",LEFT(N950,4)="tech","technology",LEFT(N950,4)="thea","theater")</f>
        <v>technology</v>
      </c>
      <c r="R950" t="str">
        <f t="shared" si="74"/>
        <v>wearables</v>
      </c>
      <c r="S950" s="10">
        <f t="shared" si="72"/>
        <v>42441.828287037039</v>
      </c>
      <c r="T950" s="10">
        <f t="shared" si="73"/>
        <v>42411.828287037039</v>
      </c>
    </row>
    <row r="951" spans="1:20" ht="43.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70"/>
        <v>1.3650000000000001E-2</v>
      </c>
      <c r="P951">
        <f t="shared" si="71"/>
        <v>2.564102564102564E-2</v>
      </c>
      <c r="Q951" t="str" cm="1">
        <f t="array" ref="Q951">_xlfn.IFS(LEFT(N951,4)="film","film &amp; video",LEFT(N951,4)="food","food",LEFT(N951,4)="game","games",LEFT(N951,4)="jour","journalism",LEFT(N951,4)="musi","music",LEFT(N951,4)="phot","photography",LEFT(N951,4)="publ","publishing",LEFT(N951,4)="tech","technology",LEFT(N951,4)="thea","theater")</f>
        <v>technology</v>
      </c>
      <c r="R951" t="str">
        <f t="shared" si="74"/>
        <v>wearables</v>
      </c>
      <c r="S951" s="10">
        <f t="shared" si="72"/>
        <v>42421.043703703705</v>
      </c>
      <c r="T951" s="10">
        <f t="shared" si="73"/>
        <v>42361.043703703705</v>
      </c>
    </row>
    <row r="952" spans="1:20" ht="43.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70"/>
        <v>0.28039999999999998</v>
      </c>
      <c r="P952">
        <f t="shared" si="71"/>
        <v>1.7118402282453638E-2</v>
      </c>
      <c r="Q952" t="str" cm="1">
        <f t="array" ref="Q952">_xlfn.IFS(LEFT(N952,4)="film","film &amp; video",LEFT(N952,4)="food","food",LEFT(N952,4)="game","games",LEFT(N952,4)="jour","journalism",LEFT(N952,4)="musi","music",LEFT(N952,4)="phot","photography",LEFT(N952,4)="publ","publishing",LEFT(N952,4)="tech","technology",LEFT(N952,4)="thea","theater")</f>
        <v>technology</v>
      </c>
      <c r="R952" t="str">
        <f t="shared" si="74"/>
        <v>wearables</v>
      </c>
      <c r="S952" s="10">
        <f t="shared" si="72"/>
        <v>42386.750706018516</v>
      </c>
      <c r="T952" s="10">
        <f t="shared" si="73"/>
        <v>42356.750706018516</v>
      </c>
    </row>
    <row r="953" spans="1:20">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70"/>
        <v>0.38390000000000002</v>
      </c>
      <c r="P953">
        <f t="shared" si="71"/>
        <v>6.3037249283667621E-3</v>
      </c>
      <c r="Q953" t="str" cm="1">
        <f t="array" ref="Q953">_xlfn.IFS(LEFT(N953,4)="film","film &amp; video",LEFT(N953,4)="food","food",LEFT(N953,4)="game","games",LEFT(N953,4)="jour","journalism",LEFT(N953,4)="musi","music",LEFT(N953,4)="phot","photography",LEFT(N953,4)="publ","publishing",LEFT(N953,4)="tech","technology",LEFT(N953,4)="thea","theater")</f>
        <v>technology</v>
      </c>
      <c r="R953" t="str">
        <f t="shared" si="74"/>
        <v>wearables</v>
      </c>
      <c r="S953" s="10">
        <f t="shared" si="72"/>
        <v>42525.653611111105</v>
      </c>
      <c r="T953" s="10">
        <f t="shared" si="73"/>
        <v>42480.653611111105</v>
      </c>
    </row>
    <row r="954" spans="1:20" ht="28.8">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70"/>
        <v>0.39942857142857141</v>
      </c>
      <c r="P954">
        <f t="shared" si="71"/>
        <v>1.0014306151645207E-2</v>
      </c>
      <c r="Q954" t="str" cm="1">
        <f t="array" ref="Q954">_xlfn.IFS(LEFT(N954,4)="film","film &amp; video",LEFT(N954,4)="food","food",LEFT(N954,4)="game","games",LEFT(N954,4)="jour","journalism",LEFT(N954,4)="musi","music",LEFT(N954,4)="phot","photography",LEFT(N954,4)="publ","publishing",LEFT(N954,4)="tech","technology",LEFT(N954,4)="thea","theater")</f>
        <v>technology</v>
      </c>
      <c r="R954" t="str">
        <f t="shared" si="74"/>
        <v>wearables</v>
      </c>
      <c r="S954" s="10">
        <f t="shared" si="72"/>
        <v>42692.655231481483</v>
      </c>
      <c r="T954" s="10">
        <f t="shared" si="73"/>
        <v>42662.613564814819</v>
      </c>
    </row>
    <row r="955" spans="1:20" ht="43.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70"/>
        <v>8.3999999999999995E-3</v>
      </c>
      <c r="P955">
        <f t="shared" si="71"/>
        <v>3.968253968253968E-2</v>
      </c>
      <c r="Q955" t="str" cm="1">
        <f t="array" ref="Q955">_xlfn.IFS(LEFT(N955,4)="film","film &amp; video",LEFT(N955,4)="food","food",LEFT(N955,4)="game","games",LEFT(N955,4)="jour","journalism",LEFT(N955,4)="musi","music",LEFT(N955,4)="phot","photography",LEFT(N955,4)="publ","publishing",LEFT(N955,4)="tech","technology",LEFT(N955,4)="thea","theater")</f>
        <v>technology</v>
      </c>
      <c r="R955" t="str">
        <f t="shared" si="74"/>
        <v>wearables</v>
      </c>
      <c r="S955" s="10">
        <f t="shared" si="72"/>
        <v>42029.164340277777</v>
      </c>
      <c r="T955" s="10">
        <f t="shared" si="73"/>
        <v>41999.164340277777</v>
      </c>
    </row>
    <row r="956" spans="1:20" ht="43.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70"/>
        <v>0.43406666666666666</v>
      </c>
      <c r="P956">
        <f t="shared" si="71"/>
        <v>1.1211795423130088E-2</v>
      </c>
      <c r="Q956" t="str" cm="1">
        <f t="array" ref="Q956">_xlfn.IFS(LEFT(N956,4)="film","film &amp; video",LEFT(N956,4)="food","food",LEFT(N956,4)="game","games",LEFT(N956,4)="jour","journalism",LEFT(N956,4)="musi","music",LEFT(N956,4)="phot","photography",LEFT(N956,4)="publ","publishing",LEFT(N956,4)="tech","technology",LEFT(N956,4)="thea","theater")</f>
        <v>technology</v>
      </c>
      <c r="R956" t="str">
        <f t="shared" si="74"/>
        <v>wearables</v>
      </c>
      <c r="S956" s="10">
        <f t="shared" si="72"/>
        <v>42236.833784722221</v>
      </c>
      <c r="T956" s="10">
        <f t="shared" si="73"/>
        <v>42194.833784722221</v>
      </c>
    </row>
    <row r="957" spans="1:20" ht="43.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70"/>
        <v>5.6613333333333335E-2</v>
      </c>
      <c r="P957">
        <f t="shared" si="71"/>
        <v>5.4757418747056049E-3</v>
      </c>
      <c r="Q957" t="str" cm="1">
        <f t="array" ref="Q957">_xlfn.IFS(LEFT(N957,4)="film","film &amp; video",LEFT(N957,4)="food","food",LEFT(N957,4)="game","games",LEFT(N957,4)="jour","journalism",LEFT(N957,4)="musi","music",LEFT(N957,4)="phot","photography",LEFT(N957,4)="publ","publishing",LEFT(N957,4)="tech","technology",LEFT(N957,4)="thea","theater")</f>
        <v>technology</v>
      </c>
      <c r="R957" t="str">
        <f t="shared" si="74"/>
        <v>wearables</v>
      </c>
      <c r="S957" s="10">
        <f t="shared" si="72"/>
        <v>42626.295138888891</v>
      </c>
      <c r="T957" s="10">
        <f t="shared" si="73"/>
        <v>42586.295138888891</v>
      </c>
    </row>
    <row r="958" spans="1:20" ht="57.6">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70"/>
        <v>1.7219999999999999E-2</v>
      </c>
      <c r="P958">
        <f t="shared" si="71"/>
        <v>1.9744483159117306E-2</v>
      </c>
      <c r="Q958" t="str" cm="1">
        <f t="array" ref="Q958">_xlfn.IFS(LEFT(N958,4)="film","film &amp; video",LEFT(N958,4)="food","food",LEFT(N958,4)="game","games",LEFT(N958,4)="jour","journalism",LEFT(N958,4)="musi","music",LEFT(N958,4)="phot","photography",LEFT(N958,4)="publ","publishing",LEFT(N958,4)="tech","technology",LEFT(N958,4)="thea","theater")</f>
        <v>technology</v>
      </c>
      <c r="R958" t="str">
        <f t="shared" si="74"/>
        <v>wearables</v>
      </c>
      <c r="S958" s="10">
        <f t="shared" si="72"/>
        <v>42120.872210648144</v>
      </c>
      <c r="T958" s="10">
        <f t="shared" si="73"/>
        <v>42060.913877314815</v>
      </c>
    </row>
    <row r="959" spans="1:20" ht="28.8">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70"/>
        <v>1.9416666666666665E-2</v>
      </c>
      <c r="P959">
        <f t="shared" si="71"/>
        <v>3.0042918454935622E-2</v>
      </c>
      <c r="Q959" t="str" cm="1">
        <f t="array" ref="Q959">_xlfn.IFS(LEFT(N959,4)="film","film &amp; video",LEFT(N959,4)="food","food",LEFT(N959,4)="game","games",LEFT(N959,4)="jour","journalism",LEFT(N959,4)="musi","music",LEFT(N959,4)="phot","photography",LEFT(N959,4)="publ","publishing",LEFT(N959,4)="tech","technology",LEFT(N959,4)="thea","theater")</f>
        <v>technology</v>
      </c>
      <c r="R959" t="str">
        <f t="shared" si="74"/>
        <v>wearables</v>
      </c>
      <c r="S959" s="10">
        <f t="shared" si="72"/>
        <v>42691.594131944439</v>
      </c>
      <c r="T959" s="10">
        <f t="shared" si="73"/>
        <v>42660.552465277782</v>
      </c>
    </row>
    <row r="960" spans="1:20" ht="57.6">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70"/>
        <v>0.11328275684711328</v>
      </c>
      <c r="P960">
        <f t="shared" si="71"/>
        <v>1.9296254256526674E-2</v>
      </c>
      <c r="Q960" t="str" cm="1">
        <f t="array" ref="Q960">_xlfn.IFS(LEFT(N960,4)="film","film &amp; video",LEFT(N960,4)="food","food",LEFT(N960,4)="game","games",LEFT(N960,4)="jour","journalism",LEFT(N960,4)="musi","music",LEFT(N960,4)="phot","photography",LEFT(N960,4)="publ","publishing",LEFT(N960,4)="tech","technology",LEFT(N960,4)="thea","theater")</f>
        <v>technology</v>
      </c>
      <c r="R960" t="str">
        <f t="shared" si="74"/>
        <v>wearables</v>
      </c>
      <c r="S960" s="10">
        <f t="shared" si="72"/>
        <v>42104.207638888889</v>
      </c>
      <c r="T960" s="10">
        <f t="shared" si="73"/>
        <v>42082.802812499998</v>
      </c>
    </row>
    <row r="961" spans="1:20" ht="43.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70"/>
        <v>0.3886</v>
      </c>
      <c r="P961">
        <f t="shared" si="71"/>
        <v>8.8008234688625835E-3</v>
      </c>
      <c r="Q961" t="str" cm="1">
        <f t="array" ref="Q961">_xlfn.IFS(LEFT(N961,4)="film","film &amp; video",LEFT(N961,4)="food","food",LEFT(N961,4)="game","games",LEFT(N961,4)="jour","journalism",LEFT(N961,4)="musi","music",LEFT(N961,4)="phot","photography",LEFT(N961,4)="publ","publishing",LEFT(N961,4)="tech","technology",LEFT(N961,4)="thea","theater")</f>
        <v>technology</v>
      </c>
      <c r="R961" t="str">
        <f t="shared" si="74"/>
        <v>wearables</v>
      </c>
      <c r="S961" s="10">
        <f t="shared" si="72"/>
        <v>42023.174363425926</v>
      </c>
      <c r="T961" s="10">
        <f t="shared" si="73"/>
        <v>41993.174363425926</v>
      </c>
    </row>
    <row r="962" spans="1:20" ht="43.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75">E962/D962</f>
        <v>0.46100628930817611</v>
      </c>
      <c r="P962">
        <f t="shared" ref="P962:P1025" si="76">L962/E962</f>
        <v>7.3280062366010527E-3</v>
      </c>
      <c r="Q962" t="str" cm="1">
        <f t="array" ref="Q962">_xlfn.IFS(LEFT(N962,4)="film","film &amp; video",LEFT(N962,4)="food","food",LEFT(N962,4)="game","games",LEFT(N962,4)="jour","journalism",LEFT(N962,4)="musi","music",LEFT(N962,4)="phot","photography",LEFT(N962,4)="publ","publishing",LEFT(N962,4)="tech","technology",LEFT(N962,4)="thea","theater")</f>
        <v>technology</v>
      </c>
      <c r="R962" t="str">
        <f t="shared" si="74"/>
        <v>wearables</v>
      </c>
      <c r="S962" s="10">
        <f t="shared" ref="S962:S1025" si="77">(((I962/60)/60)/24)+DATE(1970,1,1)</f>
        <v>42808.585127314815</v>
      </c>
      <c r="T962" s="10">
        <f t="shared" ref="T962:T1025" si="78">(((J962/60)/60)/24)+DATE(1970,1,1)</f>
        <v>42766.626793981486</v>
      </c>
    </row>
    <row r="963" spans="1:20" ht="43.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75"/>
        <v>0.42188421052631581</v>
      </c>
      <c r="P963">
        <f t="shared" si="76"/>
        <v>2.744579455575239E-3</v>
      </c>
      <c r="Q963" t="str" cm="1">
        <f t="array" ref="Q963">_xlfn.IFS(LEFT(N963,4)="film","film &amp; video",LEFT(N963,4)="food","food",LEFT(N963,4)="game","games",LEFT(N963,4)="jour","journalism",LEFT(N963,4)="musi","music",LEFT(N963,4)="phot","photography",LEFT(N963,4)="publ","publishing",LEFT(N963,4)="tech","technology",LEFT(N963,4)="thea","theater")</f>
        <v>technology</v>
      </c>
      <c r="R963" t="str">
        <f t="shared" ref="R963:R1026" si="79">MID(N963,SEARCH("/",N963)+1,17)</f>
        <v>wearables</v>
      </c>
      <c r="S963" s="10">
        <f t="shared" si="77"/>
        <v>42786.791666666672</v>
      </c>
      <c r="T963" s="10">
        <f t="shared" si="78"/>
        <v>42740.693692129629</v>
      </c>
    </row>
    <row r="964" spans="1:20" ht="43.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75"/>
        <v>0.2848</v>
      </c>
      <c r="P964">
        <f t="shared" si="76"/>
        <v>5.1966292134831463E-2</v>
      </c>
      <c r="Q964" t="str" cm="1">
        <f t="array" ref="Q964">_xlfn.IFS(LEFT(N964,4)="film","film &amp; video",LEFT(N964,4)="food","food",LEFT(N964,4)="game","games",LEFT(N964,4)="jour","journalism",LEFT(N964,4)="musi","music",LEFT(N964,4)="phot","photography",LEFT(N964,4)="publ","publishing",LEFT(N964,4)="tech","technology",LEFT(N964,4)="thea","theater")</f>
        <v>technology</v>
      </c>
      <c r="R964" t="str">
        <f t="shared" si="79"/>
        <v>wearables</v>
      </c>
      <c r="S964" s="10">
        <f t="shared" si="77"/>
        <v>42411.712418981479</v>
      </c>
      <c r="T964" s="10">
        <f t="shared" si="78"/>
        <v>42373.712418981479</v>
      </c>
    </row>
    <row r="965" spans="1:20" ht="28.8">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75"/>
        <v>1.0771428571428571E-2</v>
      </c>
      <c r="P965">
        <f t="shared" si="76"/>
        <v>2.3872679045092837E-2</v>
      </c>
      <c r="Q965" t="str" cm="1">
        <f t="array" ref="Q965">_xlfn.IFS(LEFT(N965,4)="film","film &amp; video",LEFT(N965,4)="food","food",LEFT(N965,4)="game","games",LEFT(N965,4)="jour","journalism",LEFT(N965,4)="musi","music",LEFT(N965,4)="phot","photography",LEFT(N965,4)="publ","publishing",LEFT(N965,4)="tech","technology",LEFT(N965,4)="thea","theater")</f>
        <v>technology</v>
      </c>
      <c r="R965" t="str">
        <f t="shared" si="79"/>
        <v>wearables</v>
      </c>
      <c r="S965" s="10">
        <f t="shared" si="77"/>
        <v>42660.635636574079</v>
      </c>
      <c r="T965" s="10">
        <f t="shared" si="78"/>
        <v>42625.635636574079</v>
      </c>
    </row>
    <row r="966" spans="1:20" ht="43.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75"/>
        <v>7.9909090909090902E-3</v>
      </c>
      <c r="P966">
        <f t="shared" si="76"/>
        <v>3.2992036405005691E-2</v>
      </c>
      <c r="Q966" t="str" cm="1">
        <f t="array" ref="Q966">_xlfn.IFS(LEFT(N966,4)="film","film &amp; video",LEFT(N966,4)="food","food",LEFT(N966,4)="game","games",LEFT(N966,4)="jour","journalism",LEFT(N966,4)="musi","music",LEFT(N966,4)="phot","photography",LEFT(N966,4)="publ","publishing",LEFT(N966,4)="tech","technology",LEFT(N966,4)="thea","theater")</f>
        <v>technology</v>
      </c>
      <c r="R966" t="str">
        <f t="shared" si="79"/>
        <v>wearables</v>
      </c>
      <c r="S966" s="10">
        <f t="shared" si="77"/>
        <v>42248.628692129627</v>
      </c>
      <c r="T966" s="10">
        <f t="shared" si="78"/>
        <v>42208.628692129627</v>
      </c>
    </row>
    <row r="967" spans="1:20" ht="43.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75"/>
        <v>1.192E-2</v>
      </c>
      <c r="P967">
        <f t="shared" si="76"/>
        <v>2.0134228187919462E-2</v>
      </c>
      <c r="Q967" t="str" cm="1">
        <f t="array" ref="Q967">_xlfn.IFS(LEFT(N967,4)="film","film &amp; video",LEFT(N967,4)="food","food",LEFT(N967,4)="game","games",LEFT(N967,4)="jour","journalism",LEFT(N967,4)="musi","music",LEFT(N967,4)="phot","photography",LEFT(N967,4)="publ","publishing",LEFT(N967,4)="tech","technology",LEFT(N967,4)="thea","theater")</f>
        <v>technology</v>
      </c>
      <c r="R967" t="str">
        <f t="shared" si="79"/>
        <v>wearables</v>
      </c>
      <c r="S967" s="10">
        <f t="shared" si="77"/>
        <v>42669.165972222225</v>
      </c>
      <c r="T967" s="10">
        <f t="shared" si="78"/>
        <v>42637.016736111109</v>
      </c>
    </row>
    <row r="968" spans="1:20" ht="43.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75"/>
        <v>0.14799999999999999</v>
      </c>
      <c r="P968">
        <f t="shared" si="76"/>
        <v>1.6891891891891893E-2</v>
      </c>
      <c r="Q968" t="str" cm="1">
        <f t="array" ref="Q968">_xlfn.IFS(LEFT(N968,4)="film","film &amp; video",LEFT(N968,4)="food","food",LEFT(N968,4)="game","games",LEFT(N968,4)="jour","journalism",LEFT(N968,4)="musi","music",LEFT(N968,4)="phot","photography",LEFT(N968,4)="publ","publishing",LEFT(N968,4)="tech","technology",LEFT(N968,4)="thea","theater")</f>
        <v>technology</v>
      </c>
      <c r="R968" t="str">
        <f t="shared" si="79"/>
        <v>wearables</v>
      </c>
      <c r="S968" s="10">
        <f t="shared" si="77"/>
        <v>42649.635787037041</v>
      </c>
      <c r="T968" s="10">
        <f t="shared" si="78"/>
        <v>42619.635787037041</v>
      </c>
    </row>
    <row r="969" spans="1:20" ht="43.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75"/>
        <v>0.17810000000000001</v>
      </c>
      <c r="P969">
        <f t="shared" si="76"/>
        <v>2.2740033688938798E-2</v>
      </c>
      <c r="Q969" t="str" cm="1">
        <f t="array" ref="Q969">_xlfn.IFS(LEFT(N969,4)="film","film &amp; video",LEFT(N969,4)="food","food",LEFT(N969,4)="game","games",LEFT(N969,4)="jour","journalism",LEFT(N969,4)="musi","music",LEFT(N969,4)="phot","photography",LEFT(N969,4)="publ","publishing",LEFT(N969,4)="tech","technology",LEFT(N969,4)="thea","theater")</f>
        <v>technology</v>
      </c>
      <c r="R969" t="str">
        <f t="shared" si="79"/>
        <v>wearables</v>
      </c>
      <c r="S969" s="10">
        <f t="shared" si="77"/>
        <v>42482.21266203704</v>
      </c>
      <c r="T969" s="10">
        <f t="shared" si="78"/>
        <v>42422.254328703704</v>
      </c>
    </row>
    <row r="970" spans="1:20" ht="43.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75"/>
        <v>1.325E-2</v>
      </c>
      <c r="P970">
        <f t="shared" si="76"/>
        <v>3.7735849056603772E-2</v>
      </c>
      <c r="Q970" t="str" cm="1">
        <f t="array" ref="Q970">_xlfn.IFS(LEFT(N970,4)="film","film &amp; video",LEFT(N970,4)="food","food",LEFT(N970,4)="game","games",LEFT(N970,4)="jour","journalism",LEFT(N970,4)="musi","music",LEFT(N970,4)="phot","photography",LEFT(N970,4)="publ","publishing",LEFT(N970,4)="tech","technology",LEFT(N970,4)="thea","theater")</f>
        <v>technology</v>
      </c>
      <c r="R970" t="str">
        <f t="shared" si="79"/>
        <v>wearables</v>
      </c>
      <c r="S970" s="10">
        <f t="shared" si="77"/>
        <v>41866.847615740742</v>
      </c>
      <c r="T970" s="10">
        <f t="shared" si="78"/>
        <v>41836.847615740742</v>
      </c>
    </row>
    <row r="971" spans="1:20" ht="28.8">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75"/>
        <v>0.46666666666666667</v>
      </c>
      <c r="P971">
        <f t="shared" si="76"/>
        <v>7.8571428571428575E-4</v>
      </c>
      <c r="Q971" t="str" cm="1">
        <f t="array" ref="Q971">_xlfn.IFS(LEFT(N971,4)="film","film &amp; video",LEFT(N971,4)="food","food",LEFT(N971,4)="game","games",LEFT(N971,4)="jour","journalism",LEFT(N971,4)="musi","music",LEFT(N971,4)="phot","photography",LEFT(N971,4)="publ","publishing",LEFT(N971,4)="tech","technology",LEFT(N971,4)="thea","theater")</f>
        <v>technology</v>
      </c>
      <c r="R971" t="str">
        <f t="shared" si="79"/>
        <v>wearables</v>
      </c>
      <c r="S971" s="10">
        <f t="shared" si="77"/>
        <v>42775.30332175926</v>
      </c>
      <c r="T971" s="10">
        <f t="shared" si="78"/>
        <v>42742.30332175926</v>
      </c>
    </row>
    <row r="972" spans="1:20" ht="57.6">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75"/>
        <v>0.4592</v>
      </c>
      <c r="P972">
        <f t="shared" si="76"/>
        <v>6.0975609756097563E-3</v>
      </c>
      <c r="Q972" t="str" cm="1">
        <f t="array" ref="Q972">_xlfn.IFS(LEFT(N972,4)="film","film &amp; video",LEFT(N972,4)="food","food",LEFT(N972,4)="game","games",LEFT(N972,4)="jour","journalism",LEFT(N972,4)="musi","music",LEFT(N972,4)="phot","photography",LEFT(N972,4)="publ","publishing",LEFT(N972,4)="tech","technology",LEFT(N972,4)="thea","theater")</f>
        <v>technology</v>
      </c>
      <c r="R972" t="str">
        <f t="shared" si="79"/>
        <v>wearables</v>
      </c>
      <c r="S972" s="10">
        <f t="shared" si="77"/>
        <v>42758.207638888889</v>
      </c>
      <c r="T972" s="10">
        <f t="shared" si="78"/>
        <v>42721.220520833333</v>
      </c>
    </row>
    <row r="973" spans="1:20" ht="43.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75"/>
        <v>2.2599999999999999E-3</v>
      </c>
      <c r="P973">
        <f t="shared" si="76"/>
        <v>2.2123893805309734E-2</v>
      </c>
      <c r="Q973" t="str" cm="1">
        <f t="array" ref="Q973">_xlfn.IFS(LEFT(N973,4)="film","film &amp; video",LEFT(N973,4)="food","food",LEFT(N973,4)="game","games",LEFT(N973,4)="jour","journalism",LEFT(N973,4)="musi","music",LEFT(N973,4)="phot","photography",LEFT(N973,4)="publ","publishing",LEFT(N973,4)="tech","technology",LEFT(N973,4)="thea","theater")</f>
        <v>technology</v>
      </c>
      <c r="R973" t="str">
        <f t="shared" si="79"/>
        <v>wearables</v>
      </c>
      <c r="S973" s="10">
        <f t="shared" si="77"/>
        <v>42156.709027777775</v>
      </c>
      <c r="T973" s="10">
        <f t="shared" si="78"/>
        <v>42111.709027777775</v>
      </c>
    </row>
    <row r="974" spans="1:20" ht="43.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75"/>
        <v>0.34625</v>
      </c>
      <c r="P974">
        <f t="shared" si="76"/>
        <v>6.4981949458483759E-3</v>
      </c>
      <c r="Q974" t="str" cm="1">
        <f t="array" ref="Q974">_xlfn.IFS(LEFT(N974,4)="film","film &amp; video",LEFT(N974,4)="food","food",LEFT(N974,4)="game","games",LEFT(N974,4)="jour","journalism",LEFT(N974,4)="musi","music",LEFT(N974,4)="phot","photography",LEFT(N974,4)="publ","publishing",LEFT(N974,4)="tech","technology",LEFT(N974,4)="thea","theater")</f>
        <v>technology</v>
      </c>
      <c r="R974" t="str">
        <f t="shared" si="79"/>
        <v>wearables</v>
      </c>
      <c r="S974" s="10">
        <f t="shared" si="77"/>
        <v>41886.290972222225</v>
      </c>
      <c r="T974" s="10">
        <f t="shared" si="78"/>
        <v>41856.865717592591</v>
      </c>
    </row>
    <row r="975" spans="1:20" ht="43.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75"/>
        <v>2.0549999999999999E-2</v>
      </c>
      <c r="P975">
        <f t="shared" si="76"/>
        <v>1.9464720194647202E-2</v>
      </c>
      <c r="Q975" t="str" cm="1">
        <f t="array" ref="Q975">_xlfn.IFS(LEFT(N975,4)="film","film &amp; video",LEFT(N975,4)="food","food",LEFT(N975,4)="game","games",LEFT(N975,4)="jour","journalism",LEFT(N975,4)="musi","music",LEFT(N975,4)="phot","photography",LEFT(N975,4)="publ","publishing",LEFT(N975,4)="tech","technology",LEFT(N975,4)="thea","theater")</f>
        <v>technology</v>
      </c>
      <c r="R975" t="str">
        <f t="shared" si="79"/>
        <v>wearables</v>
      </c>
      <c r="S975" s="10">
        <f t="shared" si="77"/>
        <v>42317.056631944448</v>
      </c>
      <c r="T975" s="10">
        <f t="shared" si="78"/>
        <v>42257.014965277776</v>
      </c>
    </row>
    <row r="976" spans="1:20" ht="43.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75"/>
        <v>5.5999999999999999E-3</v>
      </c>
      <c r="P976">
        <f t="shared" si="76"/>
        <v>1.0714285714285714E-2</v>
      </c>
      <c r="Q976" t="str" cm="1">
        <f t="array" ref="Q976">_xlfn.IFS(LEFT(N976,4)="film","film &amp; video",LEFT(N976,4)="food","food",LEFT(N976,4)="game","games",LEFT(N976,4)="jour","journalism",LEFT(N976,4)="musi","music",LEFT(N976,4)="phot","photography",LEFT(N976,4)="publ","publishing",LEFT(N976,4)="tech","technology",LEFT(N976,4)="thea","theater")</f>
        <v>technology</v>
      </c>
      <c r="R976" t="str">
        <f t="shared" si="79"/>
        <v>wearables</v>
      </c>
      <c r="S976" s="10">
        <f t="shared" si="77"/>
        <v>42454.707824074074</v>
      </c>
      <c r="T976" s="10">
        <f t="shared" si="78"/>
        <v>42424.749490740738</v>
      </c>
    </row>
    <row r="977" spans="1:20" ht="43.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75"/>
        <v>2.6069999999999999E-2</v>
      </c>
      <c r="P977">
        <f t="shared" si="76"/>
        <v>9.2059838895281933E-3</v>
      </c>
      <c r="Q977" t="str" cm="1">
        <f t="array" ref="Q977">_xlfn.IFS(LEFT(N977,4)="film","film &amp; video",LEFT(N977,4)="food","food",LEFT(N977,4)="game","games",LEFT(N977,4)="jour","journalism",LEFT(N977,4)="musi","music",LEFT(N977,4)="phot","photography",LEFT(N977,4)="publ","publishing",LEFT(N977,4)="tech","technology",LEFT(N977,4)="thea","theater")</f>
        <v>technology</v>
      </c>
      <c r="R977" t="str">
        <f t="shared" si="79"/>
        <v>wearables</v>
      </c>
      <c r="S977" s="10">
        <f t="shared" si="77"/>
        <v>42549.696585648147</v>
      </c>
      <c r="T977" s="10">
        <f t="shared" si="78"/>
        <v>42489.696585648147</v>
      </c>
    </row>
    <row r="978" spans="1:20" ht="43.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75"/>
        <v>1.9259999999999999E-2</v>
      </c>
      <c r="P978">
        <f t="shared" si="76"/>
        <v>6.2305295950155761E-3</v>
      </c>
      <c r="Q978" t="str" cm="1">
        <f t="array" ref="Q978">_xlfn.IFS(LEFT(N978,4)="film","film &amp; video",LEFT(N978,4)="food","food",LEFT(N978,4)="game","games",LEFT(N978,4)="jour","journalism",LEFT(N978,4)="musi","music",LEFT(N978,4)="phot","photography",LEFT(N978,4)="publ","publishing",LEFT(N978,4)="tech","technology",LEFT(N978,4)="thea","theater")</f>
        <v>technology</v>
      </c>
      <c r="R978" t="str">
        <f t="shared" si="79"/>
        <v>wearables</v>
      </c>
      <c r="S978" s="10">
        <f t="shared" si="77"/>
        <v>42230.058993055558</v>
      </c>
      <c r="T978" s="10">
        <f t="shared" si="78"/>
        <v>42185.058993055558</v>
      </c>
    </row>
    <row r="979" spans="1:20" ht="43.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75"/>
        <v>0.33666666666666667</v>
      </c>
      <c r="P979">
        <f t="shared" si="76"/>
        <v>1.3201320132013201E-2</v>
      </c>
      <c r="Q979" t="str" cm="1">
        <f t="array" ref="Q979">_xlfn.IFS(LEFT(N979,4)="film","film &amp; video",LEFT(N979,4)="food","food",LEFT(N979,4)="game","games",LEFT(N979,4)="jour","journalism",LEFT(N979,4)="musi","music",LEFT(N979,4)="phot","photography",LEFT(N979,4)="publ","publishing",LEFT(N979,4)="tech","technology",LEFT(N979,4)="thea","theater")</f>
        <v>technology</v>
      </c>
      <c r="R979" t="str">
        <f t="shared" si="79"/>
        <v>wearables</v>
      </c>
      <c r="S979" s="10">
        <f t="shared" si="77"/>
        <v>42421.942094907412</v>
      </c>
      <c r="T979" s="10">
        <f t="shared" si="78"/>
        <v>42391.942094907412</v>
      </c>
    </row>
    <row r="980" spans="1:20" ht="43.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75"/>
        <v>0.5626326718299024</v>
      </c>
      <c r="P980">
        <f t="shared" si="76"/>
        <v>1.2644824360305532E-3</v>
      </c>
      <c r="Q980" t="str" cm="1">
        <f t="array" ref="Q980">_xlfn.IFS(LEFT(N980,4)="film","film &amp; video",LEFT(N980,4)="food","food",LEFT(N980,4)="game","games",LEFT(N980,4)="jour","journalism",LEFT(N980,4)="musi","music",LEFT(N980,4)="phot","photography",LEFT(N980,4)="publ","publishing",LEFT(N980,4)="tech","technology",LEFT(N980,4)="thea","theater")</f>
        <v>technology</v>
      </c>
      <c r="R980" t="str">
        <f t="shared" si="79"/>
        <v>wearables</v>
      </c>
      <c r="S980" s="10">
        <f t="shared" si="77"/>
        <v>42425.309039351851</v>
      </c>
      <c r="T980" s="10">
        <f t="shared" si="78"/>
        <v>42395.309039351851</v>
      </c>
    </row>
    <row r="981" spans="1:20" ht="43.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75"/>
        <v>0.82817600000000002</v>
      </c>
      <c r="P981">
        <f t="shared" si="76"/>
        <v>3.3119254154396443E-3</v>
      </c>
      <c r="Q981" t="str" cm="1">
        <f t="array" ref="Q981">_xlfn.IFS(LEFT(N981,4)="film","film &amp; video",LEFT(N981,4)="food","food",LEFT(N981,4)="game","games",LEFT(N981,4)="jour","journalism",LEFT(N981,4)="musi","music",LEFT(N981,4)="phot","photography",LEFT(N981,4)="publ","publishing",LEFT(N981,4)="tech","technology",LEFT(N981,4)="thea","theater")</f>
        <v>technology</v>
      </c>
      <c r="R981" t="str">
        <f t="shared" si="79"/>
        <v>wearables</v>
      </c>
      <c r="S981" s="10">
        <f t="shared" si="77"/>
        <v>42541.790972222225</v>
      </c>
      <c r="T981" s="10">
        <f t="shared" si="78"/>
        <v>42506.416990740734</v>
      </c>
    </row>
    <row r="982" spans="1:20" ht="57.6">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75"/>
        <v>0.14860000000000001</v>
      </c>
      <c r="P982">
        <f t="shared" si="76"/>
        <v>2.0861372812920592E-2</v>
      </c>
      <c r="Q982" t="str" cm="1">
        <f t="array" ref="Q982">_xlfn.IFS(LEFT(N982,4)="film","film &amp; video",LEFT(N982,4)="food","food",LEFT(N982,4)="game","games",LEFT(N982,4)="jour","journalism",LEFT(N982,4)="musi","music",LEFT(N982,4)="phot","photography",LEFT(N982,4)="publ","publishing",LEFT(N982,4)="tech","technology",LEFT(N982,4)="thea","theater")</f>
        <v>technology</v>
      </c>
      <c r="R982" t="str">
        <f t="shared" si="79"/>
        <v>wearables</v>
      </c>
      <c r="S982" s="10">
        <f t="shared" si="77"/>
        <v>41973.945856481485</v>
      </c>
      <c r="T982" s="10">
        <f t="shared" si="78"/>
        <v>41928.904189814813</v>
      </c>
    </row>
    <row r="983" spans="1:20" ht="57.6">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75"/>
        <v>1.2375123751237513E-4</v>
      </c>
      <c r="P983">
        <f t="shared" si="76"/>
        <v>0.36363636363636365</v>
      </c>
      <c r="Q983" t="str" cm="1">
        <f t="array" ref="Q983">_xlfn.IFS(LEFT(N983,4)="film","film &amp; video",LEFT(N983,4)="food","food",LEFT(N983,4)="game","games",LEFT(N983,4)="jour","journalism",LEFT(N983,4)="musi","music",LEFT(N983,4)="phot","photography",LEFT(N983,4)="publ","publishing",LEFT(N983,4)="tech","technology",LEFT(N983,4)="thea","theater")</f>
        <v>technology</v>
      </c>
      <c r="R983" t="str">
        <f t="shared" si="79"/>
        <v>wearables</v>
      </c>
      <c r="S983" s="10">
        <f t="shared" si="77"/>
        <v>41860.947013888886</v>
      </c>
      <c r="T983" s="10">
        <f t="shared" si="78"/>
        <v>41830.947013888886</v>
      </c>
    </row>
    <row r="984" spans="1:20" ht="28.8">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75"/>
        <v>1.7142857142857143E-4</v>
      </c>
      <c r="P984">
        <f t="shared" si="76"/>
        <v>1</v>
      </c>
      <c r="Q984" t="str" cm="1">
        <f t="array" ref="Q984">_xlfn.IFS(LEFT(N984,4)="film","film &amp; video",LEFT(N984,4)="food","food",LEFT(N984,4)="game","games",LEFT(N984,4)="jour","journalism",LEFT(N984,4)="musi","music",LEFT(N984,4)="phot","photography",LEFT(N984,4)="publ","publishing",LEFT(N984,4)="tech","technology",LEFT(N984,4)="thea","theater")</f>
        <v>technology</v>
      </c>
      <c r="R984" t="str">
        <f t="shared" si="79"/>
        <v>wearables</v>
      </c>
      <c r="S984" s="10">
        <f t="shared" si="77"/>
        <v>42645.753310185188</v>
      </c>
      <c r="T984" s="10">
        <f t="shared" si="78"/>
        <v>42615.753310185188</v>
      </c>
    </row>
    <row r="985" spans="1:20" ht="57.6">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75"/>
        <v>0.2950613611721471</v>
      </c>
      <c r="P985">
        <f t="shared" si="76"/>
        <v>5.8209489122304963E-3</v>
      </c>
      <c r="Q985" t="str" cm="1">
        <f t="array" ref="Q985">_xlfn.IFS(LEFT(N985,4)="film","film &amp; video",LEFT(N985,4)="food","food",LEFT(N985,4)="game","games",LEFT(N985,4)="jour","journalism",LEFT(N985,4)="musi","music",LEFT(N985,4)="phot","photography",LEFT(N985,4)="publ","publishing",LEFT(N985,4)="tech","technology",LEFT(N985,4)="thea","theater")</f>
        <v>technology</v>
      </c>
      <c r="R985" t="str">
        <f t="shared" si="79"/>
        <v>wearables</v>
      </c>
      <c r="S985" s="10">
        <f t="shared" si="77"/>
        <v>42605.870833333334</v>
      </c>
      <c r="T985" s="10">
        <f t="shared" si="78"/>
        <v>42574.667650462965</v>
      </c>
    </row>
    <row r="986" spans="1:20" ht="7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75"/>
        <v>1.06E-2</v>
      </c>
      <c r="P986">
        <f t="shared" si="76"/>
        <v>2.8301886792452831E-2</v>
      </c>
      <c r="Q986" t="str" cm="1">
        <f t="array" ref="Q986">_xlfn.IFS(LEFT(N986,4)="film","film &amp; video",LEFT(N986,4)="food","food",LEFT(N986,4)="game","games",LEFT(N986,4)="jour","journalism",LEFT(N986,4)="musi","music",LEFT(N986,4)="phot","photography",LEFT(N986,4)="publ","publishing",LEFT(N986,4)="tech","technology",LEFT(N986,4)="thea","theater")</f>
        <v>technology</v>
      </c>
      <c r="R986" t="str">
        <f t="shared" si="79"/>
        <v>wearables</v>
      </c>
      <c r="S986" s="10">
        <f t="shared" si="77"/>
        <v>42091.074166666673</v>
      </c>
      <c r="T986" s="10">
        <f t="shared" si="78"/>
        <v>42061.11583333333</v>
      </c>
    </row>
    <row r="987" spans="1:20" ht="43.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75"/>
        <v>6.2933333333333327E-2</v>
      </c>
      <c r="P987">
        <f t="shared" si="76"/>
        <v>1.2182203389830509E-2</v>
      </c>
      <c r="Q987" t="str" cm="1">
        <f t="array" ref="Q987">_xlfn.IFS(LEFT(N987,4)="film","film &amp; video",LEFT(N987,4)="food","food",LEFT(N987,4)="game","games",LEFT(N987,4)="jour","journalism",LEFT(N987,4)="musi","music",LEFT(N987,4)="phot","photography",LEFT(N987,4)="publ","publishing",LEFT(N987,4)="tech","technology",LEFT(N987,4)="thea","theater")</f>
        <v>technology</v>
      </c>
      <c r="R987" t="str">
        <f t="shared" si="79"/>
        <v>wearables</v>
      </c>
      <c r="S987" s="10">
        <f t="shared" si="77"/>
        <v>42369.958333333328</v>
      </c>
      <c r="T987" s="10">
        <f t="shared" si="78"/>
        <v>42339.967708333337</v>
      </c>
    </row>
    <row r="988" spans="1:20" ht="57.6">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75"/>
        <v>0.1275</v>
      </c>
      <c r="P988">
        <f t="shared" si="76"/>
        <v>9.0196078431372551E-3</v>
      </c>
      <c r="Q988" t="str" cm="1">
        <f t="array" ref="Q988">_xlfn.IFS(LEFT(N988,4)="film","film &amp; video",LEFT(N988,4)="food","food",LEFT(N988,4)="game","games",LEFT(N988,4)="jour","journalism",LEFT(N988,4)="musi","music",LEFT(N988,4)="phot","photography",LEFT(N988,4)="publ","publishing",LEFT(N988,4)="tech","technology",LEFT(N988,4)="thea","theater")</f>
        <v>technology</v>
      </c>
      <c r="R988" t="str">
        <f t="shared" si="79"/>
        <v>wearables</v>
      </c>
      <c r="S988" s="10">
        <f t="shared" si="77"/>
        <v>42379</v>
      </c>
      <c r="T988" s="10">
        <f t="shared" si="78"/>
        <v>42324.767361111109</v>
      </c>
    </row>
    <row r="989" spans="1:20" ht="43.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75"/>
        <v>0.13220000000000001</v>
      </c>
      <c r="P989">
        <f t="shared" si="76"/>
        <v>6.2027231467473524E-3</v>
      </c>
      <c r="Q989" t="str" cm="1">
        <f t="array" ref="Q989">_xlfn.IFS(LEFT(N989,4)="film","film &amp; video",LEFT(N989,4)="food","food",LEFT(N989,4)="game","games",LEFT(N989,4)="jour","journalism",LEFT(N989,4)="musi","music",LEFT(N989,4)="phot","photography",LEFT(N989,4)="publ","publishing",LEFT(N989,4)="tech","technology",LEFT(N989,4)="thea","theater")</f>
        <v>technology</v>
      </c>
      <c r="R989" t="str">
        <f t="shared" si="79"/>
        <v>wearables</v>
      </c>
      <c r="S989" s="10">
        <f t="shared" si="77"/>
        <v>41813.294560185182</v>
      </c>
      <c r="T989" s="10">
        <f t="shared" si="78"/>
        <v>41773.294560185182</v>
      </c>
    </row>
    <row r="990" spans="1:20" ht="57.6">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75"/>
        <v>0</v>
      </c>
      <c r="P990" t="e">
        <f t="shared" si="76"/>
        <v>#DIV/0!</v>
      </c>
      <c r="Q990" t="str" cm="1">
        <f t="array" ref="Q990">_xlfn.IFS(LEFT(N990,4)="film","film &amp; video",LEFT(N990,4)="food","food",LEFT(N990,4)="game","games",LEFT(N990,4)="jour","journalism",LEFT(N990,4)="musi","music",LEFT(N990,4)="phot","photography",LEFT(N990,4)="publ","publishing",LEFT(N990,4)="tech","technology",LEFT(N990,4)="thea","theater")</f>
        <v>technology</v>
      </c>
      <c r="R990" t="str">
        <f t="shared" si="79"/>
        <v>wearables</v>
      </c>
      <c r="S990" s="10">
        <f t="shared" si="77"/>
        <v>42644.356770833328</v>
      </c>
      <c r="T990" s="10">
        <f t="shared" si="78"/>
        <v>42614.356770833328</v>
      </c>
    </row>
    <row r="991" spans="1:20" ht="28.8">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75"/>
        <v>0.16769999999999999</v>
      </c>
      <c r="P991">
        <f t="shared" si="76"/>
        <v>1.908169350029815E-2</v>
      </c>
      <c r="Q991" t="str" cm="1">
        <f t="array" ref="Q991">_xlfn.IFS(LEFT(N991,4)="film","film &amp; video",LEFT(N991,4)="food","food",LEFT(N991,4)="game","games",LEFT(N991,4)="jour","journalism",LEFT(N991,4)="musi","music",LEFT(N991,4)="phot","photography",LEFT(N991,4)="publ","publishing",LEFT(N991,4)="tech","technology",LEFT(N991,4)="thea","theater")</f>
        <v>technology</v>
      </c>
      <c r="R991" t="str">
        <f t="shared" si="79"/>
        <v>wearables</v>
      </c>
      <c r="S991" s="10">
        <f t="shared" si="77"/>
        <v>42641.933969907404</v>
      </c>
      <c r="T991" s="10">
        <f t="shared" si="78"/>
        <v>42611.933969907404</v>
      </c>
    </row>
    <row r="992" spans="1:20" ht="43.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75"/>
        <v>1.0399999999999999E-3</v>
      </c>
      <c r="P992">
        <f t="shared" si="76"/>
        <v>7.6923076923076927E-2</v>
      </c>
      <c r="Q992" t="str" cm="1">
        <f t="array" ref="Q992">_xlfn.IFS(LEFT(N992,4)="film","film &amp; video",LEFT(N992,4)="food","food",LEFT(N992,4)="game","games",LEFT(N992,4)="jour","journalism",LEFT(N992,4)="musi","music",LEFT(N992,4)="phot","photography",LEFT(N992,4)="publ","publishing",LEFT(N992,4)="tech","technology",LEFT(N992,4)="thea","theater")</f>
        <v>technology</v>
      </c>
      <c r="R992" t="str">
        <f t="shared" si="79"/>
        <v>wearables</v>
      </c>
      <c r="S992" s="10">
        <f t="shared" si="77"/>
        <v>41885.784305555557</v>
      </c>
      <c r="T992" s="10">
        <f t="shared" si="78"/>
        <v>41855.784305555557</v>
      </c>
    </row>
    <row r="993" spans="1:20" ht="7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75"/>
        <v>4.24E-2</v>
      </c>
      <c r="P993">
        <f t="shared" si="76"/>
        <v>3.3018867924528301E-2</v>
      </c>
      <c r="Q993" t="str" cm="1">
        <f t="array" ref="Q993">_xlfn.IFS(LEFT(N993,4)="film","film &amp; video",LEFT(N993,4)="food","food",LEFT(N993,4)="game","games",LEFT(N993,4)="jour","journalism",LEFT(N993,4)="musi","music",LEFT(N993,4)="phot","photography",LEFT(N993,4)="publ","publishing",LEFT(N993,4)="tech","technology",LEFT(N993,4)="thea","theater")</f>
        <v>technology</v>
      </c>
      <c r="R993" t="str">
        <f t="shared" si="79"/>
        <v>wearables</v>
      </c>
      <c r="S993" s="10">
        <f t="shared" si="77"/>
        <v>42563.785416666666</v>
      </c>
      <c r="T993" s="10">
        <f t="shared" si="78"/>
        <v>42538.75680555556</v>
      </c>
    </row>
    <row r="994" spans="1:20" ht="43.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75"/>
        <v>4.6699999999999997E-3</v>
      </c>
      <c r="P994">
        <f t="shared" si="76"/>
        <v>8.5653104925053538E-3</v>
      </c>
      <c r="Q994" t="str" cm="1">
        <f t="array" ref="Q994">_xlfn.IFS(LEFT(N994,4)="film","film &amp; video",LEFT(N994,4)="food","food",LEFT(N994,4)="game","games",LEFT(N994,4)="jour","journalism",LEFT(N994,4)="musi","music",LEFT(N994,4)="phot","photography",LEFT(N994,4)="publ","publishing",LEFT(N994,4)="tech","technology",LEFT(N994,4)="thea","theater")</f>
        <v>technology</v>
      </c>
      <c r="R994" t="str">
        <f t="shared" si="79"/>
        <v>wearables</v>
      </c>
      <c r="S994" s="10">
        <f t="shared" si="77"/>
        <v>42497.883321759262</v>
      </c>
      <c r="T994" s="10">
        <f t="shared" si="78"/>
        <v>42437.924988425926</v>
      </c>
    </row>
    <row r="995" spans="1:20" ht="43.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75"/>
        <v>0.25087142857142858</v>
      </c>
      <c r="P995">
        <f t="shared" si="76"/>
        <v>1.116109560958943E-2</v>
      </c>
      <c r="Q995" t="str" cm="1">
        <f t="array" ref="Q995">_xlfn.IFS(LEFT(N995,4)="film","film &amp; video",LEFT(N995,4)="food","food",LEFT(N995,4)="game","games",LEFT(N995,4)="jour","journalism",LEFT(N995,4)="musi","music",LEFT(N995,4)="phot","photography",LEFT(N995,4)="publ","publishing",LEFT(N995,4)="tech","technology",LEFT(N995,4)="thea","theater")</f>
        <v>technology</v>
      </c>
      <c r="R995" t="str">
        <f t="shared" si="79"/>
        <v>wearables</v>
      </c>
      <c r="S995" s="10">
        <f t="shared" si="77"/>
        <v>42686.208333333328</v>
      </c>
      <c r="T995" s="10">
        <f t="shared" si="78"/>
        <v>42652.964907407411</v>
      </c>
    </row>
    <row r="996" spans="1:20" ht="57.6">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75"/>
        <v>2.3345000000000001E-2</v>
      </c>
      <c r="P996">
        <f t="shared" si="76"/>
        <v>2.3559648747055045E-3</v>
      </c>
      <c r="Q996" t="str" cm="1">
        <f t="array" ref="Q996">_xlfn.IFS(LEFT(N996,4)="film","film &amp; video",LEFT(N996,4)="food","food",LEFT(N996,4)="game","games",LEFT(N996,4)="jour","journalism",LEFT(N996,4)="musi","music",LEFT(N996,4)="phot","photography",LEFT(N996,4)="publ","publishing",LEFT(N996,4)="tech","technology",LEFT(N996,4)="thea","theater")</f>
        <v>technology</v>
      </c>
      <c r="R996" t="str">
        <f t="shared" si="79"/>
        <v>wearables</v>
      </c>
      <c r="S996" s="10">
        <f t="shared" si="77"/>
        <v>41973.957638888889</v>
      </c>
      <c r="T996" s="10">
        <f t="shared" si="78"/>
        <v>41921.263078703705</v>
      </c>
    </row>
    <row r="997" spans="1:20" ht="43.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75"/>
        <v>7.2599999999999998E-2</v>
      </c>
      <c r="P997">
        <f t="shared" si="76"/>
        <v>1.2396694214876033E-2</v>
      </c>
      <c r="Q997" t="str" cm="1">
        <f t="array" ref="Q997">_xlfn.IFS(LEFT(N997,4)="film","film &amp; video",LEFT(N997,4)="food","food",LEFT(N997,4)="game","games",LEFT(N997,4)="jour","journalism",LEFT(N997,4)="musi","music",LEFT(N997,4)="phot","photography",LEFT(N997,4)="publ","publishing",LEFT(N997,4)="tech","technology",LEFT(N997,4)="thea","theater")</f>
        <v>technology</v>
      </c>
      <c r="R997" t="str">
        <f t="shared" si="79"/>
        <v>wearables</v>
      </c>
      <c r="S997" s="10">
        <f t="shared" si="77"/>
        <v>41972.666666666672</v>
      </c>
      <c r="T997" s="10">
        <f t="shared" si="78"/>
        <v>41947.940740740742</v>
      </c>
    </row>
    <row r="998" spans="1:20" ht="28.8">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75"/>
        <v>1.6250000000000001E-2</v>
      </c>
      <c r="P998">
        <f t="shared" si="76"/>
        <v>7.6923076923076927E-2</v>
      </c>
      <c r="Q998" t="str" cm="1">
        <f t="array" ref="Q998">_xlfn.IFS(LEFT(N998,4)="film","film &amp; video",LEFT(N998,4)="food","food",LEFT(N998,4)="game","games",LEFT(N998,4)="jour","journalism",LEFT(N998,4)="musi","music",LEFT(N998,4)="phot","photography",LEFT(N998,4)="publ","publishing",LEFT(N998,4)="tech","technology",LEFT(N998,4)="thea","theater")</f>
        <v>technology</v>
      </c>
      <c r="R998" t="str">
        <f t="shared" si="79"/>
        <v>wearables</v>
      </c>
      <c r="S998" s="10">
        <f t="shared" si="77"/>
        <v>41847.643750000003</v>
      </c>
      <c r="T998" s="10">
        <f t="shared" si="78"/>
        <v>41817.866435185184</v>
      </c>
    </row>
    <row r="999" spans="1:20" ht="28.8">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75"/>
        <v>1.2999999999999999E-2</v>
      </c>
      <c r="P999">
        <f t="shared" si="76"/>
        <v>0.12307692307692308</v>
      </c>
      <c r="Q999" t="str" cm="1">
        <f t="array" ref="Q999">_xlfn.IFS(LEFT(N999,4)="film","film &amp; video",LEFT(N999,4)="food","food",LEFT(N999,4)="game","games",LEFT(N999,4)="jour","journalism",LEFT(N999,4)="musi","music",LEFT(N999,4)="phot","photography",LEFT(N999,4)="publ","publishing",LEFT(N999,4)="tech","technology",LEFT(N999,4)="thea","theater")</f>
        <v>technology</v>
      </c>
      <c r="R999" t="str">
        <f t="shared" si="79"/>
        <v>wearables</v>
      </c>
      <c r="S999" s="10">
        <f t="shared" si="77"/>
        <v>41971.144641203704</v>
      </c>
      <c r="T999" s="10">
        <f t="shared" si="78"/>
        <v>41941.10297453704</v>
      </c>
    </row>
    <row r="1000" spans="1:20" ht="43.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75"/>
        <v>0.58558333333333334</v>
      </c>
      <c r="P1000">
        <f t="shared" si="76"/>
        <v>6.5177173758360612E-3</v>
      </c>
      <c r="Q1000" t="str" cm="1">
        <f t="array" ref="Q1000">_xlfn.IFS(LEFT(N1000,4)="film","film &amp; video",LEFT(N1000,4)="food","food",LEFT(N1000,4)="game","games",LEFT(N1000,4)="jour","journalism",LEFT(N1000,4)="musi","music",LEFT(N1000,4)="phot","photography",LEFT(N1000,4)="publ","publishing",LEFT(N1000,4)="tech","technology",LEFT(N1000,4)="thea","theater")</f>
        <v>technology</v>
      </c>
      <c r="R1000" t="str">
        <f t="shared" si="79"/>
        <v>wearables</v>
      </c>
      <c r="S1000" s="10">
        <f t="shared" si="77"/>
        <v>42327.210659722223</v>
      </c>
      <c r="T1000" s="10">
        <f t="shared" si="78"/>
        <v>42282.168993055559</v>
      </c>
    </row>
    <row r="1001" spans="1:20" ht="43.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75"/>
        <v>7.7886666666666673E-2</v>
      </c>
      <c r="P1001">
        <f t="shared" si="76"/>
        <v>3.4237781391765814E-3</v>
      </c>
      <c r="Q1001" t="str" cm="1">
        <f t="array" ref="Q1001">_xlfn.IFS(LEFT(N1001,4)="film","film &amp; video",LEFT(N1001,4)="food","food",LEFT(N1001,4)="game","games",LEFT(N1001,4)="jour","journalism",LEFT(N1001,4)="musi","music",LEFT(N1001,4)="phot","photography",LEFT(N1001,4)="publ","publishing",LEFT(N1001,4)="tech","technology",LEFT(N1001,4)="thea","theater")</f>
        <v>technology</v>
      </c>
      <c r="R1001" t="str">
        <f t="shared" si="79"/>
        <v>wearables</v>
      </c>
      <c r="S1001" s="10">
        <f t="shared" si="77"/>
        <v>41956.334722222222</v>
      </c>
      <c r="T1001" s="10">
        <f t="shared" si="78"/>
        <v>41926.29965277778</v>
      </c>
    </row>
    <row r="1002" spans="1:20" ht="43.2">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75"/>
        <v>2.2157147647256063E-2</v>
      </c>
      <c r="P1002">
        <f t="shared" si="76"/>
        <v>3.0266343825665861E-4</v>
      </c>
      <c r="Q1002" t="str" cm="1">
        <f t="array" ref="Q1002">_xlfn.IFS(LEFT(N1002,4)="film","film &amp; video",LEFT(N1002,4)="food","food",LEFT(N1002,4)="game","games",LEFT(N1002,4)="jour","journalism",LEFT(N1002,4)="musi","music",LEFT(N1002,4)="phot","photography",LEFT(N1002,4)="publ","publishing",LEFT(N1002,4)="tech","technology",LEFT(N1002,4)="thea","theater")</f>
        <v>technology</v>
      </c>
      <c r="R1002" t="str">
        <f t="shared" si="79"/>
        <v>wearables</v>
      </c>
      <c r="S1002" s="10">
        <f t="shared" si="77"/>
        <v>42809.018055555556</v>
      </c>
      <c r="T1002" s="10">
        <f t="shared" si="78"/>
        <v>42749.059722222228</v>
      </c>
    </row>
    <row r="1003" spans="1:20" ht="57.6">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75"/>
        <v>1.04</v>
      </c>
      <c r="P1003">
        <f t="shared" si="76"/>
        <v>7.6923076923076923E-4</v>
      </c>
      <c r="Q1003" t="str" cm="1">
        <f t="array" ref="Q1003">_xlfn.IFS(LEFT(N1003,4)="film","film &amp; video",LEFT(N1003,4)="food","food",LEFT(N1003,4)="game","games",LEFT(N1003,4)="jour","journalism",LEFT(N1003,4)="musi","music",LEFT(N1003,4)="phot","photography",LEFT(N1003,4)="publ","publishing",LEFT(N1003,4)="tech","technology",LEFT(N1003,4)="thea","theater")</f>
        <v>technology</v>
      </c>
      <c r="R1003" t="str">
        <f t="shared" si="79"/>
        <v>wearables</v>
      </c>
      <c r="S1003" s="10">
        <f t="shared" si="77"/>
        <v>42765.720057870371</v>
      </c>
      <c r="T1003" s="10">
        <f t="shared" si="78"/>
        <v>42720.720057870371</v>
      </c>
    </row>
    <row r="1004" spans="1:20" ht="43.2">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75"/>
        <v>0.29602960296029601</v>
      </c>
      <c r="P1004">
        <f t="shared" si="76"/>
        <v>7.4324324324324328E-3</v>
      </c>
      <c r="Q1004" t="str" cm="1">
        <f t="array" ref="Q1004">_xlfn.IFS(LEFT(N1004,4)="film","film &amp; video",LEFT(N1004,4)="food","food",LEFT(N1004,4)="game","games",LEFT(N1004,4)="jour","journalism",LEFT(N1004,4)="musi","music",LEFT(N1004,4)="phot","photography",LEFT(N1004,4)="publ","publishing",LEFT(N1004,4)="tech","technology",LEFT(N1004,4)="thea","theater")</f>
        <v>technology</v>
      </c>
      <c r="R1004" t="str">
        <f t="shared" si="79"/>
        <v>wearables</v>
      </c>
      <c r="S1004" s="10">
        <f t="shared" si="77"/>
        <v>42355.249305555553</v>
      </c>
      <c r="T1004" s="10">
        <f t="shared" si="78"/>
        <v>42325.684189814812</v>
      </c>
    </row>
    <row r="1005" spans="1:20" ht="43.2">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75"/>
        <v>0.16055</v>
      </c>
      <c r="P1005">
        <f t="shared" si="76"/>
        <v>4.6714419184054811E-3</v>
      </c>
      <c r="Q1005" t="str" cm="1">
        <f t="array" ref="Q1005">_xlfn.IFS(LEFT(N1005,4)="film","film &amp; video",LEFT(N1005,4)="food","food",LEFT(N1005,4)="game","games",LEFT(N1005,4)="jour","journalism",LEFT(N1005,4)="musi","music",LEFT(N1005,4)="phot","photography",LEFT(N1005,4)="publ","publishing",LEFT(N1005,4)="tech","technology",LEFT(N1005,4)="thea","theater")</f>
        <v>technology</v>
      </c>
      <c r="R1005" t="str">
        <f t="shared" si="79"/>
        <v>wearables</v>
      </c>
      <c r="S1005" s="10">
        <f t="shared" si="77"/>
        <v>42810.667372685188</v>
      </c>
      <c r="T1005" s="10">
        <f t="shared" si="78"/>
        <v>42780.709039351852</v>
      </c>
    </row>
    <row r="1006" spans="1:20" ht="28.8">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75"/>
        <v>0.82208000000000003</v>
      </c>
      <c r="P1006">
        <f t="shared" si="76"/>
        <v>4.6224211755546904E-3</v>
      </c>
      <c r="Q1006" t="str" cm="1">
        <f t="array" ref="Q1006">_xlfn.IFS(LEFT(N1006,4)="film","film &amp; video",LEFT(N1006,4)="food","food",LEFT(N1006,4)="game","games",LEFT(N1006,4)="jour","journalism",LEFT(N1006,4)="musi","music",LEFT(N1006,4)="phot","photography",LEFT(N1006,4)="publ","publishing",LEFT(N1006,4)="tech","technology",LEFT(N1006,4)="thea","theater")</f>
        <v>technology</v>
      </c>
      <c r="R1006" t="str">
        <f t="shared" si="79"/>
        <v>wearables</v>
      </c>
      <c r="S1006" s="10">
        <f t="shared" si="77"/>
        <v>42418.708645833336</v>
      </c>
      <c r="T1006" s="10">
        <f t="shared" si="78"/>
        <v>42388.708645833336</v>
      </c>
    </row>
    <row r="1007" spans="1:20" ht="43.2">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75"/>
        <v>0.75051000000000001</v>
      </c>
      <c r="P1007">
        <f t="shared" si="76"/>
        <v>1.072603962638739E-3</v>
      </c>
      <c r="Q1007" t="str" cm="1">
        <f t="array" ref="Q1007">_xlfn.IFS(LEFT(N1007,4)="film","film &amp; video",LEFT(N1007,4)="food","food",LEFT(N1007,4)="game","games",LEFT(N1007,4)="jour","journalism",LEFT(N1007,4)="musi","music",LEFT(N1007,4)="phot","photography",LEFT(N1007,4)="publ","publishing",LEFT(N1007,4)="tech","technology",LEFT(N1007,4)="thea","theater")</f>
        <v>technology</v>
      </c>
      <c r="R1007" t="str">
        <f t="shared" si="79"/>
        <v>wearables</v>
      </c>
      <c r="S1007" s="10">
        <f t="shared" si="77"/>
        <v>42307.624803240738</v>
      </c>
      <c r="T1007" s="10">
        <f t="shared" si="78"/>
        <v>42276.624803240738</v>
      </c>
    </row>
    <row r="1008" spans="1:20" ht="43.2">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75"/>
        <v>5.8500000000000003E-2</v>
      </c>
      <c r="P1008">
        <f t="shared" si="76"/>
        <v>3.4188034188034191E-2</v>
      </c>
      <c r="Q1008" t="str" cm="1">
        <f t="array" ref="Q1008">_xlfn.IFS(LEFT(N1008,4)="film","film &amp; video",LEFT(N1008,4)="food","food",LEFT(N1008,4)="game","games",LEFT(N1008,4)="jour","journalism",LEFT(N1008,4)="musi","music",LEFT(N1008,4)="phot","photography",LEFT(N1008,4)="publ","publishing",LEFT(N1008,4)="tech","technology",LEFT(N1008,4)="thea","theater")</f>
        <v>technology</v>
      </c>
      <c r="R1008" t="str">
        <f t="shared" si="79"/>
        <v>wearables</v>
      </c>
      <c r="S1008" s="10">
        <f t="shared" si="77"/>
        <v>41985.299305555556</v>
      </c>
      <c r="T1008" s="10">
        <f t="shared" si="78"/>
        <v>41977.040185185186</v>
      </c>
    </row>
    <row r="1009" spans="1:20" ht="43.2">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75"/>
        <v>0.44319999999999998</v>
      </c>
      <c r="P1009">
        <f t="shared" si="76"/>
        <v>5.7160048134777377E-3</v>
      </c>
      <c r="Q1009" t="str" cm="1">
        <f t="array" ref="Q1009">_xlfn.IFS(LEFT(N1009,4)="film","film &amp; video",LEFT(N1009,4)="food","food",LEFT(N1009,4)="game","games",LEFT(N1009,4)="jour","journalism",LEFT(N1009,4)="musi","music",LEFT(N1009,4)="phot","photography",LEFT(N1009,4)="publ","publishing",LEFT(N1009,4)="tech","technology",LEFT(N1009,4)="thea","theater")</f>
        <v>technology</v>
      </c>
      <c r="R1009" t="str">
        <f t="shared" si="79"/>
        <v>wearables</v>
      </c>
      <c r="S1009" s="10">
        <f t="shared" si="77"/>
        <v>42718.6252662037</v>
      </c>
      <c r="T1009" s="10">
        <f t="shared" si="78"/>
        <v>42676.583599537036</v>
      </c>
    </row>
    <row r="1010" spans="1:20" ht="43.2">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75"/>
        <v>2.6737967914438501E-3</v>
      </c>
      <c r="P1010">
        <f t="shared" si="76"/>
        <v>4.0000000000000001E-3</v>
      </c>
      <c r="Q1010" t="str" cm="1">
        <f t="array" ref="Q1010">_xlfn.IFS(LEFT(N1010,4)="film","film &amp; video",LEFT(N1010,4)="food","food",LEFT(N1010,4)="game","games",LEFT(N1010,4)="jour","journalism",LEFT(N1010,4)="musi","music",LEFT(N1010,4)="phot","photography",LEFT(N1010,4)="publ","publishing",LEFT(N1010,4)="tech","technology",LEFT(N1010,4)="thea","theater")</f>
        <v>technology</v>
      </c>
      <c r="R1010" t="str">
        <f t="shared" si="79"/>
        <v>wearables</v>
      </c>
      <c r="S1010" s="10">
        <f t="shared" si="77"/>
        <v>42732.809201388889</v>
      </c>
      <c r="T1010" s="10">
        <f t="shared" si="78"/>
        <v>42702.809201388889</v>
      </c>
    </row>
    <row r="1011" spans="1:20" ht="57.6">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75"/>
        <v>0.1313</v>
      </c>
      <c r="P1011">
        <f t="shared" si="76"/>
        <v>1.5384615384615385E-2</v>
      </c>
      <c r="Q1011" t="str" cm="1">
        <f t="array" ref="Q1011">_xlfn.IFS(LEFT(N1011,4)="film","film &amp; video",LEFT(N1011,4)="food","food",LEFT(N1011,4)="game","games",LEFT(N1011,4)="jour","journalism",LEFT(N1011,4)="musi","music",LEFT(N1011,4)="phot","photography",LEFT(N1011,4)="publ","publishing",LEFT(N1011,4)="tech","technology",LEFT(N1011,4)="thea","theater")</f>
        <v>technology</v>
      </c>
      <c r="R1011" t="str">
        <f t="shared" si="79"/>
        <v>wearables</v>
      </c>
      <c r="S1011" s="10">
        <f t="shared" si="77"/>
        <v>42540.604699074072</v>
      </c>
      <c r="T1011" s="10">
        <f t="shared" si="78"/>
        <v>42510.604699074072</v>
      </c>
    </row>
    <row r="1012" spans="1:20" ht="43.2">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75"/>
        <v>1.9088937093275488E-3</v>
      </c>
      <c r="P1012">
        <f t="shared" si="76"/>
        <v>1.8181818181818181E-2</v>
      </c>
      <c r="Q1012" t="str" cm="1">
        <f t="array" ref="Q1012">_xlfn.IFS(LEFT(N1012,4)="film","film &amp; video",LEFT(N1012,4)="food","food",LEFT(N1012,4)="game","games",LEFT(N1012,4)="jour","journalism",LEFT(N1012,4)="musi","music",LEFT(N1012,4)="phot","photography",LEFT(N1012,4)="publ","publishing",LEFT(N1012,4)="tech","technology",LEFT(N1012,4)="thea","theater")</f>
        <v>technology</v>
      </c>
      <c r="R1012" t="str">
        <f t="shared" si="79"/>
        <v>wearables</v>
      </c>
      <c r="S1012" s="10">
        <f t="shared" si="77"/>
        <v>42618.124305555553</v>
      </c>
      <c r="T1012" s="10">
        <f t="shared" si="78"/>
        <v>42561.829421296294</v>
      </c>
    </row>
    <row r="1013" spans="1:20" ht="43.2">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75"/>
        <v>3.7499999999999999E-3</v>
      </c>
      <c r="P1013">
        <f t="shared" si="76"/>
        <v>1.3333333333333334E-2</v>
      </c>
      <c r="Q1013" t="str" cm="1">
        <f t="array" ref="Q1013">_xlfn.IFS(LEFT(N1013,4)="film","film &amp; video",LEFT(N1013,4)="food","food",LEFT(N1013,4)="game","games",LEFT(N1013,4)="jour","journalism",LEFT(N1013,4)="musi","music",LEFT(N1013,4)="phot","photography",LEFT(N1013,4)="publ","publishing",LEFT(N1013,4)="tech","technology",LEFT(N1013,4)="thea","theater")</f>
        <v>technology</v>
      </c>
      <c r="R1013" t="str">
        <f t="shared" si="79"/>
        <v>wearables</v>
      </c>
      <c r="S1013" s="10">
        <f t="shared" si="77"/>
        <v>41991.898090277777</v>
      </c>
      <c r="T1013" s="10">
        <f t="shared" si="78"/>
        <v>41946.898090277777</v>
      </c>
    </row>
    <row r="1014" spans="1:20" ht="57.6">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75"/>
        <v>215.35021</v>
      </c>
      <c r="P1014">
        <f t="shared" si="76"/>
        <v>7.1975783074462751E-4</v>
      </c>
      <c r="Q1014" t="str" cm="1">
        <f t="array" ref="Q1014">_xlfn.IFS(LEFT(N1014,4)="film","film &amp; video",LEFT(N1014,4)="food","food",LEFT(N1014,4)="game","games",LEFT(N1014,4)="jour","journalism",LEFT(N1014,4)="musi","music",LEFT(N1014,4)="phot","photography",LEFT(N1014,4)="publ","publishing",LEFT(N1014,4)="tech","technology",LEFT(N1014,4)="thea","theater")</f>
        <v>technology</v>
      </c>
      <c r="R1014" t="str">
        <f t="shared" si="79"/>
        <v>wearables</v>
      </c>
      <c r="S1014" s="10">
        <f t="shared" si="77"/>
        <v>42759.440416666665</v>
      </c>
      <c r="T1014" s="10">
        <f t="shared" si="78"/>
        <v>42714.440416666665</v>
      </c>
    </row>
    <row r="1015" spans="1:20" ht="43.2">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75"/>
        <v>0.34527999999999998</v>
      </c>
      <c r="P1015">
        <f t="shared" si="76"/>
        <v>1.0426320667284522E-2</v>
      </c>
      <c r="Q1015" t="str" cm="1">
        <f t="array" ref="Q1015">_xlfn.IFS(LEFT(N1015,4)="film","film &amp; video",LEFT(N1015,4)="food","food",LEFT(N1015,4)="game","games",LEFT(N1015,4)="jour","journalism",LEFT(N1015,4)="musi","music",LEFT(N1015,4)="phot","photography",LEFT(N1015,4)="publ","publishing",LEFT(N1015,4)="tech","technology",LEFT(N1015,4)="thea","theater")</f>
        <v>technology</v>
      </c>
      <c r="R1015" t="str">
        <f t="shared" si="79"/>
        <v>wearables</v>
      </c>
      <c r="S1015" s="10">
        <f t="shared" si="77"/>
        <v>42367.833333333328</v>
      </c>
      <c r="T1015" s="10">
        <f t="shared" si="78"/>
        <v>42339.833981481483</v>
      </c>
    </row>
    <row r="1016" spans="1:20" ht="28.8">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75"/>
        <v>0.30599999999999999</v>
      </c>
      <c r="P1016">
        <f t="shared" si="76"/>
        <v>5.2287581699346402E-3</v>
      </c>
      <c r="Q1016" t="str" cm="1">
        <f t="array" ref="Q1016">_xlfn.IFS(LEFT(N1016,4)="film","film &amp; video",LEFT(N1016,4)="food","food",LEFT(N1016,4)="game","games",LEFT(N1016,4)="jour","journalism",LEFT(N1016,4)="musi","music",LEFT(N1016,4)="phot","photography",LEFT(N1016,4)="publ","publishing",LEFT(N1016,4)="tech","technology",LEFT(N1016,4)="thea","theater")</f>
        <v>technology</v>
      </c>
      <c r="R1016" t="str">
        <f t="shared" si="79"/>
        <v>wearables</v>
      </c>
      <c r="S1016" s="10">
        <f t="shared" si="77"/>
        <v>42005.002488425926</v>
      </c>
      <c r="T1016" s="10">
        <f t="shared" si="78"/>
        <v>41955.002488425926</v>
      </c>
    </row>
    <row r="1017" spans="1:20" ht="28.8">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75"/>
        <v>2.6666666666666668E-2</v>
      </c>
      <c r="P1017">
        <f t="shared" si="76"/>
        <v>2.5000000000000001E-2</v>
      </c>
      <c r="Q1017" t="str" cm="1">
        <f t="array" ref="Q1017">_xlfn.IFS(LEFT(N1017,4)="film","film &amp; video",LEFT(N1017,4)="food","food",LEFT(N1017,4)="game","games",LEFT(N1017,4)="jour","journalism",LEFT(N1017,4)="musi","music",LEFT(N1017,4)="phot","photography",LEFT(N1017,4)="publ","publishing",LEFT(N1017,4)="tech","technology",LEFT(N1017,4)="thea","theater")</f>
        <v>technology</v>
      </c>
      <c r="R1017" t="str">
        <f t="shared" si="79"/>
        <v>wearables</v>
      </c>
      <c r="S1017" s="10">
        <f t="shared" si="77"/>
        <v>42333.920081018514</v>
      </c>
      <c r="T1017" s="10">
        <f t="shared" si="78"/>
        <v>42303.878414351857</v>
      </c>
    </row>
    <row r="1018" spans="1:20" ht="43.2">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75"/>
        <v>2.8420000000000001E-2</v>
      </c>
      <c r="P1018">
        <f t="shared" si="76"/>
        <v>1.3370865587614356E-2</v>
      </c>
      <c r="Q1018" t="str" cm="1">
        <f t="array" ref="Q1018">_xlfn.IFS(LEFT(N1018,4)="film","film &amp; video",LEFT(N1018,4)="food","food",LEFT(N1018,4)="game","games",LEFT(N1018,4)="jour","journalism",LEFT(N1018,4)="musi","music",LEFT(N1018,4)="phot","photography",LEFT(N1018,4)="publ","publishing",LEFT(N1018,4)="tech","technology",LEFT(N1018,4)="thea","theater")</f>
        <v>technology</v>
      </c>
      <c r="R1018" t="str">
        <f t="shared" si="79"/>
        <v>wearables</v>
      </c>
      <c r="S1018" s="10">
        <f t="shared" si="77"/>
        <v>42467.065462962957</v>
      </c>
      <c r="T1018" s="10">
        <f t="shared" si="78"/>
        <v>42422.107129629629</v>
      </c>
    </row>
    <row r="1019" spans="1:20" ht="43.2">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75"/>
        <v>0.22878799999999999</v>
      </c>
      <c r="P1019">
        <f t="shared" si="76"/>
        <v>6.2066192282812039E-3</v>
      </c>
      <c r="Q1019" t="str" cm="1">
        <f t="array" ref="Q1019">_xlfn.IFS(LEFT(N1019,4)="film","film &amp; video",LEFT(N1019,4)="food","food",LEFT(N1019,4)="game","games",LEFT(N1019,4)="jour","journalism",LEFT(N1019,4)="musi","music",LEFT(N1019,4)="phot","photography",LEFT(N1019,4)="publ","publishing",LEFT(N1019,4)="tech","technology",LEFT(N1019,4)="thea","theater")</f>
        <v>technology</v>
      </c>
      <c r="R1019" t="str">
        <f t="shared" si="79"/>
        <v>wearables</v>
      </c>
      <c r="S1019" s="10">
        <f t="shared" si="77"/>
        <v>42329.716840277775</v>
      </c>
      <c r="T1019" s="10">
        <f t="shared" si="78"/>
        <v>42289.675173611111</v>
      </c>
    </row>
    <row r="1020" spans="1:20" ht="43.2">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75"/>
        <v>3.1050000000000001E-2</v>
      </c>
      <c r="P1020">
        <f t="shared" si="76"/>
        <v>1.1272141706924315E-2</v>
      </c>
      <c r="Q1020" t="str" cm="1">
        <f t="array" ref="Q1020">_xlfn.IFS(LEFT(N1020,4)="film","film &amp; video",LEFT(N1020,4)="food","food",LEFT(N1020,4)="game","games",LEFT(N1020,4)="jour","journalism",LEFT(N1020,4)="musi","music",LEFT(N1020,4)="phot","photography",LEFT(N1020,4)="publ","publishing",LEFT(N1020,4)="tech","technology",LEFT(N1020,4)="thea","theater")</f>
        <v>technology</v>
      </c>
      <c r="R1020" t="str">
        <f t="shared" si="79"/>
        <v>wearables</v>
      </c>
      <c r="S1020" s="10">
        <f t="shared" si="77"/>
        <v>42565.492280092592</v>
      </c>
      <c r="T1020" s="10">
        <f t="shared" si="78"/>
        <v>42535.492280092592</v>
      </c>
    </row>
    <row r="1021" spans="1:20" ht="43.2">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75"/>
        <v>0.47333333333333333</v>
      </c>
      <c r="P1021">
        <f t="shared" si="76"/>
        <v>1.8779342723004695E-2</v>
      </c>
      <c r="Q1021" t="str" cm="1">
        <f t="array" ref="Q1021">_xlfn.IFS(LEFT(N1021,4)="film","film &amp; video",LEFT(N1021,4)="food","food",LEFT(N1021,4)="game","games",LEFT(N1021,4)="jour","journalism",LEFT(N1021,4)="musi","music",LEFT(N1021,4)="phot","photography",LEFT(N1021,4)="publ","publishing",LEFT(N1021,4)="tech","technology",LEFT(N1021,4)="thea","theater")</f>
        <v>technology</v>
      </c>
      <c r="R1021" t="str">
        <f t="shared" si="79"/>
        <v>wearables</v>
      </c>
      <c r="S1021" s="10">
        <f t="shared" si="77"/>
        <v>42039.973946759259</v>
      </c>
      <c r="T1021" s="10">
        <f t="shared" si="78"/>
        <v>42009.973946759259</v>
      </c>
    </row>
    <row r="1022" spans="1:20" ht="43.2">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75"/>
        <v>2.0554838709677421</v>
      </c>
      <c r="P1022">
        <f t="shared" si="76"/>
        <v>9.4161958568738224E-3</v>
      </c>
      <c r="Q1022" t="str" cm="1">
        <f t="array" ref="Q1022">_xlfn.IFS(LEFT(N1022,4)="film","film &amp; video",LEFT(N1022,4)="food","food",LEFT(N1022,4)="game","games",LEFT(N1022,4)="jour","journalism",LEFT(N1022,4)="musi","music",LEFT(N1022,4)="phot","photography",LEFT(N1022,4)="publ","publishing",LEFT(N1022,4)="tech","technology",LEFT(N1022,4)="thea","theater")</f>
        <v>music</v>
      </c>
      <c r="R1022" t="str">
        <f t="shared" si="79"/>
        <v>electronic music</v>
      </c>
      <c r="S1022" s="10">
        <f t="shared" si="77"/>
        <v>42157.032638888893</v>
      </c>
      <c r="T1022" s="10">
        <f t="shared" si="78"/>
        <v>42127.069548611107</v>
      </c>
    </row>
    <row r="1023" spans="1:20" ht="43.2">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75"/>
        <v>3.5180366666666667</v>
      </c>
      <c r="P1023">
        <f t="shared" si="76"/>
        <v>4.5290412929181144E-2</v>
      </c>
      <c r="Q1023" t="str" cm="1">
        <f t="array" ref="Q1023">_xlfn.IFS(LEFT(N1023,4)="film","film &amp; video",LEFT(N1023,4)="food","food",LEFT(N1023,4)="game","games",LEFT(N1023,4)="jour","journalism",LEFT(N1023,4)="musi","music",LEFT(N1023,4)="phot","photography",LEFT(N1023,4)="publ","publishing",LEFT(N1023,4)="tech","technology",LEFT(N1023,4)="thea","theater")</f>
        <v>music</v>
      </c>
      <c r="R1023" t="str">
        <f t="shared" si="79"/>
        <v>electronic music</v>
      </c>
      <c r="S1023" s="10">
        <f t="shared" si="77"/>
        <v>42294.166666666672</v>
      </c>
      <c r="T1023" s="10">
        <f t="shared" si="78"/>
        <v>42271.251979166671</v>
      </c>
    </row>
    <row r="1024" spans="1:20" ht="28.8">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75"/>
        <v>1.149</v>
      </c>
      <c r="P1024">
        <f t="shared" si="76"/>
        <v>3.2201914708442123E-2</v>
      </c>
      <c r="Q1024" t="str" cm="1">
        <f t="array" ref="Q1024">_xlfn.IFS(LEFT(N1024,4)="film","film &amp; video",LEFT(N1024,4)="food","food",LEFT(N1024,4)="game","games",LEFT(N1024,4)="jour","journalism",LEFT(N1024,4)="musi","music",LEFT(N1024,4)="phot","photography",LEFT(N1024,4)="publ","publishing",LEFT(N1024,4)="tech","technology",LEFT(N1024,4)="thea","theater")</f>
        <v>music</v>
      </c>
      <c r="R1024" t="str">
        <f t="shared" si="79"/>
        <v>electronic music</v>
      </c>
      <c r="S1024" s="10">
        <f t="shared" si="77"/>
        <v>42141.646724537044</v>
      </c>
      <c r="T1024" s="10">
        <f t="shared" si="78"/>
        <v>42111.646724537044</v>
      </c>
    </row>
    <row r="1025" spans="1:20" ht="43.2">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75"/>
        <v>2.3715000000000002</v>
      </c>
      <c r="P1025">
        <f t="shared" si="76"/>
        <v>2.7619650010541851E-2</v>
      </c>
      <c r="Q1025" t="str" cm="1">
        <f t="array" ref="Q1025">_xlfn.IFS(LEFT(N1025,4)="film","film &amp; video",LEFT(N1025,4)="food","food",LEFT(N1025,4)="game","games",LEFT(N1025,4)="jour","journalism",LEFT(N1025,4)="musi","music",LEFT(N1025,4)="phot","photography",LEFT(N1025,4)="publ","publishing",LEFT(N1025,4)="tech","technology",LEFT(N1025,4)="thea","theater")</f>
        <v>music</v>
      </c>
      <c r="R1025" t="str">
        <f t="shared" si="79"/>
        <v>electronic music</v>
      </c>
      <c r="S1025" s="10">
        <f t="shared" si="77"/>
        <v>42175.919687500005</v>
      </c>
      <c r="T1025" s="10">
        <f t="shared" si="78"/>
        <v>42145.919687500005</v>
      </c>
    </row>
    <row r="1026" spans="1:20" ht="43.2">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80">E1026/D1026</f>
        <v>1.1863774999999999</v>
      </c>
      <c r="P1026">
        <f t="shared" ref="P1026:P1089" si="81">L1026/E1026</f>
        <v>2.5708511835398091E-3</v>
      </c>
      <c r="Q1026" t="str" cm="1">
        <f t="array" ref="Q1026">_xlfn.IFS(LEFT(N1026,4)="film","film &amp; video",LEFT(N1026,4)="food","food",LEFT(N1026,4)="game","games",LEFT(N1026,4)="jour","journalism",LEFT(N1026,4)="musi","music",LEFT(N1026,4)="phot","photography",LEFT(N1026,4)="publ","publishing",LEFT(N1026,4)="tech","technology",LEFT(N1026,4)="thea","theater")</f>
        <v>music</v>
      </c>
      <c r="R1026" t="str">
        <f t="shared" si="79"/>
        <v>electronic music</v>
      </c>
      <c r="S1026" s="10">
        <f t="shared" ref="S1026:S1089" si="82">(((I1026/60)/60)/24)+DATE(1970,1,1)</f>
        <v>42400.580590277779</v>
      </c>
      <c r="T1026" s="10">
        <f t="shared" ref="T1026:T1089" si="83">(((J1026/60)/60)/24)+DATE(1970,1,1)</f>
        <v>42370.580590277779</v>
      </c>
    </row>
    <row r="1027" spans="1:20" ht="43.2">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80"/>
        <v>1.099283142857143</v>
      </c>
      <c r="P1027">
        <f t="shared" si="81"/>
        <v>1.391816121207301E-2</v>
      </c>
      <c r="Q1027" t="str" cm="1">
        <f t="array" ref="Q1027">_xlfn.IFS(LEFT(N1027,4)="film","film &amp; video",LEFT(N1027,4)="food","food",LEFT(N1027,4)="game","games",LEFT(N1027,4)="jour","journalism",LEFT(N1027,4)="musi","music",LEFT(N1027,4)="phot","photography",LEFT(N1027,4)="publ","publishing",LEFT(N1027,4)="tech","technology",LEFT(N1027,4)="thea","theater")</f>
        <v>music</v>
      </c>
      <c r="R1027" t="str">
        <f t="shared" ref="R1027:R1090" si="84">MID(N1027,SEARCH("/",N1027)+1,17)</f>
        <v>electronic music</v>
      </c>
      <c r="S1027" s="10">
        <f t="shared" si="82"/>
        <v>42079.792094907403</v>
      </c>
      <c r="T1027" s="10">
        <f t="shared" si="83"/>
        <v>42049.833761574075</v>
      </c>
    </row>
    <row r="1028" spans="1:20" ht="57.6">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80"/>
        <v>1.0000828571428571</v>
      </c>
      <c r="P1028">
        <f t="shared" si="81"/>
        <v>1.742712746658134E-2</v>
      </c>
      <c r="Q1028" t="str" cm="1">
        <f t="array" ref="Q1028">_xlfn.IFS(LEFT(N1028,4)="film","film &amp; video",LEFT(N1028,4)="food","food",LEFT(N1028,4)="game","games",LEFT(N1028,4)="jour","journalism",LEFT(N1028,4)="musi","music",LEFT(N1028,4)="phot","photography",LEFT(N1028,4)="publ","publishing",LEFT(N1028,4)="tech","technology",LEFT(N1028,4)="thea","theater")</f>
        <v>music</v>
      </c>
      <c r="R1028" t="str">
        <f t="shared" si="84"/>
        <v>electronic music</v>
      </c>
      <c r="S1028" s="10">
        <f t="shared" si="82"/>
        <v>42460.365925925929</v>
      </c>
      <c r="T1028" s="10">
        <f t="shared" si="83"/>
        <v>42426.407592592594</v>
      </c>
    </row>
    <row r="1029" spans="1:20" ht="43.2">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80"/>
        <v>1.0309292094387414</v>
      </c>
      <c r="P1029">
        <f t="shared" si="81"/>
        <v>1.4354066985645933E-2</v>
      </c>
      <c r="Q1029" t="str" cm="1">
        <f t="array" ref="Q1029">_xlfn.IFS(LEFT(N1029,4)="film","film &amp; video",LEFT(N1029,4)="food","food",LEFT(N1029,4)="game","games",LEFT(N1029,4)="jour","journalism",LEFT(N1029,4)="musi","music",LEFT(N1029,4)="phot","photography",LEFT(N1029,4)="publ","publishing",LEFT(N1029,4)="tech","technology",LEFT(N1029,4)="thea","theater")</f>
        <v>music</v>
      </c>
      <c r="R1029" t="str">
        <f t="shared" si="84"/>
        <v>electronic music</v>
      </c>
      <c r="S1029" s="10">
        <f t="shared" si="82"/>
        <v>41935.034108796295</v>
      </c>
      <c r="T1029" s="10">
        <f t="shared" si="83"/>
        <v>41905.034108796295</v>
      </c>
    </row>
    <row r="1030" spans="1:20" ht="43.2">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80"/>
        <v>1.1727000000000001</v>
      </c>
      <c r="P1030">
        <f t="shared" si="81"/>
        <v>2.1744691737017138E-2</v>
      </c>
      <c r="Q1030" t="str" cm="1">
        <f t="array" ref="Q1030">_xlfn.IFS(LEFT(N1030,4)="film","film &amp; video",LEFT(N1030,4)="food","food",LEFT(N1030,4)="game","games",LEFT(N1030,4)="jour","journalism",LEFT(N1030,4)="musi","music",LEFT(N1030,4)="phot","photography",LEFT(N1030,4)="publ","publishing",LEFT(N1030,4)="tech","technology",LEFT(N1030,4)="thea","theater")</f>
        <v>music</v>
      </c>
      <c r="R1030" t="str">
        <f t="shared" si="84"/>
        <v>electronic music</v>
      </c>
      <c r="S1030" s="10">
        <f t="shared" si="82"/>
        <v>42800.833333333328</v>
      </c>
      <c r="T1030" s="10">
        <f t="shared" si="83"/>
        <v>42755.627372685187</v>
      </c>
    </row>
    <row r="1031" spans="1:20" ht="28.8">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80"/>
        <v>1.1175999999999999</v>
      </c>
      <c r="P1031">
        <f t="shared" si="81"/>
        <v>1.2616320687186829E-2</v>
      </c>
      <c r="Q1031" t="str" cm="1">
        <f t="array" ref="Q1031">_xlfn.IFS(LEFT(N1031,4)="film","film &amp; video",LEFT(N1031,4)="food","food",LEFT(N1031,4)="game","games",LEFT(N1031,4)="jour","journalism",LEFT(N1031,4)="musi","music",LEFT(N1031,4)="phot","photography",LEFT(N1031,4)="publ","publishing",LEFT(N1031,4)="tech","technology",LEFT(N1031,4)="thea","theater")</f>
        <v>music</v>
      </c>
      <c r="R1031" t="str">
        <f t="shared" si="84"/>
        <v>electronic music</v>
      </c>
      <c r="S1031" s="10">
        <f t="shared" si="82"/>
        <v>42098.915972222225</v>
      </c>
      <c r="T1031" s="10">
        <f t="shared" si="83"/>
        <v>42044.711886574078</v>
      </c>
    </row>
    <row r="1032" spans="1:20" ht="28.8">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80"/>
        <v>3.4209999999999998</v>
      </c>
      <c r="P1032">
        <f t="shared" si="81"/>
        <v>2.3238819058754748E-2</v>
      </c>
      <c r="Q1032" t="str" cm="1">
        <f t="array" ref="Q1032">_xlfn.IFS(LEFT(N1032,4)="film","film &amp; video",LEFT(N1032,4)="food","food",LEFT(N1032,4)="game","games",LEFT(N1032,4)="jour","journalism",LEFT(N1032,4)="musi","music",LEFT(N1032,4)="phot","photography",LEFT(N1032,4)="publ","publishing",LEFT(N1032,4)="tech","technology",LEFT(N1032,4)="thea","theater")</f>
        <v>music</v>
      </c>
      <c r="R1032" t="str">
        <f t="shared" si="84"/>
        <v>electronic music</v>
      </c>
      <c r="S1032" s="10">
        <f t="shared" si="82"/>
        <v>42625.483206018514</v>
      </c>
      <c r="T1032" s="10">
        <f t="shared" si="83"/>
        <v>42611.483206018514</v>
      </c>
    </row>
    <row r="1033" spans="1:20" ht="57.6">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80"/>
        <v>1.0740000000000001</v>
      </c>
      <c r="P1033">
        <f t="shared" si="81"/>
        <v>9.2178770949720677E-3</v>
      </c>
      <c r="Q1033" t="str" cm="1">
        <f t="array" ref="Q1033">_xlfn.IFS(LEFT(N1033,4)="film","film &amp; video",LEFT(N1033,4)="food","food",LEFT(N1033,4)="game","games",LEFT(N1033,4)="jour","journalism",LEFT(N1033,4)="musi","music",LEFT(N1033,4)="phot","photography",LEFT(N1033,4)="publ","publishing",LEFT(N1033,4)="tech","technology",LEFT(N1033,4)="thea","theater")</f>
        <v>music</v>
      </c>
      <c r="R1033" t="str">
        <f t="shared" si="84"/>
        <v>electronic music</v>
      </c>
      <c r="S1033" s="10">
        <f t="shared" si="82"/>
        <v>42354.764004629629</v>
      </c>
      <c r="T1033" s="10">
        <f t="shared" si="83"/>
        <v>42324.764004629629</v>
      </c>
    </row>
    <row r="1034" spans="1:20">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80"/>
        <v>1.0849703703703704</v>
      </c>
      <c r="P1034">
        <f t="shared" si="81"/>
        <v>1.6385496105031028E-2</v>
      </c>
      <c r="Q1034" t="str" cm="1">
        <f t="array" ref="Q1034">_xlfn.IFS(LEFT(N1034,4)="film","film &amp; video",LEFT(N1034,4)="food","food",LEFT(N1034,4)="game","games",LEFT(N1034,4)="jour","journalism",LEFT(N1034,4)="musi","music",LEFT(N1034,4)="phot","photography",LEFT(N1034,4)="publ","publishing",LEFT(N1034,4)="tech","technology",LEFT(N1034,4)="thea","theater")</f>
        <v>music</v>
      </c>
      <c r="R1034" t="str">
        <f t="shared" si="84"/>
        <v>electronic music</v>
      </c>
      <c r="S1034" s="10">
        <f t="shared" si="82"/>
        <v>42544.666956018518</v>
      </c>
      <c r="T1034" s="10">
        <f t="shared" si="83"/>
        <v>42514.666956018518</v>
      </c>
    </row>
    <row r="1035" spans="1:20" ht="43.2">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80"/>
        <v>1.0286144578313252</v>
      </c>
      <c r="P1035">
        <f t="shared" si="81"/>
        <v>1.9765739385065886E-2</v>
      </c>
      <c r="Q1035" t="str" cm="1">
        <f t="array" ref="Q1035">_xlfn.IFS(LEFT(N1035,4)="film","film &amp; video",LEFT(N1035,4)="food","food",LEFT(N1035,4)="game","games",LEFT(N1035,4)="jour","journalism",LEFT(N1035,4)="musi","music",LEFT(N1035,4)="phot","photography",LEFT(N1035,4)="publ","publishing",LEFT(N1035,4)="tech","technology",LEFT(N1035,4)="thea","theater")</f>
        <v>music</v>
      </c>
      <c r="R1035" t="str">
        <f t="shared" si="84"/>
        <v>electronic music</v>
      </c>
      <c r="S1035" s="10">
        <f t="shared" si="82"/>
        <v>42716.732407407413</v>
      </c>
      <c r="T1035" s="10">
        <f t="shared" si="83"/>
        <v>42688.732407407413</v>
      </c>
    </row>
    <row r="1036" spans="1:20" ht="43.2">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80"/>
        <v>1.3000180000000001</v>
      </c>
      <c r="P1036">
        <f t="shared" si="81"/>
        <v>2.5538107933890147E-2</v>
      </c>
      <c r="Q1036" t="str" cm="1">
        <f t="array" ref="Q1036">_xlfn.IFS(LEFT(N1036,4)="film","film &amp; video",LEFT(N1036,4)="food","food",LEFT(N1036,4)="game","games",LEFT(N1036,4)="jour","journalism",LEFT(N1036,4)="musi","music",LEFT(N1036,4)="phot","photography",LEFT(N1036,4)="publ","publishing",LEFT(N1036,4)="tech","technology",LEFT(N1036,4)="thea","theater")</f>
        <v>music</v>
      </c>
      <c r="R1036" t="str">
        <f t="shared" si="84"/>
        <v>electronic music</v>
      </c>
      <c r="S1036" s="10">
        <f t="shared" si="82"/>
        <v>42587.165972222225</v>
      </c>
      <c r="T1036" s="10">
        <f t="shared" si="83"/>
        <v>42555.166712962964</v>
      </c>
    </row>
    <row r="1037" spans="1:20" ht="43.2">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80"/>
        <v>1.0765217391304347</v>
      </c>
      <c r="P1037">
        <f t="shared" si="81"/>
        <v>1.5347334410339256E-2</v>
      </c>
      <c r="Q1037" t="str" cm="1">
        <f t="array" ref="Q1037">_xlfn.IFS(LEFT(N1037,4)="film","film &amp; video",LEFT(N1037,4)="food","food",LEFT(N1037,4)="game","games",LEFT(N1037,4)="jour","journalism",LEFT(N1037,4)="musi","music",LEFT(N1037,4)="phot","photography",LEFT(N1037,4)="publ","publishing",LEFT(N1037,4)="tech","technology",LEFT(N1037,4)="thea","theater")</f>
        <v>music</v>
      </c>
      <c r="R1037" t="str">
        <f t="shared" si="84"/>
        <v>electronic music</v>
      </c>
      <c r="S1037" s="10">
        <f t="shared" si="82"/>
        <v>42046.641435185185</v>
      </c>
      <c r="T1037" s="10">
        <f t="shared" si="83"/>
        <v>42016.641435185185</v>
      </c>
    </row>
    <row r="1038" spans="1:20" ht="43.2">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80"/>
        <v>1.1236044444444444</v>
      </c>
      <c r="P1038">
        <f t="shared" si="81"/>
        <v>4.1730779119579446E-2</v>
      </c>
      <c r="Q1038" t="str" cm="1">
        <f t="array" ref="Q1038">_xlfn.IFS(LEFT(N1038,4)="film","film &amp; video",LEFT(N1038,4)="food","food",LEFT(N1038,4)="game","games",LEFT(N1038,4)="jour","journalism",LEFT(N1038,4)="musi","music",LEFT(N1038,4)="phot","photography",LEFT(N1038,4)="publ","publishing",LEFT(N1038,4)="tech","technology",LEFT(N1038,4)="thea","theater")</f>
        <v>music</v>
      </c>
      <c r="R1038" t="str">
        <f t="shared" si="84"/>
        <v>electronic music</v>
      </c>
      <c r="S1038" s="10">
        <f t="shared" si="82"/>
        <v>41281.333333333336</v>
      </c>
      <c r="T1038" s="10">
        <f t="shared" si="83"/>
        <v>41249.448958333334</v>
      </c>
    </row>
    <row r="1039" spans="1:20" ht="43.2">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80"/>
        <v>1.0209999999999999</v>
      </c>
      <c r="P1039">
        <f t="shared" si="81"/>
        <v>2.0568070519098921E-2</v>
      </c>
      <c r="Q1039" t="str" cm="1">
        <f t="array" ref="Q1039">_xlfn.IFS(LEFT(N1039,4)="film","film &amp; video",LEFT(N1039,4)="food","food",LEFT(N1039,4)="game","games",LEFT(N1039,4)="jour","journalism",LEFT(N1039,4)="musi","music",LEFT(N1039,4)="phot","photography",LEFT(N1039,4)="publ","publishing",LEFT(N1039,4)="tech","technology",LEFT(N1039,4)="thea","theater")</f>
        <v>music</v>
      </c>
      <c r="R1039" t="str">
        <f t="shared" si="84"/>
        <v>electronic music</v>
      </c>
      <c r="S1039" s="10">
        <f t="shared" si="82"/>
        <v>42142.208333333328</v>
      </c>
      <c r="T1039" s="10">
        <f t="shared" si="83"/>
        <v>42119.822476851856</v>
      </c>
    </row>
    <row r="1040" spans="1:20" ht="43.2">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80"/>
        <v>1.4533333333333334</v>
      </c>
      <c r="P1040">
        <f t="shared" si="81"/>
        <v>2.7981651376146791E-2</v>
      </c>
      <c r="Q1040" t="str" cm="1">
        <f t="array" ref="Q1040">_xlfn.IFS(LEFT(N1040,4)="film","film &amp; video",LEFT(N1040,4)="food","food",LEFT(N1040,4)="game","games",LEFT(N1040,4)="jour","journalism",LEFT(N1040,4)="musi","music",LEFT(N1040,4)="phot","photography",LEFT(N1040,4)="publ","publishing",LEFT(N1040,4)="tech","technology",LEFT(N1040,4)="thea","theater")</f>
        <v>music</v>
      </c>
      <c r="R1040" t="str">
        <f t="shared" si="84"/>
        <v>electronic music</v>
      </c>
      <c r="S1040" s="10">
        <f t="shared" si="82"/>
        <v>42448.190081018518</v>
      </c>
      <c r="T1040" s="10">
        <f t="shared" si="83"/>
        <v>42418.231747685189</v>
      </c>
    </row>
    <row r="1041" spans="1:20" ht="43.2">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80"/>
        <v>1.282</v>
      </c>
      <c r="P1041">
        <f t="shared" si="81"/>
        <v>4.6801872074882997E-2</v>
      </c>
      <c r="Q1041" t="str" cm="1">
        <f t="array" ref="Q1041">_xlfn.IFS(LEFT(N1041,4)="film","film &amp; video",LEFT(N1041,4)="food","food",LEFT(N1041,4)="game","games",LEFT(N1041,4)="jour","journalism",LEFT(N1041,4)="musi","music",LEFT(N1041,4)="phot","photography",LEFT(N1041,4)="publ","publishing",LEFT(N1041,4)="tech","technology",LEFT(N1041,4)="thea","theater")</f>
        <v>music</v>
      </c>
      <c r="R1041" t="str">
        <f t="shared" si="84"/>
        <v>electronic music</v>
      </c>
      <c r="S1041" s="10">
        <f t="shared" si="82"/>
        <v>42717.332638888889</v>
      </c>
      <c r="T1041" s="10">
        <f t="shared" si="83"/>
        <v>42692.109328703707</v>
      </c>
    </row>
    <row r="1042" spans="1:20" ht="43.2">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80"/>
        <v>2.9411764705882353E-3</v>
      </c>
      <c r="P1042">
        <f t="shared" si="81"/>
        <v>4.0000000000000001E-3</v>
      </c>
      <c r="Q1042" t="str" cm="1">
        <f t="array" ref="Q1042">_xlfn.IFS(LEFT(N1042,4)="film","film &amp; video",LEFT(N1042,4)="food","food",LEFT(N1042,4)="game","games",LEFT(N1042,4)="jour","journalism",LEFT(N1042,4)="musi","music",LEFT(N1042,4)="phot","photography",LEFT(N1042,4)="publ","publishing",LEFT(N1042,4)="tech","technology",LEFT(N1042,4)="thea","theater")</f>
        <v>journalism</v>
      </c>
      <c r="R1042" t="str">
        <f t="shared" si="84"/>
        <v>audio</v>
      </c>
      <c r="S1042" s="10">
        <f t="shared" si="82"/>
        <v>42609.708437499998</v>
      </c>
      <c r="T1042" s="10">
        <f t="shared" si="83"/>
        <v>42579.708437499998</v>
      </c>
    </row>
    <row r="1043" spans="1:20" ht="43.2">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80"/>
        <v>0</v>
      </c>
      <c r="P1043" t="e">
        <f t="shared" si="81"/>
        <v>#DIV/0!</v>
      </c>
      <c r="Q1043" t="str" cm="1">
        <f t="array" ref="Q1043">_xlfn.IFS(LEFT(N1043,4)="film","film &amp; video",LEFT(N1043,4)="food","food",LEFT(N1043,4)="game","games",LEFT(N1043,4)="jour","journalism",LEFT(N1043,4)="musi","music",LEFT(N1043,4)="phot","photography",LEFT(N1043,4)="publ","publishing",LEFT(N1043,4)="tech","technology",LEFT(N1043,4)="thea","theater")</f>
        <v>journalism</v>
      </c>
      <c r="R1043" t="str">
        <f t="shared" si="84"/>
        <v>audio</v>
      </c>
      <c r="S1043" s="10">
        <f t="shared" si="82"/>
        <v>41851.060092592597</v>
      </c>
      <c r="T1043" s="10">
        <f t="shared" si="83"/>
        <v>41831.060092592597</v>
      </c>
    </row>
    <row r="1044" spans="1:20" ht="43.2">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80"/>
        <v>1.5384615384615385E-2</v>
      </c>
      <c r="P1044">
        <f t="shared" si="81"/>
        <v>0.1</v>
      </c>
      <c r="Q1044" t="str" cm="1">
        <f t="array" ref="Q1044">_xlfn.IFS(LEFT(N1044,4)="film","film &amp; video",LEFT(N1044,4)="food","food",LEFT(N1044,4)="game","games",LEFT(N1044,4)="jour","journalism",LEFT(N1044,4)="musi","music",LEFT(N1044,4)="phot","photography",LEFT(N1044,4)="publ","publishing",LEFT(N1044,4)="tech","technology",LEFT(N1044,4)="thea","theater")</f>
        <v>journalism</v>
      </c>
      <c r="R1044" t="str">
        <f t="shared" si="84"/>
        <v>audio</v>
      </c>
      <c r="S1044" s="10">
        <f t="shared" si="82"/>
        <v>41894.416666666664</v>
      </c>
      <c r="T1044" s="10">
        <f t="shared" si="83"/>
        <v>41851.696157407408</v>
      </c>
    </row>
    <row r="1045" spans="1:20" ht="43.2">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80"/>
        <v>8.5370000000000001E-2</v>
      </c>
      <c r="P1045">
        <f t="shared" si="81"/>
        <v>3.4204052945999763E-2</v>
      </c>
      <c r="Q1045" t="str" cm="1">
        <f t="array" ref="Q1045">_xlfn.IFS(LEFT(N1045,4)="film","film &amp; video",LEFT(N1045,4)="food","food",LEFT(N1045,4)="game","games",LEFT(N1045,4)="jour","journalism",LEFT(N1045,4)="musi","music",LEFT(N1045,4)="phot","photography",LEFT(N1045,4)="publ","publishing",LEFT(N1045,4)="tech","technology",LEFT(N1045,4)="thea","theater")</f>
        <v>journalism</v>
      </c>
      <c r="R1045" t="str">
        <f t="shared" si="84"/>
        <v>audio</v>
      </c>
      <c r="S1045" s="10">
        <f t="shared" si="82"/>
        <v>42144.252951388888</v>
      </c>
      <c r="T1045" s="10">
        <f t="shared" si="83"/>
        <v>42114.252951388888</v>
      </c>
    </row>
    <row r="1046" spans="1:20" ht="43.2">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80"/>
        <v>8.571428571428571E-4</v>
      </c>
      <c r="P1046">
        <f t="shared" si="81"/>
        <v>0.33333333333333331</v>
      </c>
      <c r="Q1046" t="str" cm="1">
        <f t="array" ref="Q1046">_xlfn.IFS(LEFT(N1046,4)="film","film &amp; video",LEFT(N1046,4)="food","food",LEFT(N1046,4)="game","games",LEFT(N1046,4)="jour","journalism",LEFT(N1046,4)="musi","music",LEFT(N1046,4)="phot","photography",LEFT(N1046,4)="publ","publishing",LEFT(N1046,4)="tech","technology",LEFT(N1046,4)="thea","theater")</f>
        <v>journalism</v>
      </c>
      <c r="R1046" t="str">
        <f t="shared" si="84"/>
        <v>audio</v>
      </c>
      <c r="S1046" s="10">
        <f t="shared" si="82"/>
        <v>42068.852083333331</v>
      </c>
      <c r="T1046" s="10">
        <f t="shared" si="83"/>
        <v>42011.925937499997</v>
      </c>
    </row>
    <row r="1047" spans="1:20" ht="43.2">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80"/>
        <v>2.6599999999999999E-2</v>
      </c>
      <c r="P1047">
        <f t="shared" si="81"/>
        <v>3.007518796992481E-2</v>
      </c>
      <c r="Q1047" t="str" cm="1">
        <f t="array" ref="Q1047">_xlfn.IFS(LEFT(N1047,4)="film","film &amp; video",LEFT(N1047,4)="food","food",LEFT(N1047,4)="game","games",LEFT(N1047,4)="jour","journalism",LEFT(N1047,4)="musi","music",LEFT(N1047,4)="phot","photography",LEFT(N1047,4)="publ","publishing",LEFT(N1047,4)="tech","technology",LEFT(N1047,4)="thea","theater")</f>
        <v>journalism</v>
      </c>
      <c r="R1047" t="str">
        <f t="shared" si="84"/>
        <v>audio</v>
      </c>
      <c r="S1047" s="10">
        <f t="shared" si="82"/>
        <v>41874.874421296299</v>
      </c>
      <c r="T1047" s="10">
        <f t="shared" si="83"/>
        <v>41844.874421296299</v>
      </c>
    </row>
    <row r="1048" spans="1:20" ht="43.2">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80"/>
        <v>0</v>
      </c>
      <c r="P1048" t="e">
        <f t="shared" si="81"/>
        <v>#DIV/0!</v>
      </c>
      <c r="Q1048" t="str" cm="1">
        <f t="array" ref="Q1048">_xlfn.IFS(LEFT(N1048,4)="film","film &amp; video",LEFT(N1048,4)="food","food",LEFT(N1048,4)="game","games",LEFT(N1048,4)="jour","journalism",LEFT(N1048,4)="musi","music",LEFT(N1048,4)="phot","photography",LEFT(N1048,4)="publ","publishing",LEFT(N1048,4)="tech","technology",LEFT(N1048,4)="thea","theater")</f>
        <v>journalism</v>
      </c>
      <c r="R1048" t="str">
        <f t="shared" si="84"/>
        <v>audio</v>
      </c>
      <c r="S1048" s="10">
        <f t="shared" si="82"/>
        <v>42364.851388888885</v>
      </c>
      <c r="T1048" s="10">
        <f t="shared" si="83"/>
        <v>42319.851388888885</v>
      </c>
    </row>
    <row r="1049" spans="1:20" ht="43.2">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80"/>
        <v>5.0000000000000001E-4</v>
      </c>
      <c r="P1049">
        <f t="shared" si="81"/>
        <v>1</v>
      </c>
      <c r="Q1049" t="str" cm="1">
        <f t="array" ref="Q1049">_xlfn.IFS(LEFT(N1049,4)="film","film &amp; video",LEFT(N1049,4)="food","food",LEFT(N1049,4)="game","games",LEFT(N1049,4)="jour","journalism",LEFT(N1049,4)="musi","music",LEFT(N1049,4)="phot","photography",LEFT(N1049,4)="publ","publishing",LEFT(N1049,4)="tech","technology",LEFT(N1049,4)="thea","theater")</f>
        <v>journalism</v>
      </c>
      <c r="R1049" t="str">
        <f t="shared" si="84"/>
        <v>audio</v>
      </c>
      <c r="S1049" s="10">
        <f t="shared" si="82"/>
        <v>41948.860127314816</v>
      </c>
      <c r="T1049" s="10">
        <f t="shared" si="83"/>
        <v>41918.818460648145</v>
      </c>
    </row>
    <row r="1050" spans="1:20" ht="43.2">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80"/>
        <v>1.4133333333333333E-2</v>
      </c>
      <c r="P1050">
        <f t="shared" si="81"/>
        <v>1.8867924528301886E-2</v>
      </c>
      <c r="Q1050" t="str" cm="1">
        <f t="array" ref="Q1050">_xlfn.IFS(LEFT(N1050,4)="film","film &amp; video",LEFT(N1050,4)="food","food",LEFT(N1050,4)="game","games",LEFT(N1050,4)="jour","journalism",LEFT(N1050,4)="musi","music",LEFT(N1050,4)="phot","photography",LEFT(N1050,4)="publ","publishing",LEFT(N1050,4)="tech","technology",LEFT(N1050,4)="thea","theater")</f>
        <v>journalism</v>
      </c>
      <c r="R1050" t="str">
        <f t="shared" si="84"/>
        <v>audio</v>
      </c>
      <c r="S1050" s="10">
        <f t="shared" si="82"/>
        <v>42638.053113425922</v>
      </c>
      <c r="T1050" s="10">
        <f t="shared" si="83"/>
        <v>42598.053113425922</v>
      </c>
    </row>
    <row r="1051" spans="1:20">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80"/>
        <v>0</v>
      </c>
      <c r="P1051" t="e">
        <f t="shared" si="81"/>
        <v>#DIV/0!</v>
      </c>
      <c r="Q1051" t="str" cm="1">
        <f t="array" ref="Q1051">_xlfn.IFS(LEFT(N1051,4)="film","film &amp; video",LEFT(N1051,4)="food","food",LEFT(N1051,4)="game","games",LEFT(N1051,4)="jour","journalism",LEFT(N1051,4)="musi","music",LEFT(N1051,4)="phot","photography",LEFT(N1051,4)="publ","publishing",LEFT(N1051,4)="tech","technology",LEFT(N1051,4)="thea","theater")</f>
        <v>journalism</v>
      </c>
      <c r="R1051" t="str">
        <f t="shared" si="84"/>
        <v>audio</v>
      </c>
      <c r="S1051" s="10">
        <f t="shared" si="82"/>
        <v>42412.431076388893</v>
      </c>
      <c r="T1051" s="10">
        <f t="shared" si="83"/>
        <v>42382.431076388893</v>
      </c>
    </row>
    <row r="1052" spans="1:20" ht="28.8">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80"/>
        <v>0</v>
      </c>
      <c r="P1052" t="e">
        <f t="shared" si="81"/>
        <v>#DIV/0!</v>
      </c>
      <c r="Q1052" t="str" cm="1">
        <f t="array" ref="Q1052">_xlfn.IFS(LEFT(N1052,4)="film","film &amp; video",LEFT(N1052,4)="food","food",LEFT(N1052,4)="game","games",LEFT(N1052,4)="jour","journalism",LEFT(N1052,4)="musi","music",LEFT(N1052,4)="phot","photography",LEFT(N1052,4)="publ","publishing",LEFT(N1052,4)="tech","technology",LEFT(N1052,4)="thea","theater")</f>
        <v>journalism</v>
      </c>
      <c r="R1052" t="str">
        <f t="shared" si="84"/>
        <v>audio</v>
      </c>
      <c r="S1052" s="10">
        <f t="shared" si="82"/>
        <v>42261.7971875</v>
      </c>
      <c r="T1052" s="10">
        <f t="shared" si="83"/>
        <v>42231.7971875</v>
      </c>
    </row>
    <row r="1053" spans="1:20" ht="43.2">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80"/>
        <v>0</v>
      </c>
      <c r="P1053" t="e">
        <f t="shared" si="81"/>
        <v>#DIV/0!</v>
      </c>
      <c r="Q1053" t="str" cm="1">
        <f t="array" ref="Q1053">_xlfn.IFS(LEFT(N1053,4)="film","film &amp; video",LEFT(N1053,4)="food","food",LEFT(N1053,4)="game","games",LEFT(N1053,4)="jour","journalism",LEFT(N1053,4)="musi","music",LEFT(N1053,4)="phot","photography",LEFT(N1053,4)="publ","publishing",LEFT(N1053,4)="tech","technology",LEFT(N1053,4)="thea","theater")</f>
        <v>journalism</v>
      </c>
      <c r="R1053" t="str">
        <f t="shared" si="84"/>
        <v>audio</v>
      </c>
      <c r="S1053" s="10">
        <f t="shared" si="82"/>
        <v>41878.014178240745</v>
      </c>
      <c r="T1053" s="10">
        <f t="shared" si="83"/>
        <v>41850.014178240745</v>
      </c>
    </row>
    <row r="1054" spans="1:20" ht="57.6">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80"/>
        <v>0</v>
      </c>
      <c r="P1054" t="e">
        <f t="shared" si="81"/>
        <v>#DIV/0!</v>
      </c>
      <c r="Q1054" t="str" cm="1">
        <f t="array" ref="Q1054">_xlfn.IFS(LEFT(N1054,4)="film","film &amp; video",LEFT(N1054,4)="food","food",LEFT(N1054,4)="game","games",LEFT(N1054,4)="jour","journalism",LEFT(N1054,4)="musi","music",LEFT(N1054,4)="phot","photography",LEFT(N1054,4)="publ","publishing",LEFT(N1054,4)="tech","technology",LEFT(N1054,4)="thea","theater")</f>
        <v>journalism</v>
      </c>
      <c r="R1054" t="str">
        <f t="shared" si="84"/>
        <v>audio</v>
      </c>
      <c r="S1054" s="10">
        <f t="shared" si="82"/>
        <v>42527.839583333334</v>
      </c>
      <c r="T1054" s="10">
        <f t="shared" si="83"/>
        <v>42483.797395833331</v>
      </c>
    </row>
    <row r="1055" spans="1:20" ht="43.2">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80"/>
        <v>0.01</v>
      </c>
      <c r="P1055">
        <f t="shared" si="81"/>
        <v>6.6666666666666666E-2</v>
      </c>
      <c r="Q1055" t="str" cm="1">
        <f t="array" ref="Q1055">_xlfn.IFS(LEFT(N1055,4)="film","film &amp; video",LEFT(N1055,4)="food","food",LEFT(N1055,4)="game","games",LEFT(N1055,4)="jour","journalism",LEFT(N1055,4)="musi","music",LEFT(N1055,4)="phot","photography",LEFT(N1055,4)="publ","publishing",LEFT(N1055,4)="tech","technology",LEFT(N1055,4)="thea","theater")</f>
        <v>journalism</v>
      </c>
      <c r="R1055" t="str">
        <f t="shared" si="84"/>
        <v>audio</v>
      </c>
      <c r="S1055" s="10">
        <f t="shared" si="82"/>
        <v>42800.172824074078</v>
      </c>
      <c r="T1055" s="10">
        <f t="shared" si="83"/>
        <v>42775.172824074078</v>
      </c>
    </row>
    <row r="1056" spans="1:20" ht="57.6">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80"/>
        <v>0</v>
      </c>
      <c r="P1056" t="e">
        <f t="shared" si="81"/>
        <v>#DIV/0!</v>
      </c>
      <c r="Q1056" t="str" cm="1">
        <f t="array" ref="Q1056">_xlfn.IFS(LEFT(N1056,4)="film","film &amp; video",LEFT(N1056,4)="food","food",LEFT(N1056,4)="game","games",LEFT(N1056,4)="jour","journalism",LEFT(N1056,4)="musi","music",LEFT(N1056,4)="phot","photography",LEFT(N1056,4)="publ","publishing",LEFT(N1056,4)="tech","technology",LEFT(N1056,4)="thea","theater")</f>
        <v>journalism</v>
      </c>
      <c r="R1056" t="str">
        <f t="shared" si="84"/>
        <v>audio</v>
      </c>
      <c r="S1056" s="10">
        <f t="shared" si="82"/>
        <v>41861.916666666664</v>
      </c>
      <c r="T1056" s="10">
        <f t="shared" si="83"/>
        <v>41831.851840277777</v>
      </c>
    </row>
    <row r="1057" spans="1:20" ht="43.2">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80"/>
        <v>0</v>
      </c>
      <c r="P1057" t="e">
        <f t="shared" si="81"/>
        <v>#DIV/0!</v>
      </c>
      <c r="Q1057" t="str" cm="1">
        <f t="array" ref="Q1057">_xlfn.IFS(LEFT(N1057,4)="film","film &amp; video",LEFT(N1057,4)="food","food",LEFT(N1057,4)="game","games",LEFT(N1057,4)="jour","journalism",LEFT(N1057,4)="musi","music",LEFT(N1057,4)="phot","photography",LEFT(N1057,4)="publ","publishing",LEFT(N1057,4)="tech","technology",LEFT(N1057,4)="thea","theater")</f>
        <v>journalism</v>
      </c>
      <c r="R1057" t="str">
        <f t="shared" si="84"/>
        <v>audio</v>
      </c>
      <c r="S1057" s="10">
        <f t="shared" si="82"/>
        <v>42436.992418981477</v>
      </c>
      <c r="T1057" s="10">
        <f t="shared" si="83"/>
        <v>42406.992418981477</v>
      </c>
    </row>
    <row r="1058" spans="1:20" ht="43.2">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80"/>
        <v>0</v>
      </c>
      <c r="P1058" t="e">
        <f t="shared" si="81"/>
        <v>#DIV/0!</v>
      </c>
      <c r="Q1058" t="str" cm="1">
        <f t="array" ref="Q1058">_xlfn.IFS(LEFT(N1058,4)="film","film &amp; video",LEFT(N1058,4)="food","food",LEFT(N1058,4)="game","games",LEFT(N1058,4)="jour","journalism",LEFT(N1058,4)="musi","music",LEFT(N1058,4)="phot","photography",LEFT(N1058,4)="publ","publishing",LEFT(N1058,4)="tech","technology",LEFT(N1058,4)="thea","theater")</f>
        <v>journalism</v>
      </c>
      <c r="R1058" t="str">
        <f t="shared" si="84"/>
        <v>audio</v>
      </c>
      <c r="S1058" s="10">
        <f t="shared" si="82"/>
        <v>42118.677974537044</v>
      </c>
      <c r="T1058" s="10">
        <f t="shared" si="83"/>
        <v>42058.719641203701</v>
      </c>
    </row>
    <row r="1059" spans="1:20" ht="43.2">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80"/>
        <v>0</v>
      </c>
      <c r="P1059" t="e">
        <f t="shared" si="81"/>
        <v>#DIV/0!</v>
      </c>
      <c r="Q1059" t="str" cm="1">
        <f t="array" ref="Q1059">_xlfn.IFS(LEFT(N1059,4)="film","film &amp; video",LEFT(N1059,4)="food","food",LEFT(N1059,4)="game","games",LEFT(N1059,4)="jour","journalism",LEFT(N1059,4)="musi","music",LEFT(N1059,4)="phot","photography",LEFT(N1059,4)="publ","publishing",LEFT(N1059,4)="tech","technology",LEFT(N1059,4)="thea","theater")</f>
        <v>journalism</v>
      </c>
      <c r="R1059" t="str">
        <f t="shared" si="84"/>
        <v>audio</v>
      </c>
      <c r="S1059" s="10">
        <f t="shared" si="82"/>
        <v>42708.912997685184</v>
      </c>
      <c r="T1059" s="10">
        <f t="shared" si="83"/>
        <v>42678.871331018512</v>
      </c>
    </row>
    <row r="1060" spans="1:20" ht="43.2">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80"/>
        <v>0</v>
      </c>
      <c r="P1060" t="e">
        <f t="shared" si="81"/>
        <v>#DIV/0!</v>
      </c>
      <c r="Q1060" t="str" cm="1">
        <f t="array" ref="Q1060">_xlfn.IFS(LEFT(N1060,4)="film","film &amp; video",LEFT(N1060,4)="food","food",LEFT(N1060,4)="game","games",LEFT(N1060,4)="jour","journalism",LEFT(N1060,4)="musi","music",LEFT(N1060,4)="phot","photography",LEFT(N1060,4)="publ","publishing",LEFT(N1060,4)="tech","technology",LEFT(N1060,4)="thea","theater")</f>
        <v>journalism</v>
      </c>
      <c r="R1060" t="str">
        <f t="shared" si="84"/>
        <v>audio</v>
      </c>
      <c r="S1060" s="10">
        <f t="shared" si="82"/>
        <v>42089</v>
      </c>
      <c r="T1060" s="10">
        <f t="shared" si="83"/>
        <v>42047.900960648149</v>
      </c>
    </row>
    <row r="1061" spans="1:20">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80"/>
        <v>0</v>
      </c>
      <c r="P1061" t="e">
        <f t="shared" si="81"/>
        <v>#DIV/0!</v>
      </c>
      <c r="Q1061" t="str" cm="1">
        <f t="array" ref="Q1061">_xlfn.IFS(LEFT(N1061,4)="film","film &amp; video",LEFT(N1061,4)="food","food",LEFT(N1061,4)="game","games",LEFT(N1061,4)="jour","journalism",LEFT(N1061,4)="musi","music",LEFT(N1061,4)="phot","photography",LEFT(N1061,4)="publ","publishing",LEFT(N1061,4)="tech","technology",LEFT(N1061,4)="thea","theater")</f>
        <v>journalism</v>
      </c>
      <c r="R1061" t="str">
        <f t="shared" si="84"/>
        <v>audio</v>
      </c>
      <c r="S1061" s="10">
        <f t="shared" si="82"/>
        <v>42076.748333333337</v>
      </c>
      <c r="T1061" s="10">
        <f t="shared" si="83"/>
        <v>42046.79</v>
      </c>
    </row>
    <row r="1062" spans="1:20" ht="43.2">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80"/>
        <v>0.01</v>
      </c>
      <c r="P1062">
        <f t="shared" si="81"/>
        <v>0.02</v>
      </c>
      <c r="Q1062" t="str" cm="1">
        <f t="array" ref="Q1062">_xlfn.IFS(LEFT(N1062,4)="film","film &amp; video",LEFT(N1062,4)="food","food",LEFT(N1062,4)="game","games",LEFT(N1062,4)="jour","journalism",LEFT(N1062,4)="musi","music",LEFT(N1062,4)="phot","photography",LEFT(N1062,4)="publ","publishing",LEFT(N1062,4)="tech","technology",LEFT(N1062,4)="thea","theater")</f>
        <v>journalism</v>
      </c>
      <c r="R1062" t="str">
        <f t="shared" si="84"/>
        <v>audio</v>
      </c>
      <c r="S1062" s="10">
        <f t="shared" si="82"/>
        <v>42109.913113425922</v>
      </c>
      <c r="T1062" s="10">
        <f t="shared" si="83"/>
        <v>42079.913113425922</v>
      </c>
    </row>
    <row r="1063" spans="1:20" ht="28.8">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80"/>
        <v>0</v>
      </c>
      <c r="P1063" t="e">
        <f t="shared" si="81"/>
        <v>#DIV/0!</v>
      </c>
      <c r="Q1063" t="str" cm="1">
        <f t="array" ref="Q1063">_xlfn.IFS(LEFT(N1063,4)="film","film &amp; video",LEFT(N1063,4)="food","food",LEFT(N1063,4)="game","games",LEFT(N1063,4)="jour","journalism",LEFT(N1063,4)="musi","music",LEFT(N1063,4)="phot","photography",LEFT(N1063,4)="publ","publishing",LEFT(N1063,4)="tech","technology",LEFT(N1063,4)="thea","theater")</f>
        <v>journalism</v>
      </c>
      <c r="R1063" t="str">
        <f t="shared" si="84"/>
        <v>audio</v>
      </c>
      <c r="S1063" s="10">
        <f t="shared" si="82"/>
        <v>42492.041666666672</v>
      </c>
      <c r="T1063" s="10">
        <f t="shared" si="83"/>
        <v>42432.276712962965</v>
      </c>
    </row>
    <row r="1064" spans="1:20">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80"/>
        <v>0.95477386934673369</v>
      </c>
      <c r="P1064">
        <f t="shared" si="81"/>
        <v>2.1052631578947368E-2</v>
      </c>
      <c r="Q1064" t="str" cm="1">
        <f t="array" ref="Q1064">_xlfn.IFS(LEFT(N1064,4)="film","film &amp; video",LEFT(N1064,4)="food","food",LEFT(N1064,4)="game","games",LEFT(N1064,4)="jour","journalism",LEFT(N1064,4)="musi","music",LEFT(N1064,4)="phot","photography",LEFT(N1064,4)="publ","publishing",LEFT(N1064,4)="tech","technology",LEFT(N1064,4)="thea","theater")</f>
        <v>journalism</v>
      </c>
      <c r="R1064" t="str">
        <f t="shared" si="84"/>
        <v>audio</v>
      </c>
      <c r="S1064" s="10">
        <f t="shared" si="82"/>
        <v>42563.807187500002</v>
      </c>
      <c r="T1064" s="10">
        <f t="shared" si="83"/>
        <v>42556.807187500002</v>
      </c>
    </row>
    <row r="1065" spans="1:20" ht="43.2">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80"/>
        <v>0</v>
      </c>
      <c r="P1065" t="e">
        <f t="shared" si="81"/>
        <v>#DIV/0!</v>
      </c>
      <c r="Q1065" t="str" cm="1">
        <f t="array" ref="Q1065">_xlfn.IFS(LEFT(N1065,4)="film","film &amp; video",LEFT(N1065,4)="food","food",LEFT(N1065,4)="game","games",LEFT(N1065,4)="jour","journalism",LEFT(N1065,4)="musi","music",LEFT(N1065,4)="phot","photography",LEFT(N1065,4)="publ","publishing",LEFT(N1065,4)="tech","technology",LEFT(N1065,4)="thea","theater")</f>
        <v>journalism</v>
      </c>
      <c r="R1065" t="str">
        <f t="shared" si="84"/>
        <v>audio</v>
      </c>
      <c r="S1065" s="10">
        <f t="shared" si="82"/>
        <v>42613.030810185184</v>
      </c>
      <c r="T1065" s="10">
        <f t="shared" si="83"/>
        <v>42583.030810185184</v>
      </c>
    </row>
    <row r="1066" spans="1:20" ht="43.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80"/>
        <v>8.9744444444444446E-2</v>
      </c>
      <c r="P1066">
        <f t="shared" si="81"/>
        <v>1.5228426395939087E-2</v>
      </c>
      <c r="Q1066" t="str" cm="1">
        <f t="array" ref="Q1066">_xlfn.IFS(LEFT(N1066,4)="film","film &amp; video",LEFT(N1066,4)="food","food",LEFT(N1066,4)="game","games",LEFT(N1066,4)="jour","journalism",LEFT(N1066,4)="musi","music",LEFT(N1066,4)="phot","photography",LEFT(N1066,4)="publ","publishing",LEFT(N1066,4)="tech","technology",LEFT(N1066,4)="thea","theater")</f>
        <v>games</v>
      </c>
      <c r="R1066" t="str">
        <f t="shared" si="84"/>
        <v>video games</v>
      </c>
      <c r="S1066" s="10">
        <f t="shared" si="82"/>
        <v>41462.228043981479</v>
      </c>
      <c r="T1066" s="10">
        <f t="shared" si="83"/>
        <v>41417.228043981479</v>
      </c>
    </row>
    <row r="1067" spans="1:20" ht="43.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80"/>
        <v>2.7E-2</v>
      </c>
      <c r="P1067">
        <f t="shared" si="81"/>
        <v>6.1728395061728392E-2</v>
      </c>
      <c r="Q1067" t="str" cm="1">
        <f t="array" ref="Q1067">_xlfn.IFS(LEFT(N1067,4)="film","film &amp; video",LEFT(N1067,4)="food","food",LEFT(N1067,4)="game","games",LEFT(N1067,4)="jour","journalism",LEFT(N1067,4)="musi","music",LEFT(N1067,4)="phot","photography",LEFT(N1067,4)="publ","publishing",LEFT(N1067,4)="tech","technology",LEFT(N1067,4)="thea","theater")</f>
        <v>games</v>
      </c>
      <c r="R1067" t="str">
        <f t="shared" si="84"/>
        <v>video games</v>
      </c>
      <c r="S1067" s="10">
        <f t="shared" si="82"/>
        <v>41689.381041666667</v>
      </c>
      <c r="T1067" s="10">
        <f t="shared" si="83"/>
        <v>41661.381041666667</v>
      </c>
    </row>
    <row r="1068" spans="1:20" ht="43.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80"/>
        <v>3.3673333333333333E-2</v>
      </c>
      <c r="P1068">
        <f t="shared" si="81"/>
        <v>2.9301128489408038E-2</v>
      </c>
      <c r="Q1068" t="str" cm="1">
        <f t="array" ref="Q1068">_xlfn.IFS(LEFT(N1068,4)="film","film &amp; video",LEFT(N1068,4)="food","food",LEFT(N1068,4)="game","games",LEFT(N1068,4)="jour","journalism",LEFT(N1068,4)="musi","music",LEFT(N1068,4)="phot","photography",LEFT(N1068,4)="publ","publishing",LEFT(N1068,4)="tech","technology",LEFT(N1068,4)="thea","theater")</f>
        <v>games</v>
      </c>
      <c r="R1068" t="str">
        <f t="shared" si="84"/>
        <v>video games</v>
      </c>
      <c r="S1068" s="10">
        <f t="shared" si="82"/>
        <v>41490.962754629632</v>
      </c>
      <c r="T1068" s="10">
        <f t="shared" si="83"/>
        <v>41445.962754629632</v>
      </c>
    </row>
    <row r="1069" spans="1:20" ht="43.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80"/>
        <v>0.26</v>
      </c>
      <c r="P1069">
        <f t="shared" si="81"/>
        <v>7.6923076923076927E-2</v>
      </c>
      <c r="Q1069" t="str" cm="1">
        <f t="array" ref="Q1069">_xlfn.IFS(LEFT(N1069,4)="film","film &amp; video",LEFT(N1069,4)="food","food",LEFT(N1069,4)="game","games",LEFT(N1069,4)="jour","journalism",LEFT(N1069,4)="musi","music",LEFT(N1069,4)="phot","photography",LEFT(N1069,4)="publ","publishing",LEFT(N1069,4)="tech","technology",LEFT(N1069,4)="thea","theater")</f>
        <v>games</v>
      </c>
      <c r="R1069" t="str">
        <f t="shared" si="84"/>
        <v>video games</v>
      </c>
      <c r="S1069" s="10">
        <f t="shared" si="82"/>
        <v>41629.855682870373</v>
      </c>
      <c r="T1069" s="10">
        <f t="shared" si="83"/>
        <v>41599.855682870373</v>
      </c>
    </row>
    <row r="1070" spans="1:20" ht="57.6">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80"/>
        <v>1.5E-3</v>
      </c>
      <c r="P1070">
        <f t="shared" si="81"/>
        <v>8.8888888888888892E-2</v>
      </c>
      <c r="Q1070" t="str" cm="1">
        <f t="array" ref="Q1070">_xlfn.IFS(LEFT(N1070,4)="film","film &amp; video",LEFT(N1070,4)="food","food",LEFT(N1070,4)="game","games",LEFT(N1070,4)="jour","journalism",LEFT(N1070,4)="musi","music",LEFT(N1070,4)="phot","photography",LEFT(N1070,4)="publ","publishing",LEFT(N1070,4)="tech","technology",LEFT(N1070,4)="thea","theater")</f>
        <v>games</v>
      </c>
      <c r="R1070" t="str">
        <f t="shared" si="84"/>
        <v>video games</v>
      </c>
      <c r="S1070" s="10">
        <f t="shared" si="82"/>
        <v>42470.329444444447</v>
      </c>
      <c r="T1070" s="10">
        <f t="shared" si="83"/>
        <v>42440.371111111104</v>
      </c>
    </row>
    <row r="1071" spans="1:20" ht="43.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80"/>
        <v>0.38636363636363635</v>
      </c>
      <c r="P1071">
        <f t="shared" si="81"/>
        <v>2.4705882352941175E-2</v>
      </c>
      <c r="Q1071" t="str" cm="1">
        <f t="array" ref="Q1071">_xlfn.IFS(LEFT(N1071,4)="film","film &amp; video",LEFT(N1071,4)="food","food",LEFT(N1071,4)="game","games",LEFT(N1071,4)="jour","journalism",LEFT(N1071,4)="musi","music",LEFT(N1071,4)="phot","photography",LEFT(N1071,4)="publ","publishing",LEFT(N1071,4)="tech","technology",LEFT(N1071,4)="thea","theater")</f>
        <v>games</v>
      </c>
      <c r="R1071" t="str">
        <f t="shared" si="84"/>
        <v>video games</v>
      </c>
      <c r="S1071" s="10">
        <f t="shared" si="82"/>
        <v>41604.271516203706</v>
      </c>
      <c r="T1071" s="10">
        <f t="shared" si="83"/>
        <v>41572.229849537034</v>
      </c>
    </row>
    <row r="1072" spans="1:20" ht="43.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80"/>
        <v>7.0000000000000001E-3</v>
      </c>
      <c r="P1072">
        <f t="shared" si="81"/>
        <v>2.8571428571428571E-2</v>
      </c>
      <c r="Q1072" t="str" cm="1">
        <f t="array" ref="Q1072">_xlfn.IFS(LEFT(N1072,4)="film","film &amp; video",LEFT(N1072,4)="food","food",LEFT(N1072,4)="game","games",LEFT(N1072,4)="jour","journalism",LEFT(N1072,4)="musi","music",LEFT(N1072,4)="phot","photography",LEFT(N1072,4)="publ","publishing",LEFT(N1072,4)="tech","technology",LEFT(N1072,4)="thea","theater")</f>
        <v>games</v>
      </c>
      <c r="R1072" t="str">
        <f t="shared" si="84"/>
        <v>video games</v>
      </c>
      <c r="S1072" s="10">
        <f t="shared" si="82"/>
        <v>41183.011828703704</v>
      </c>
      <c r="T1072" s="10">
        <f t="shared" si="83"/>
        <v>41163.011828703704</v>
      </c>
    </row>
    <row r="1073" spans="1:20" ht="43.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80"/>
        <v>0</v>
      </c>
      <c r="P1073" t="e">
        <f t="shared" si="81"/>
        <v>#DIV/0!</v>
      </c>
      <c r="Q1073" t="str" cm="1">
        <f t="array" ref="Q1073">_xlfn.IFS(LEFT(N1073,4)="film","film &amp; video",LEFT(N1073,4)="food","food",LEFT(N1073,4)="game","games",LEFT(N1073,4)="jour","journalism",LEFT(N1073,4)="musi","music",LEFT(N1073,4)="phot","photography",LEFT(N1073,4)="publ","publishing",LEFT(N1073,4)="tech","technology",LEFT(N1073,4)="thea","theater")</f>
        <v>games</v>
      </c>
      <c r="R1073" t="str">
        <f t="shared" si="84"/>
        <v>video games</v>
      </c>
      <c r="S1073" s="10">
        <f t="shared" si="82"/>
        <v>42325.795057870375</v>
      </c>
      <c r="T1073" s="10">
        <f t="shared" si="83"/>
        <v>42295.753391203703</v>
      </c>
    </row>
    <row r="1074" spans="1:20" ht="43.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80"/>
        <v>6.8000000000000005E-4</v>
      </c>
      <c r="P1074">
        <f t="shared" si="81"/>
        <v>7.8431372549019607E-2</v>
      </c>
      <c r="Q1074" t="str" cm="1">
        <f t="array" ref="Q1074">_xlfn.IFS(LEFT(N1074,4)="film","film &amp; video",LEFT(N1074,4)="food","food",LEFT(N1074,4)="game","games",LEFT(N1074,4)="jour","journalism",LEFT(N1074,4)="musi","music",LEFT(N1074,4)="phot","photography",LEFT(N1074,4)="publ","publishing",LEFT(N1074,4)="tech","technology",LEFT(N1074,4)="thea","theater")</f>
        <v>games</v>
      </c>
      <c r="R1074" t="str">
        <f t="shared" si="84"/>
        <v>video games</v>
      </c>
      <c r="S1074" s="10">
        <f t="shared" si="82"/>
        <v>41675.832141203704</v>
      </c>
      <c r="T1074" s="10">
        <f t="shared" si="83"/>
        <v>41645.832141203704</v>
      </c>
    </row>
    <row r="1075" spans="1:20" ht="28.8">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80"/>
        <v>1.3333333333333334E-2</v>
      </c>
      <c r="P1075">
        <f t="shared" si="81"/>
        <v>0.1</v>
      </c>
      <c r="Q1075" t="str" cm="1">
        <f t="array" ref="Q1075">_xlfn.IFS(LEFT(N1075,4)="film","film &amp; video",LEFT(N1075,4)="food","food",LEFT(N1075,4)="game","games",LEFT(N1075,4)="jour","journalism",LEFT(N1075,4)="musi","music",LEFT(N1075,4)="phot","photography",LEFT(N1075,4)="publ","publishing",LEFT(N1075,4)="tech","technology",LEFT(N1075,4)="thea","theater")</f>
        <v>games</v>
      </c>
      <c r="R1075" t="str">
        <f t="shared" si="84"/>
        <v>video games</v>
      </c>
      <c r="S1075" s="10">
        <f t="shared" si="82"/>
        <v>40832.964594907404</v>
      </c>
      <c r="T1075" s="10">
        <f t="shared" si="83"/>
        <v>40802.964594907404</v>
      </c>
    </row>
    <row r="1076" spans="1:20" ht="57.6">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80"/>
        <v>6.3092592592592589E-2</v>
      </c>
      <c r="P1076">
        <f t="shared" si="81"/>
        <v>8.8054006457293811E-3</v>
      </c>
      <c r="Q1076" t="str" cm="1">
        <f t="array" ref="Q1076">_xlfn.IFS(LEFT(N1076,4)="film","film &amp; video",LEFT(N1076,4)="food","food",LEFT(N1076,4)="game","games",LEFT(N1076,4)="jour","journalism",LEFT(N1076,4)="musi","music",LEFT(N1076,4)="phot","photography",LEFT(N1076,4)="publ","publishing",LEFT(N1076,4)="tech","technology",LEFT(N1076,4)="thea","theater")</f>
        <v>games</v>
      </c>
      <c r="R1076" t="str">
        <f t="shared" si="84"/>
        <v>video games</v>
      </c>
      <c r="S1076" s="10">
        <f t="shared" si="82"/>
        <v>41643.172974537039</v>
      </c>
      <c r="T1076" s="10">
        <f t="shared" si="83"/>
        <v>41613.172974537039</v>
      </c>
    </row>
    <row r="1077" spans="1:20" ht="28.8">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80"/>
        <v>4.4999999999999998E-2</v>
      </c>
      <c r="P1077">
        <f t="shared" si="81"/>
        <v>6.6666666666666666E-2</v>
      </c>
      <c r="Q1077" t="str" cm="1">
        <f t="array" ref="Q1077">_xlfn.IFS(LEFT(N1077,4)="film","film &amp; video",LEFT(N1077,4)="food","food",LEFT(N1077,4)="game","games",LEFT(N1077,4)="jour","journalism",LEFT(N1077,4)="musi","music",LEFT(N1077,4)="phot","photography",LEFT(N1077,4)="publ","publishing",LEFT(N1077,4)="tech","technology",LEFT(N1077,4)="thea","theater")</f>
        <v>games</v>
      </c>
      <c r="R1077" t="str">
        <f t="shared" si="84"/>
        <v>video games</v>
      </c>
      <c r="S1077" s="10">
        <f t="shared" si="82"/>
        <v>41035.904120370367</v>
      </c>
      <c r="T1077" s="10">
        <f t="shared" si="83"/>
        <v>41005.904120370367</v>
      </c>
    </row>
    <row r="1078" spans="1:20" ht="43.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80"/>
        <v>0.62765333333333329</v>
      </c>
      <c r="P1078">
        <f t="shared" si="81"/>
        <v>2.0712070357309768E-2</v>
      </c>
      <c r="Q1078" t="str" cm="1">
        <f t="array" ref="Q1078">_xlfn.IFS(LEFT(N1078,4)="film","film &amp; video",LEFT(N1078,4)="food","food",LEFT(N1078,4)="game","games",LEFT(N1078,4)="jour","journalism",LEFT(N1078,4)="musi","music",LEFT(N1078,4)="phot","photography",LEFT(N1078,4)="publ","publishing",LEFT(N1078,4)="tech","technology",LEFT(N1078,4)="thea","theater")</f>
        <v>games</v>
      </c>
      <c r="R1078" t="str">
        <f t="shared" si="84"/>
        <v>video games</v>
      </c>
      <c r="S1078" s="10">
        <f t="shared" si="82"/>
        <v>41893.377893518518</v>
      </c>
      <c r="T1078" s="10">
        <f t="shared" si="83"/>
        <v>41838.377893518518</v>
      </c>
    </row>
    <row r="1079" spans="1:20" ht="43.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80"/>
        <v>0.29376000000000002</v>
      </c>
      <c r="P1079">
        <f t="shared" si="81"/>
        <v>2.2739651416122005E-2</v>
      </c>
      <c r="Q1079" t="str" cm="1">
        <f t="array" ref="Q1079">_xlfn.IFS(LEFT(N1079,4)="film","film &amp; video",LEFT(N1079,4)="food","food",LEFT(N1079,4)="game","games",LEFT(N1079,4)="jour","journalism",LEFT(N1079,4)="musi","music",LEFT(N1079,4)="phot","photography",LEFT(N1079,4)="publ","publishing",LEFT(N1079,4)="tech","technology",LEFT(N1079,4)="thea","theater")</f>
        <v>games</v>
      </c>
      <c r="R1079" t="str">
        <f t="shared" si="84"/>
        <v>video games</v>
      </c>
      <c r="S1079" s="10">
        <f t="shared" si="82"/>
        <v>42383.16679398148</v>
      </c>
      <c r="T1079" s="10">
        <f t="shared" si="83"/>
        <v>42353.16679398148</v>
      </c>
    </row>
    <row r="1080" spans="1:20" ht="57.6">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80"/>
        <v>7.4999999999999997E-2</v>
      </c>
      <c r="P1080">
        <f t="shared" si="81"/>
        <v>0.1111111111111111</v>
      </c>
      <c r="Q1080" t="str" cm="1">
        <f t="array" ref="Q1080">_xlfn.IFS(LEFT(N1080,4)="film","film &amp; video",LEFT(N1080,4)="food","food",LEFT(N1080,4)="game","games",LEFT(N1080,4)="jour","journalism",LEFT(N1080,4)="musi","music",LEFT(N1080,4)="phot","photography",LEFT(N1080,4)="publ","publishing",LEFT(N1080,4)="tech","technology",LEFT(N1080,4)="thea","theater")</f>
        <v>games</v>
      </c>
      <c r="R1080" t="str">
        <f t="shared" si="84"/>
        <v>video games</v>
      </c>
      <c r="S1080" s="10">
        <f t="shared" si="82"/>
        <v>40746.195844907408</v>
      </c>
      <c r="T1080" s="10">
        <f t="shared" si="83"/>
        <v>40701.195844907408</v>
      </c>
    </row>
    <row r="1081" spans="1:20" ht="43.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80"/>
        <v>2.6076923076923077E-2</v>
      </c>
      <c r="P1081">
        <f t="shared" si="81"/>
        <v>2.6548672566371681E-2</v>
      </c>
      <c r="Q1081" t="str" cm="1">
        <f t="array" ref="Q1081">_xlfn.IFS(LEFT(N1081,4)="film","film &amp; video",LEFT(N1081,4)="food","food",LEFT(N1081,4)="game","games",LEFT(N1081,4)="jour","journalism",LEFT(N1081,4)="musi","music",LEFT(N1081,4)="phot","photography",LEFT(N1081,4)="publ","publishing",LEFT(N1081,4)="tech","technology",LEFT(N1081,4)="thea","theater")</f>
        <v>games</v>
      </c>
      <c r="R1081" t="str">
        <f t="shared" si="84"/>
        <v>video games</v>
      </c>
      <c r="S1081" s="10">
        <f t="shared" si="82"/>
        <v>42504.566388888896</v>
      </c>
      <c r="T1081" s="10">
        <f t="shared" si="83"/>
        <v>42479.566388888896</v>
      </c>
    </row>
    <row r="1082" spans="1:20" ht="43.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80"/>
        <v>9.1050000000000006E-2</v>
      </c>
      <c r="P1082">
        <f t="shared" si="81"/>
        <v>5.3816584294343765E-2</v>
      </c>
      <c r="Q1082" t="str" cm="1">
        <f t="array" ref="Q1082">_xlfn.IFS(LEFT(N1082,4)="film","film &amp; video",LEFT(N1082,4)="food","food",LEFT(N1082,4)="game","games",LEFT(N1082,4)="jour","journalism",LEFT(N1082,4)="musi","music",LEFT(N1082,4)="phot","photography",LEFT(N1082,4)="publ","publishing",LEFT(N1082,4)="tech","technology",LEFT(N1082,4)="thea","theater")</f>
        <v>games</v>
      </c>
      <c r="R1082" t="str">
        <f t="shared" si="84"/>
        <v>video games</v>
      </c>
      <c r="S1082" s="10">
        <f t="shared" si="82"/>
        <v>41770.138113425928</v>
      </c>
      <c r="T1082" s="10">
        <f t="shared" si="83"/>
        <v>41740.138113425928</v>
      </c>
    </row>
    <row r="1083" spans="1:20" ht="43.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80"/>
        <v>1.7647058823529413E-4</v>
      </c>
      <c r="P1083">
        <f t="shared" si="81"/>
        <v>0.33333333333333331</v>
      </c>
      <c r="Q1083" t="str" cm="1">
        <f t="array" ref="Q1083">_xlfn.IFS(LEFT(N1083,4)="film","film &amp; video",LEFT(N1083,4)="food","food",LEFT(N1083,4)="game","games",LEFT(N1083,4)="jour","journalism",LEFT(N1083,4)="musi","music",LEFT(N1083,4)="phot","photography",LEFT(N1083,4)="publ","publishing",LEFT(N1083,4)="tech","technology",LEFT(N1083,4)="thea","theater")</f>
        <v>games</v>
      </c>
      <c r="R1083" t="str">
        <f t="shared" si="84"/>
        <v>video games</v>
      </c>
      <c r="S1083" s="10">
        <f t="shared" si="82"/>
        <v>42032.926990740743</v>
      </c>
      <c r="T1083" s="10">
        <f t="shared" si="83"/>
        <v>42002.926990740743</v>
      </c>
    </row>
    <row r="1084" spans="1:20" ht="43.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80"/>
        <v>5.5999999999999999E-3</v>
      </c>
      <c r="P1084">
        <f t="shared" si="81"/>
        <v>5.3571428571428568E-2</v>
      </c>
      <c r="Q1084" t="str" cm="1">
        <f t="array" ref="Q1084">_xlfn.IFS(LEFT(N1084,4)="film","film &amp; video",LEFT(N1084,4)="food","food",LEFT(N1084,4)="game","games",LEFT(N1084,4)="jour","journalism",LEFT(N1084,4)="musi","music",LEFT(N1084,4)="phot","photography",LEFT(N1084,4)="publ","publishing",LEFT(N1084,4)="tech","technology",LEFT(N1084,4)="thea","theater")</f>
        <v>games</v>
      </c>
      <c r="R1084" t="str">
        <f t="shared" si="84"/>
        <v>video games</v>
      </c>
      <c r="S1084" s="10">
        <f t="shared" si="82"/>
        <v>41131.906111111115</v>
      </c>
      <c r="T1084" s="10">
        <f t="shared" si="83"/>
        <v>41101.906111111115</v>
      </c>
    </row>
    <row r="1085" spans="1:20" ht="43.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80"/>
        <v>8.2000000000000007E-3</v>
      </c>
      <c r="P1085">
        <f t="shared" si="81"/>
        <v>2.4390243902439024E-3</v>
      </c>
      <c r="Q1085" t="str" cm="1">
        <f t="array" ref="Q1085">_xlfn.IFS(LEFT(N1085,4)="film","film &amp; video",LEFT(N1085,4)="food","food",LEFT(N1085,4)="game","games",LEFT(N1085,4)="jour","journalism",LEFT(N1085,4)="musi","music",LEFT(N1085,4)="phot","photography",LEFT(N1085,4)="publ","publishing",LEFT(N1085,4)="tech","technology",LEFT(N1085,4)="thea","theater")</f>
        <v>games</v>
      </c>
      <c r="R1085" t="str">
        <f t="shared" si="84"/>
        <v>video games</v>
      </c>
      <c r="S1085" s="10">
        <f t="shared" si="82"/>
        <v>41853.659525462965</v>
      </c>
      <c r="T1085" s="10">
        <f t="shared" si="83"/>
        <v>41793.659525462965</v>
      </c>
    </row>
    <row r="1086" spans="1:20">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80"/>
        <v>0</v>
      </c>
      <c r="P1086" t="e">
        <f t="shared" si="81"/>
        <v>#DIV/0!</v>
      </c>
      <c r="Q1086" t="str" cm="1">
        <f t="array" ref="Q1086">_xlfn.IFS(LEFT(N1086,4)="film","film &amp; video",LEFT(N1086,4)="food","food",LEFT(N1086,4)="game","games",LEFT(N1086,4)="jour","journalism",LEFT(N1086,4)="musi","music",LEFT(N1086,4)="phot","photography",LEFT(N1086,4)="publ","publishing",LEFT(N1086,4)="tech","technology",LEFT(N1086,4)="thea","theater")</f>
        <v>games</v>
      </c>
      <c r="R1086" t="str">
        <f t="shared" si="84"/>
        <v>video games</v>
      </c>
      <c r="S1086" s="10">
        <f t="shared" si="82"/>
        <v>41859.912083333329</v>
      </c>
      <c r="T1086" s="10">
        <f t="shared" si="83"/>
        <v>41829.912083333329</v>
      </c>
    </row>
    <row r="1087" spans="1:20" ht="43.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80"/>
        <v>3.4200000000000001E-2</v>
      </c>
      <c r="P1087">
        <f t="shared" si="81"/>
        <v>8.771929824561403E-3</v>
      </c>
      <c r="Q1087" t="str" cm="1">
        <f t="array" ref="Q1087">_xlfn.IFS(LEFT(N1087,4)="film","film &amp; video",LEFT(N1087,4)="food","food",LEFT(N1087,4)="game","games",LEFT(N1087,4)="jour","journalism",LEFT(N1087,4)="musi","music",LEFT(N1087,4)="phot","photography",LEFT(N1087,4)="publ","publishing",LEFT(N1087,4)="tech","technology",LEFT(N1087,4)="thea","theater")</f>
        <v>games</v>
      </c>
      <c r="R1087" t="str">
        <f t="shared" si="84"/>
        <v>video games</v>
      </c>
      <c r="S1087" s="10">
        <f t="shared" si="82"/>
        <v>42443.629340277781</v>
      </c>
      <c r="T1087" s="10">
        <f t="shared" si="83"/>
        <v>42413.671006944445</v>
      </c>
    </row>
    <row r="1088" spans="1:20">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80"/>
        <v>8.3333333333333339E-4</v>
      </c>
      <c r="P1088">
        <f t="shared" si="81"/>
        <v>0.13333333333333333</v>
      </c>
      <c r="Q1088" t="str" cm="1">
        <f t="array" ref="Q1088">_xlfn.IFS(LEFT(N1088,4)="film","film &amp; video",LEFT(N1088,4)="food","food",LEFT(N1088,4)="game","games",LEFT(N1088,4)="jour","journalism",LEFT(N1088,4)="musi","music",LEFT(N1088,4)="phot","photography",LEFT(N1088,4)="publ","publishing",LEFT(N1088,4)="tech","technology",LEFT(N1088,4)="thea","theater")</f>
        <v>games</v>
      </c>
      <c r="R1088" t="str">
        <f t="shared" si="84"/>
        <v>video games</v>
      </c>
      <c r="S1088" s="10">
        <f t="shared" si="82"/>
        <v>41875.866793981484</v>
      </c>
      <c r="T1088" s="10">
        <f t="shared" si="83"/>
        <v>41845.866793981484</v>
      </c>
    </row>
    <row r="1089" spans="1:20" ht="43.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80"/>
        <v>0</v>
      </c>
      <c r="P1089" t="e">
        <f t="shared" si="81"/>
        <v>#DIV/0!</v>
      </c>
      <c r="Q1089" t="str" cm="1">
        <f t="array" ref="Q1089">_xlfn.IFS(LEFT(N1089,4)="film","film &amp; video",LEFT(N1089,4)="food","food",LEFT(N1089,4)="game","games",LEFT(N1089,4)="jour","journalism",LEFT(N1089,4)="musi","music",LEFT(N1089,4)="phot","photography",LEFT(N1089,4)="publ","publishing",LEFT(N1089,4)="tech","technology",LEFT(N1089,4)="thea","theater")</f>
        <v>games</v>
      </c>
      <c r="R1089" t="str">
        <f t="shared" si="84"/>
        <v>video games</v>
      </c>
      <c r="S1089" s="10">
        <f t="shared" si="82"/>
        <v>41805.713969907411</v>
      </c>
      <c r="T1089" s="10">
        <f t="shared" si="83"/>
        <v>41775.713969907411</v>
      </c>
    </row>
    <row r="1090" spans="1:20" ht="28.8">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85">E1090/D1090</f>
        <v>0.14182977777777778</v>
      </c>
      <c r="P1090">
        <f t="shared" ref="P1090:P1153" si="86">L1090/E1090</f>
        <v>2.3032304765963581E-2</v>
      </c>
      <c r="Q1090" t="str" cm="1">
        <f t="array" ref="Q1090">_xlfn.IFS(LEFT(N1090,4)="film","film &amp; video",LEFT(N1090,4)="food","food",LEFT(N1090,4)="game","games",LEFT(N1090,4)="jour","journalism",LEFT(N1090,4)="musi","music",LEFT(N1090,4)="phot","photography",LEFT(N1090,4)="publ","publishing",LEFT(N1090,4)="tech","technology",LEFT(N1090,4)="thea","theater")</f>
        <v>games</v>
      </c>
      <c r="R1090" t="str">
        <f t="shared" si="84"/>
        <v>video games</v>
      </c>
      <c r="S1090" s="10">
        <f t="shared" ref="S1090:S1153" si="87">(((I1090/60)/60)/24)+DATE(1970,1,1)</f>
        <v>41753.799386574072</v>
      </c>
      <c r="T1090" s="10">
        <f t="shared" ref="T1090:T1153" si="88">(((J1090/60)/60)/24)+DATE(1970,1,1)</f>
        <v>41723.799386574072</v>
      </c>
    </row>
    <row r="1091" spans="1:20" ht="28.8">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85"/>
        <v>7.8266666666666665E-2</v>
      </c>
      <c r="P1091">
        <f t="shared" si="86"/>
        <v>4.1737649063032366E-2</v>
      </c>
      <c r="Q1091" t="str" cm="1">
        <f t="array" ref="Q1091">_xlfn.IFS(LEFT(N1091,4)="film","film &amp; video",LEFT(N1091,4)="food","food",LEFT(N1091,4)="game","games",LEFT(N1091,4)="jour","journalism",LEFT(N1091,4)="musi","music",LEFT(N1091,4)="phot","photography",LEFT(N1091,4)="publ","publishing",LEFT(N1091,4)="tech","technology",LEFT(N1091,4)="thea","theater")</f>
        <v>games</v>
      </c>
      <c r="R1091" t="str">
        <f t="shared" ref="R1091:R1154" si="89">MID(N1091,SEARCH("/",N1091)+1,17)</f>
        <v>video games</v>
      </c>
      <c r="S1091" s="10">
        <f t="shared" si="87"/>
        <v>42181.189525462964</v>
      </c>
      <c r="T1091" s="10">
        <f t="shared" si="88"/>
        <v>42151.189525462964</v>
      </c>
    </row>
    <row r="1092" spans="1:20" ht="43.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85"/>
        <v>3.8464497269020693E-4</v>
      </c>
      <c r="P1092">
        <f t="shared" si="86"/>
        <v>0.2</v>
      </c>
      <c r="Q1092" t="str" cm="1">
        <f t="array" ref="Q1092">_xlfn.IFS(LEFT(N1092,4)="film","film &amp; video",LEFT(N1092,4)="food","food",LEFT(N1092,4)="game","games",LEFT(N1092,4)="jour","journalism",LEFT(N1092,4)="musi","music",LEFT(N1092,4)="phot","photography",LEFT(N1092,4)="publ","publishing",LEFT(N1092,4)="tech","technology",LEFT(N1092,4)="thea","theater")</f>
        <v>games</v>
      </c>
      <c r="R1092" t="str">
        <f t="shared" si="89"/>
        <v>video games</v>
      </c>
      <c r="S1092" s="10">
        <f t="shared" si="87"/>
        <v>42153.185798611114</v>
      </c>
      <c r="T1092" s="10">
        <f t="shared" si="88"/>
        <v>42123.185798611114</v>
      </c>
    </row>
    <row r="1093" spans="1:20" ht="43.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85"/>
        <v>0.125</v>
      </c>
      <c r="P1093">
        <f t="shared" si="86"/>
        <v>0.08</v>
      </c>
      <c r="Q1093" t="str" cm="1">
        <f t="array" ref="Q1093">_xlfn.IFS(LEFT(N1093,4)="film","film &amp; video",LEFT(N1093,4)="food","food",LEFT(N1093,4)="game","games",LEFT(N1093,4)="jour","journalism",LEFT(N1093,4)="musi","music",LEFT(N1093,4)="phot","photography",LEFT(N1093,4)="publ","publishing",LEFT(N1093,4)="tech","technology",LEFT(N1093,4)="thea","theater")</f>
        <v>games</v>
      </c>
      <c r="R1093" t="str">
        <f t="shared" si="89"/>
        <v>video games</v>
      </c>
      <c r="S1093" s="10">
        <f t="shared" si="87"/>
        <v>42470.778611111105</v>
      </c>
      <c r="T1093" s="10">
        <f t="shared" si="88"/>
        <v>42440.820277777777</v>
      </c>
    </row>
    <row r="1094" spans="1:20" ht="57.6">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85"/>
        <v>1.0500000000000001E-2</v>
      </c>
      <c r="P1094">
        <f t="shared" si="86"/>
        <v>0.33333333333333331</v>
      </c>
      <c r="Q1094" t="str" cm="1">
        <f t="array" ref="Q1094">_xlfn.IFS(LEFT(N1094,4)="film","film &amp; video",LEFT(N1094,4)="food","food",LEFT(N1094,4)="game","games",LEFT(N1094,4)="jour","journalism",LEFT(N1094,4)="musi","music",LEFT(N1094,4)="phot","photography",LEFT(N1094,4)="publ","publishing",LEFT(N1094,4)="tech","technology",LEFT(N1094,4)="thea","theater")</f>
        <v>games</v>
      </c>
      <c r="R1094" t="str">
        <f t="shared" si="89"/>
        <v>video games</v>
      </c>
      <c r="S1094" s="10">
        <f t="shared" si="87"/>
        <v>41280.025902777779</v>
      </c>
      <c r="T1094" s="10">
        <f t="shared" si="88"/>
        <v>41250.025902777779</v>
      </c>
    </row>
    <row r="1095" spans="1:20" ht="43.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85"/>
        <v>0.14083333333333334</v>
      </c>
      <c r="P1095">
        <f t="shared" si="86"/>
        <v>9.4674556213017749E-2</v>
      </c>
      <c r="Q1095" t="str" cm="1">
        <f t="array" ref="Q1095">_xlfn.IFS(LEFT(N1095,4)="film","film &amp; video",LEFT(N1095,4)="food","food",LEFT(N1095,4)="game","games",LEFT(N1095,4)="jour","journalism",LEFT(N1095,4)="musi","music",LEFT(N1095,4)="phot","photography",LEFT(N1095,4)="publ","publishing",LEFT(N1095,4)="tech","technology",LEFT(N1095,4)="thea","theater")</f>
        <v>games</v>
      </c>
      <c r="R1095" t="str">
        <f t="shared" si="89"/>
        <v>video games</v>
      </c>
      <c r="S1095" s="10">
        <f t="shared" si="87"/>
        <v>42411.973807870367</v>
      </c>
      <c r="T1095" s="10">
        <f t="shared" si="88"/>
        <v>42396.973807870367</v>
      </c>
    </row>
    <row r="1096" spans="1:20" ht="43.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85"/>
        <v>0.18300055555555556</v>
      </c>
      <c r="P1096">
        <f t="shared" si="86"/>
        <v>8.1966964277582644E-3</v>
      </c>
      <c r="Q1096" t="str" cm="1">
        <f t="array" ref="Q1096">_xlfn.IFS(LEFT(N1096,4)="film","film &amp; video",LEFT(N1096,4)="food","food",LEFT(N1096,4)="game","games",LEFT(N1096,4)="jour","journalism",LEFT(N1096,4)="musi","music",LEFT(N1096,4)="phot","photography",LEFT(N1096,4)="publ","publishing",LEFT(N1096,4)="tech","technology",LEFT(N1096,4)="thea","theater")</f>
        <v>games</v>
      </c>
      <c r="R1096" t="str">
        <f t="shared" si="89"/>
        <v>video games</v>
      </c>
      <c r="S1096" s="10">
        <f t="shared" si="87"/>
        <v>40825.713344907403</v>
      </c>
      <c r="T1096" s="10">
        <f t="shared" si="88"/>
        <v>40795.713344907403</v>
      </c>
    </row>
    <row r="1097" spans="1:20" ht="43.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85"/>
        <v>5.0347999999999997E-2</v>
      </c>
      <c r="P1097">
        <f t="shared" si="86"/>
        <v>3.734011281480893E-3</v>
      </c>
      <c r="Q1097" t="str" cm="1">
        <f t="array" ref="Q1097">_xlfn.IFS(LEFT(N1097,4)="film","film &amp; video",LEFT(N1097,4)="food","food",LEFT(N1097,4)="game","games",LEFT(N1097,4)="jour","journalism",LEFT(N1097,4)="musi","music",LEFT(N1097,4)="phot","photography",LEFT(N1097,4)="publ","publishing",LEFT(N1097,4)="tech","technology",LEFT(N1097,4)="thea","theater")</f>
        <v>games</v>
      </c>
      <c r="R1097" t="str">
        <f t="shared" si="89"/>
        <v>video games</v>
      </c>
      <c r="S1097" s="10">
        <f t="shared" si="87"/>
        <v>41516.537268518521</v>
      </c>
      <c r="T1097" s="10">
        <f t="shared" si="88"/>
        <v>41486.537268518521</v>
      </c>
    </row>
    <row r="1098" spans="1:20" ht="43.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85"/>
        <v>0.17933333333333334</v>
      </c>
      <c r="P1098">
        <f t="shared" si="86"/>
        <v>1.3475836431226766E-2</v>
      </c>
      <c r="Q1098" t="str" cm="1">
        <f t="array" ref="Q1098">_xlfn.IFS(LEFT(N1098,4)="film","film &amp; video",LEFT(N1098,4)="food","food",LEFT(N1098,4)="game","games",LEFT(N1098,4)="jour","journalism",LEFT(N1098,4)="musi","music",LEFT(N1098,4)="phot","photography",LEFT(N1098,4)="publ","publishing",LEFT(N1098,4)="tech","technology",LEFT(N1098,4)="thea","theater")</f>
        <v>games</v>
      </c>
      <c r="R1098" t="str">
        <f t="shared" si="89"/>
        <v>video games</v>
      </c>
      <c r="S1098" s="10">
        <f t="shared" si="87"/>
        <v>41916.145833333336</v>
      </c>
      <c r="T1098" s="10">
        <f t="shared" si="88"/>
        <v>41885.51798611111</v>
      </c>
    </row>
    <row r="1099" spans="1:20" ht="43.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85"/>
        <v>4.6999999999999999E-4</v>
      </c>
      <c r="P1099">
        <f t="shared" si="86"/>
        <v>0.14893617021276595</v>
      </c>
      <c r="Q1099" t="str" cm="1">
        <f t="array" ref="Q1099">_xlfn.IFS(LEFT(N1099,4)="film","film &amp; video",LEFT(N1099,4)="food","food",LEFT(N1099,4)="game","games",LEFT(N1099,4)="jour","journalism",LEFT(N1099,4)="musi","music",LEFT(N1099,4)="phot","photography",LEFT(N1099,4)="publ","publishing",LEFT(N1099,4)="tech","technology",LEFT(N1099,4)="thea","theater")</f>
        <v>games</v>
      </c>
      <c r="R1099" t="str">
        <f t="shared" si="89"/>
        <v>video games</v>
      </c>
      <c r="S1099" s="10">
        <f t="shared" si="87"/>
        <v>41700.792557870373</v>
      </c>
      <c r="T1099" s="10">
        <f t="shared" si="88"/>
        <v>41660.792557870373</v>
      </c>
    </row>
    <row r="1100" spans="1:20" ht="28.8">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85"/>
        <v>7.2120000000000004E-2</v>
      </c>
      <c r="P1100">
        <f t="shared" si="86"/>
        <v>1.2201885745978924E-2</v>
      </c>
      <c r="Q1100" t="str" cm="1">
        <f t="array" ref="Q1100">_xlfn.IFS(LEFT(N1100,4)="film","film &amp; video",LEFT(N1100,4)="food","food",LEFT(N1100,4)="game","games",LEFT(N1100,4)="jour","journalism",LEFT(N1100,4)="musi","music",LEFT(N1100,4)="phot","photography",LEFT(N1100,4)="publ","publishing",LEFT(N1100,4)="tech","technology",LEFT(N1100,4)="thea","theater")</f>
        <v>games</v>
      </c>
      <c r="R1100" t="str">
        <f t="shared" si="89"/>
        <v>video games</v>
      </c>
      <c r="S1100" s="10">
        <f t="shared" si="87"/>
        <v>41742.762673611112</v>
      </c>
      <c r="T1100" s="10">
        <f t="shared" si="88"/>
        <v>41712.762673611112</v>
      </c>
    </row>
    <row r="1101" spans="1:20" ht="57.6">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85"/>
        <v>5.0000000000000001E-3</v>
      </c>
      <c r="P1101">
        <f t="shared" si="86"/>
        <v>0.04</v>
      </c>
      <c r="Q1101" t="str" cm="1">
        <f t="array" ref="Q1101">_xlfn.IFS(LEFT(N1101,4)="film","film &amp; video",LEFT(N1101,4)="food","food",LEFT(N1101,4)="game","games",LEFT(N1101,4)="jour","journalism",LEFT(N1101,4)="musi","music",LEFT(N1101,4)="phot","photography",LEFT(N1101,4)="publ","publishing",LEFT(N1101,4)="tech","technology",LEFT(N1101,4)="thea","theater")</f>
        <v>games</v>
      </c>
      <c r="R1101" t="str">
        <f t="shared" si="89"/>
        <v>video games</v>
      </c>
      <c r="S1101" s="10">
        <f t="shared" si="87"/>
        <v>42137.836435185185</v>
      </c>
      <c r="T1101" s="10">
        <f t="shared" si="88"/>
        <v>42107.836435185185</v>
      </c>
    </row>
    <row r="1102" spans="1:20" ht="43.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85"/>
        <v>2.5000000000000001E-2</v>
      </c>
      <c r="P1102">
        <f t="shared" si="86"/>
        <v>0.1</v>
      </c>
      <c r="Q1102" t="str" cm="1">
        <f t="array" ref="Q1102">_xlfn.IFS(LEFT(N1102,4)="film","film &amp; video",LEFT(N1102,4)="food","food",LEFT(N1102,4)="game","games",LEFT(N1102,4)="jour","journalism",LEFT(N1102,4)="musi","music",LEFT(N1102,4)="phot","photography",LEFT(N1102,4)="publ","publishing",LEFT(N1102,4)="tech","technology",LEFT(N1102,4)="thea","theater")</f>
        <v>games</v>
      </c>
      <c r="R1102" t="str">
        <f t="shared" si="89"/>
        <v>video games</v>
      </c>
      <c r="S1102" s="10">
        <f t="shared" si="87"/>
        <v>42414.110775462963</v>
      </c>
      <c r="T1102" s="10">
        <f t="shared" si="88"/>
        <v>42384.110775462963</v>
      </c>
    </row>
    <row r="1103" spans="1:20" ht="28.8">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85"/>
        <v>4.0999999999999999E-4</v>
      </c>
      <c r="P1103">
        <f t="shared" si="86"/>
        <v>0.14634146341463414</v>
      </c>
      <c r="Q1103" t="str" cm="1">
        <f t="array" ref="Q1103">_xlfn.IFS(LEFT(N1103,4)="film","film &amp; video",LEFT(N1103,4)="food","food",LEFT(N1103,4)="game","games",LEFT(N1103,4)="jour","journalism",LEFT(N1103,4)="musi","music",LEFT(N1103,4)="phot","photography",LEFT(N1103,4)="publ","publishing",LEFT(N1103,4)="tech","technology",LEFT(N1103,4)="thea","theater")</f>
        <v>games</v>
      </c>
      <c r="R1103" t="str">
        <f t="shared" si="89"/>
        <v>video games</v>
      </c>
      <c r="S1103" s="10">
        <f t="shared" si="87"/>
        <v>42565.758333333331</v>
      </c>
      <c r="T1103" s="10">
        <f t="shared" si="88"/>
        <v>42538.77243055556</v>
      </c>
    </row>
    <row r="1104" spans="1:20" ht="43.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85"/>
        <v>5.3124999999999999E-2</v>
      </c>
      <c r="P1104">
        <f t="shared" si="86"/>
        <v>5.647058823529412E-2</v>
      </c>
      <c r="Q1104" t="str" cm="1">
        <f t="array" ref="Q1104">_xlfn.IFS(LEFT(N1104,4)="film","film &amp; video",LEFT(N1104,4)="food","food",LEFT(N1104,4)="game","games",LEFT(N1104,4)="jour","journalism",LEFT(N1104,4)="musi","music",LEFT(N1104,4)="phot","photography",LEFT(N1104,4)="publ","publishing",LEFT(N1104,4)="tech","technology",LEFT(N1104,4)="thea","theater")</f>
        <v>games</v>
      </c>
      <c r="R1104" t="str">
        <f t="shared" si="89"/>
        <v>video games</v>
      </c>
      <c r="S1104" s="10">
        <f t="shared" si="87"/>
        <v>41617.249305555553</v>
      </c>
      <c r="T1104" s="10">
        <f t="shared" si="88"/>
        <v>41577.045428240745</v>
      </c>
    </row>
    <row r="1105" spans="1:20" ht="43.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85"/>
        <v>1.6199999999999999E-2</v>
      </c>
      <c r="P1105">
        <f t="shared" si="86"/>
        <v>6.1728395061728392E-2</v>
      </c>
      <c r="Q1105" t="str" cm="1">
        <f t="array" ref="Q1105">_xlfn.IFS(LEFT(N1105,4)="film","film &amp; video",LEFT(N1105,4)="food","food",LEFT(N1105,4)="game","games",LEFT(N1105,4)="jour","journalism",LEFT(N1105,4)="musi","music",LEFT(N1105,4)="phot","photography",LEFT(N1105,4)="publ","publishing",LEFT(N1105,4)="tech","technology",LEFT(N1105,4)="thea","theater")</f>
        <v>games</v>
      </c>
      <c r="R1105" t="str">
        <f t="shared" si="89"/>
        <v>video games</v>
      </c>
      <c r="S1105" s="10">
        <f t="shared" si="87"/>
        <v>42539.22210648148</v>
      </c>
      <c r="T1105" s="10">
        <f t="shared" si="88"/>
        <v>42479.22210648148</v>
      </c>
    </row>
    <row r="1106" spans="1:20" ht="43.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85"/>
        <v>4.9516666666666667E-2</v>
      </c>
      <c r="P1106">
        <f t="shared" si="86"/>
        <v>1.2453719286435544E-2</v>
      </c>
      <c r="Q1106" t="str" cm="1">
        <f t="array" ref="Q1106">_xlfn.IFS(LEFT(N1106,4)="film","film &amp; video",LEFT(N1106,4)="food","food",LEFT(N1106,4)="game","games",LEFT(N1106,4)="jour","journalism",LEFT(N1106,4)="musi","music",LEFT(N1106,4)="phot","photography",LEFT(N1106,4)="publ","publishing",LEFT(N1106,4)="tech","technology",LEFT(N1106,4)="thea","theater")</f>
        <v>games</v>
      </c>
      <c r="R1106" t="str">
        <f t="shared" si="89"/>
        <v>video games</v>
      </c>
      <c r="S1106" s="10">
        <f t="shared" si="87"/>
        <v>41801.40996527778</v>
      </c>
      <c r="T1106" s="10">
        <f t="shared" si="88"/>
        <v>41771.40996527778</v>
      </c>
    </row>
    <row r="1107" spans="1:20" ht="57.6">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85"/>
        <v>1.5900000000000001E-3</v>
      </c>
      <c r="P1107">
        <f t="shared" si="86"/>
        <v>1.3976240391334731E-2</v>
      </c>
      <c r="Q1107" t="str" cm="1">
        <f t="array" ref="Q1107">_xlfn.IFS(LEFT(N1107,4)="film","film &amp; video",LEFT(N1107,4)="food","food",LEFT(N1107,4)="game","games",LEFT(N1107,4)="jour","journalism",LEFT(N1107,4)="musi","music",LEFT(N1107,4)="phot","photography",LEFT(N1107,4)="publ","publishing",LEFT(N1107,4)="tech","technology",LEFT(N1107,4)="thea","theater")</f>
        <v>games</v>
      </c>
      <c r="R1107" t="str">
        <f t="shared" si="89"/>
        <v>video games</v>
      </c>
      <c r="S1107" s="10">
        <f t="shared" si="87"/>
        <v>41722.0940625</v>
      </c>
      <c r="T1107" s="10">
        <f t="shared" si="88"/>
        <v>41692.135729166665</v>
      </c>
    </row>
    <row r="1108" spans="1:20" ht="43.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85"/>
        <v>0.41249999999999998</v>
      </c>
      <c r="P1108">
        <f t="shared" si="86"/>
        <v>4.2424242424242427E-2</v>
      </c>
      <c r="Q1108" t="str" cm="1">
        <f t="array" ref="Q1108">_xlfn.IFS(LEFT(N1108,4)="film","film &amp; video",LEFT(N1108,4)="food","food",LEFT(N1108,4)="game","games",LEFT(N1108,4)="jour","journalism",LEFT(N1108,4)="musi","music",LEFT(N1108,4)="phot","photography",LEFT(N1108,4)="publ","publishing",LEFT(N1108,4)="tech","technology",LEFT(N1108,4)="thea","theater")</f>
        <v>games</v>
      </c>
      <c r="R1108" t="str">
        <f t="shared" si="89"/>
        <v>video games</v>
      </c>
      <c r="S1108" s="10">
        <f t="shared" si="87"/>
        <v>41003.698784722219</v>
      </c>
      <c r="T1108" s="10">
        <f t="shared" si="88"/>
        <v>40973.740451388891</v>
      </c>
    </row>
    <row r="1109" spans="1:20" ht="57.6">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85"/>
        <v>0</v>
      </c>
      <c r="P1109" t="e">
        <f t="shared" si="86"/>
        <v>#DIV/0!</v>
      </c>
      <c r="Q1109" t="str" cm="1">
        <f t="array" ref="Q1109">_xlfn.IFS(LEFT(N1109,4)="film","film &amp; video",LEFT(N1109,4)="food","food",LEFT(N1109,4)="game","games",LEFT(N1109,4)="jour","journalism",LEFT(N1109,4)="musi","music",LEFT(N1109,4)="phot","photography",LEFT(N1109,4)="publ","publishing",LEFT(N1109,4)="tech","technology",LEFT(N1109,4)="thea","theater")</f>
        <v>games</v>
      </c>
      <c r="R1109" t="str">
        <f t="shared" si="89"/>
        <v>video games</v>
      </c>
      <c r="S1109" s="10">
        <f t="shared" si="87"/>
        <v>41843.861388888887</v>
      </c>
      <c r="T1109" s="10">
        <f t="shared" si="88"/>
        <v>41813.861388888887</v>
      </c>
    </row>
    <row r="1110" spans="1:20" ht="57.6">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85"/>
        <v>2.93E-2</v>
      </c>
      <c r="P1110">
        <f t="shared" si="86"/>
        <v>2.8668941979522185E-2</v>
      </c>
      <c r="Q1110" t="str" cm="1">
        <f t="array" ref="Q1110">_xlfn.IFS(LEFT(N1110,4)="film","film &amp; video",LEFT(N1110,4)="food","food",LEFT(N1110,4)="game","games",LEFT(N1110,4)="jour","journalism",LEFT(N1110,4)="musi","music",LEFT(N1110,4)="phot","photography",LEFT(N1110,4)="publ","publishing",LEFT(N1110,4)="tech","technology",LEFT(N1110,4)="thea","theater")</f>
        <v>games</v>
      </c>
      <c r="R1110" t="str">
        <f t="shared" si="89"/>
        <v>video games</v>
      </c>
      <c r="S1110" s="10">
        <f t="shared" si="87"/>
        <v>41012.595312500001</v>
      </c>
      <c r="T1110" s="10">
        <f t="shared" si="88"/>
        <v>40952.636979166666</v>
      </c>
    </row>
    <row r="1111" spans="1:20" ht="43.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85"/>
        <v>4.4999999999999997E-3</v>
      </c>
      <c r="P1111">
        <f t="shared" si="86"/>
        <v>6.6666666666666666E-2</v>
      </c>
      <c r="Q1111" t="str" cm="1">
        <f t="array" ref="Q1111">_xlfn.IFS(LEFT(N1111,4)="film","film &amp; video",LEFT(N1111,4)="food","food",LEFT(N1111,4)="game","games",LEFT(N1111,4)="jour","journalism",LEFT(N1111,4)="musi","music",LEFT(N1111,4)="phot","photography",LEFT(N1111,4)="publ","publishing",LEFT(N1111,4)="tech","technology",LEFT(N1111,4)="thea","theater")</f>
        <v>games</v>
      </c>
      <c r="R1111" t="str">
        <f t="shared" si="89"/>
        <v>video games</v>
      </c>
      <c r="S1111" s="10">
        <f t="shared" si="87"/>
        <v>42692.793865740736</v>
      </c>
      <c r="T1111" s="10">
        <f t="shared" si="88"/>
        <v>42662.752199074079</v>
      </c>
    </row>
    <row r="1112" spans="1:20" ht="43.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85"/>
        <v>5.1000000000000004E-3</v>
      </c>
      <c r="P1112">
        <f t="shared" si="86"/>
        <v>4.3137254901960784E-2</v>
      </c>
      <c r="Q1112" t="str" cm="1">
        <f t="array" ref="Q1112">_xlfn.IFS(LEFT(N1112,4)="film","film &amp; video",LEFT(N1112,4)="food","food",LEFT(N1112,4)="game","games",LEFT(N1112,4)="jour","journalism",LEFT(N1112,4)="musi","music",LEFT(N1112,4)="phot","photography",LEFT(N1112,4)="publ","publishing",LEFT(N1112,4)="tech","technology",LEFT(N1112,4)="thea","theater")</f>
        <v>games</v>
      </c>
      <c r="R1112" t="str">
        <f t="shared" si="89"/>
        <v>video games</v>
      </c>
      <c r="S1112" s="10">
        <f t="shared" si="87"/>
        <v>41250.933124999996</v>
      </c>
      <c r="T1112" s="10">
        <f t="shared" si="88"/>
        <v>41220.933124999996</v>
      </c>
    </row>
    <row r="1113" spans="1:20" ht="43.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85"/>
        <v>4.0000000000000002E-4</v>
      </c>
      <c r="P1113">
        <f t="shared" si="86"/>
        <v>1</v>
      </c>
      <c r="Q1113" t="str" cm="1">
        <f t="array" ref="Q1113">_xlfn.IFS(LEFT(N1113,4)="film","film &amp; video",LEFT(N1113,4)="food","food",LEFT(N1113,4)="game","games",LEFT(N1113,4)="jour","journalism",LEFT(N1113,4)="musi","music",LEFT(N1113,4)="phot","photography",LEFT(N1113,4)="publ","publishing",LEFT(N1113,4)="tech","technology",LEFT(N1113,4)="thea","theater")</f>
        <v>games</v>
      </c>
      <c r="R1113" t="str">
        <f t="shared" si="89"/>
        <v>video games</v>
      </c>
      <c r="S1113" s="10">
        <f t="shared" si="87"/>
        <v>42377.203587962969</v>
      </c>
      <c r="T1113" s="10">
        <f t="shared" si="88"/>
        <v>42347.203587962969</v>
      </c>
    </row>
    <row r="1114" spans="1:20" ht="43.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85"/>
        <v>0.35537409090909089</v>
      </c>
      <c r="P1114">
        <f t="shared" si="86"/>
        <v>9.9766827018391638E-3</v>
      </c>
      <c r="Q1114" t="str" cm="1">
        <f t="array" ref="Q1114">_xlfn.IFS(LEFT(N1114,4)="film","film &amp; video",LEFT(N1114,4)="food","food",LEFT(N1114,4)="game","games",LEFT(N1114,4)="jour","journalism",LEFT(N1114,4)="musi","music",LEFT(N1114,4)="phot","photography",LEFT(N1114,4)="publ","publishing",LEFT(N1114,4)="tech","technology",LEFT(N1114,4)="thea","theater")</f>
        <v>games</v>
      </c>
      <c r="R1114" t="str">
        <f t="shared" si="89"/>
        <v>video games</v>
      </c>
      <c r="S1114" s="10">
        <f t="shared" si="87"/>
        <v>42023.354166666672</v>
      </c>
      <c r="T1114" s="10">
        <f t="shared" si="88"/>
        <v>41963.759386574078</v>
      </c>
    </row>
    <row r="1115" spans="1:20" ht="43.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85"/>
        <v>5.0000000000000001E-3</v>
      </c>
      <c r="P1115">
        <f t="shared" si="86"/>
        <v>0.2</v>
      </c>
      <c r="Q1115" t="str" cm="1">
        <f t="array" ref="Q1115">_xlfn.IFS(LEFT(N1115,4)="film","film &amp; video",LEFT(N1115,4)="food","food",LEFT(N1115,4)="game","games",LEFT(N1115,4)="jour","journalism",LEFT(N1115,4)="musi","music",LEFT(N1115,4)="phot","photography",LEFT(N1115,4)="publ","publishing",LEFT(N1115,4)="tech","technology",LEFT(N1115,4)="thea","theater")</f>
        <v>games</v>
      </c>
      <c r="R1115" t="str">
        <f t="shared" si="89"/>
        <v>video games</v>
      </c>
      <c r="S1115" s="10">
        <f t="shared" si="87"/>
        <v>41865.977083333331</v>
      </c>
      <c r="T1115" s="10">
        <f t="shared" si="88"/>
        <v>41835.977083333331</v>
      </c>
    </row>
    <row r="1116" spans="1:20" ht="43.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85"/>
        <v>1.6666666666666668E-3</v>
      </c>
      <c r="P1116">
        <f t="shared" si="86"/>
        <v>0.3</v>
      </c>
      <c r="Q1116" t="str" cm="1">
        <f t="array" ref="Q1116">_xlfn.IFS(LEFT(N1116,4)="film","film &amp; video",LEFT(N1116,4)="food","food",LEFT(N1116,4)="game","games",LEFT(N1116,4)="jour","journalism",LEFT(N1116,4)="musi","music",LEFT(N1116,4)="phot","photography",LEFT(N1116,4)="publ","publishing",LEFT(N1116,4)="tech","technology",LEFT(N1116,4)="thea","theater")</f>
        <v>games</v>
      </c>
      <c r="R1116" t="str">
        <f t="shared" si="89"/>
        <v>video games</v>
      </c>
      <c r="S1116" s="10">
        <f t="shared" si="87"/>
        <v>41556.345914351856</v>
      </c>
      <c r="T1116" s="10">
        <f t="shared" si="88"/>
        <v>41526.345914351856</v>
      </c>
    </row>
    <row r="1117" spans="1:20" ht="43.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85"/>
        <v>1.325E-3</v>
      </c>
      <c r="P1117">
        <f t="shared" si="86"/>
        <v>7.5471698113207544E-2</v>
      </c>
      <c r="Q1117" t="str" cm="1">
        <f t="array" ref="Q1117">_xlfn.IFS(LEFT(N1117,4)="film","film &amp; video",LEFT(N1117,4)="food","food",LEFT(N1117,4)="game","games",LEFT(N1117,4)="jour","journalism",LEFT(N1117,4)="musi","music",LEFT(N1117,4)="phot","photography",LEFT(N1117,4)="publ","publishing",LEFT(N1117,4)="tech","technology",LEFT(N1117,4)="thea","theater")</f>
        <v>games</v>
      </c>
      <c r="R1117" t="str">
        <f t="shared" si="89"/>
        <v>video games</v>
      </c>
      <c r="S1117" s="10">
        <f t="shared" si="87"/>
        <v>42459.653877314813</v>
      </c>
      <c r="T1117" s="10">
        <f t="shared" si="88"/>
        <v>42429.695543981477</v>
      </c>
    </row>
    <row r="1118" spans="1:20" ht="43.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85"/>
        <v>3.5704000000000004E-4</v>
      </c>
      <c r="P1118">
        <f t="shared" si="86"/>
        <v>5.6016132646202102E-2</v>
      </c>
      <c r="Q1118" t="str" cm="1">
        <f t="array" ref="Q1118">_xlfn.IFS(LEFT(N1118,4)="film","film &amp; video",LEFT(N1118,4)="food","food",LEFT(N1118,4)="game","games",LEFT(N1118,4)="jour","journalism",LEFT(N1118,4)="musi","music",LEFT(N1118,4)="phot","photography",LEFT(N1118,4)="publ","publishing",LEFT(N1118,4)="tech","technology",LEFT(N1118,4)="thea","theater")</f>
        <v>games</v>
      </c>
      <c r="R1118" t="str">
        <f t="shared" si="89"/>
        <v>video games</v>
      </c>
      <c r="S1118" s="10">
        <f t="shared" si="87"/>
        <v>41069.847314814811</v>
      </c>
      <c r="T1118" s="10">
        <f t="shared" si="88"/>
        <v>41009.847314814811</v>
      </c>
    </row>
    <row r="1119" spans="1:20" ht="43.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85"/>
        <v>8.3000000000000004E-2</v>
      </c>
      <c r="P1119">
        <f t="shared" si="86"/>
        <v>9.6385542168674704E-2</v>
      </c>
      <c r="Q1119" t="str" cm="1">
        <f t="array" ref="Q1119">_xlfn.IFS(LEFT(N1119,4)="film","film &amp; video",LEFT(N1119,4)="food","food",LEFT(N1119,4)="game","games",LEFT(N1119,4)="jour","journalism",LEFT(N1119,4)="musi","music",LEFT(N1119,4)="phot","photography",LEFT(N1119,4)="publ","publishing",LEFT(N1119,4)="tech","technology",LEFT(N1119,4)="thea","theater")</f>
        <v>games</v>
      </c>
      <c r="R1119" t="str">
        <f t="shared" si="89"/>
        <v>video games</v>
      </c>
      <c r="S1119" s="10">
        <f t="shared" si="87"/>
        <v>42363.598530092597</v>
      </c>
      <c r="T1119" s="10">
        <f t="shared" si="88"/>
        <v>42333.598530092597</v>
      </c>
    </row>
    <row r="1120" spans="1:20" ht="43.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85"/>
        <v>2.4222222222222221E-2</v>
      </c>
      <c r="P1120">
        <f t="shared" si="86"/>
        <v>2.7522935779816515E-2</v>
      </c>
      <c r="Q1120" t="str" cm="1">
        <f t="array" ref="Q1120">_xlfn.IFS(LEFT(N1120,4)="film","film &amp; video",LEFT(N1120,4)="food","food",LEFT(N1120,4)="game","games",LEFT(N1120,4)="jour","journalism",LEFT(N1120,4)="musi","music",LEFT(N1120,4)="phot","photography",LEFT(N1120,4)="publ","publishing",LEFT(N1120,4)="tech","technology",LEFT(N1120,4)="thea","theater")</f>
        <v>games</v>
      </c>
      <c r="R1120" t="str">
        <f t="shared" si="89"/>
        <v>video games</v>
      </c>
      <c r="S1120" s="10">
        <f t="shared" si="87"/>
        <v>41734.124756944446</v>
      </c>
      <c r="T1120" s="10">
        <f t="shared" si="88"/>
        <v>41704.16642361111</v>
      </c>
    </row>
    <row r="1121" spans="1:20" ht="57.6">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85"/>
        <v>2.3809523809523812E-3</v>
      </c>
      <c r="P1121">
        <f t="shared" si="86"/>
        <v>0.2</v>
      </c>
      <c r="Q1121" t="str" cm="1">
        <f t="array" ref="Q1121">_xlfn.IFS(LEFT(N1121,4)="film","film &amp; video",LEFT(N1121,4)="food","food",LEFT(N1121,4)="game","games",LEFT(N1121,4)="jour","journalism",LEFT(N1121,4)="musi","music",LEFT(N1121,4)="phot","photography",LEFT(N1121,4)="publ","publishing",LEFT(N1121,4)="tech","technology",LEFT(N1121,4)="thea","theater")</f>
        <v>games</v>
      </c>
      <c r="R1121" t="str">
        <f t="shared" si="89"/>
        <v>video games</v>
      </c>
      <c r="S1121" s="10">
        <f t="shared" si="87"/>
        <v>41735.792407407411</v>
      </c>
      <c r="T1121" s="10">
        <f t="shared" si="88"/>
        <v>41722.792407407411</v>
      </c>
    </row>
    <row r="1122" spans="1:20" ht="43.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85"/>
        <v>0</v>
      </c>
      <c r="P1122" t="e">
        <f t="shared" si="86"/>
        <v>#DIV/0!</v>
      </c>
      <c r="Q1122" t="str" cm="1">
        <f t="array" ref="Q1122">_xlfn.IFS(LEFT(N1122,4)="film","film &amp; video",LEFT(N1122,4)="food","food",LEFT(N1122,4)="game","games",LEFT(N1122,4)="jour","journalism",LEFT(N1122,4)="musi","music",LEFT(N1122,4)="phot","photography",LEFT(N1122,4)="publ","publishing",LEFT(N1122,4)="tech","technology",LEFT(N1122,4)="thea","theater")</f>
        <v>games</v>
      </c>
      <c r="R1122" t="str">
        <f t="shared" si="89"/>
        <v>video games</v>
      </c>
      <c r="S1122" s="10">
        <f t="shared" si="87"/>
        <v>40844.872685185182</v>
      </c>
      <c r="T1122" s="10">
        <f t="shared" si="88"/>
        <v>40799.872685185182</v>
      </c>
    </row>
    <row r="1123" spans="1:20" ht="43.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85"/>
        <v>1.16E-4</v>
      </c>
      <c r="P1123">
        <f t="shared" si="86"/>
        <v>0.17241379310344829</v>
      </c>
      <c r="Q1123" t="str" cm="1">
        <f t="array" ref="Q1123">_xlfn.IFS(LEFT(N1123,4)="film","film &amp; video",LEFT(N1123,4)="food","food",LEFT(N1123,4)="game","games",LEFT(N1123,4)="jour","journalism",LEFT(N1123,4)="musi","music",LEFT(N1123,4)="phot","photography",LEFT(N1123,4)="publ","publishing",LEFT(N1123,4)="tech","technology",LEFT(N1123,4)="thea","theater")</f>
        <v>games</v>
      </c>
      <c r="R1123" t="str">
        <f t="shared" si="89"/>
        <v>video games</v>
      </c>
      <c r="S1123" s="10">
        <f t="shared" si="87"/>
        <v>42442.892546296294</v>
      </c>
      <c r="T1123" s="10">
        <f t="shared" si="88"/>
        <v>42412.934212962966</v>
      </c>
    </row>
    <row r="1124" spans="1:20" ht="57.6">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85"/>
        <v>0</v>
      </c>
      <c r="P1124" t="e">
        <f t="shared" si="86"/>
        <v>#DIV/0!</v>
      </c>
      <c r="Q1124" t="str" cm="1">
        <f t="array" ref="Q1124">_xlfn.IFS(LEFT(N1124,4)="film","film &amp; video",LEFT(N1124,4)="food","food",LEFT(N1124,4)="game","games",LEFT(N1124,4)="jour","journalism",LEFT(N1124,4)="musi","music",LEFT(N1124,4)="phot","photography",LEFT(N1124,4)="publ","publishing",LEFT(N1124,4)="tech","technology",LEFT(N1124,4)="thea","theater")</f>
        <v>games</v>
      </c>
      <c r="R1124" t="str">
        <f t="shared" si="89"/>
        <v>video games</v>
      </c>
      <c r="S1124" s="10">
        <f t="shared" si="87"/>
        <v>41424.703993055555</v>
      </c>
      <c r="T1124" s="10">
        <f t="shared" si="88"/>
        <v>41410.703993055555</v>
      </c>
    </row>
    <row r="1125" spans="1:20" ht="43.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85"/>
        <v>2.2000000000000001E-3</v>
      </c>
      <c r="P1125">
        <f t="shared" si="86"/>
        <v>0.27272727272727271</v>
      </c>
      <c r="Q1125" t="str" cm="1">
        <f t="array" ref="Q1125">_xlfn.IFS(LEFT(N1125,4)="film","film &amp; video",LEFT(N1125,4)="food","food",LEFT(N1125,4)="game","games",LEFT(N1125,4)="jour","journalism",LEFT(N1125,4)="musi","music",LEFT(N1125,4)="phot","photography",LEFT(N1125,4)="publ","publishing",LEFT(N1125,4)="tech","technology",LEFT(N1125,4)="thea","theater")</f>
        <v>games</v>
      </c>
      <c r="R1125" t="str">
        <f t="shared" si="89"/>
        <v>video games</v>
      </c>
      <c r="S1125" s="10">
        <f t="shared" si="87"/>
        <v>41748.5237037037</v>
      </c>
      <c r="T1125" s="10">
        <f t="shared" si="88"/>
        <v>41718.5237037037</v>
      </c>
    </row>
    <row r="1126" spans="1:20" ht="43.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85"/>
        <v>4.7222222222222223E-3</v>
      </c>
      <c r="P1126">
        <f t="shared" si="86"/>
        <v>1.6470588235294119E-2</v>
      </c>
      <c r="Q1126" t="str" cm="1">
        <f t="array" ref="Q1126">_xlfn.IFS(LEFT(N1126,4)="film","film &amp; video",LEFT(N1126,4)="food","food",LEFT(N1126,4)="game","games",LEFT(N1126,4)="jour","journalism",LEFT(N1126,4)="musi","music",LEFT(N1126,4)="phot","photography",LEFT(N1126,4)="publ","publishing",LEFT(N1126,4)="tech","technology",LEFT(N1126,4)="thea","theater")</f>
        <v>games</v>
      </c>
      <c r="R1126" t="str">
        <f t="shared" si="89"/>
        <v>mobile games</v>
      </c>
      <c r="S1126" s="10">
        <f t="shared" si="87"/>
        <v>42124.667256944449</v>
      </c>
      <c r="T1126" s="10">
        <f t="shared" si="88"/>
        <v>42094.667256944449</v>
      </c>
    </row>
    <row r="1127" spans="1:20" ht="43.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85"/>
        <v>0</v>
      </c>
      <c r="P1127" t="e">
        <f t="shared" si="86"/>
        <v>#DIV/0!</v>
      </c>
      <c r="Q1127" t="str" cm="1">
        <f t="array" ref="Q1127">_xlfn.IFS(LEFT(N1127,4)="film","film &amp; video",LEFT(N1127,4)="food","food",LEFT(N1127,4)="game","games",LEFT(N1127,4)="jour","journalism",LEFT(N1127,4)="musi","music",LEFT(N1127,4)="phot","photography",LEFT(N1127,4)="publ","publishing",LEFT(N1127,4)="tech","technology",LEFT(N1127,4)="thea","theater")</f>
        <v>games</v>
      </c>
      <c r="R1127" t="str">
        <f t="shared" si="89"/>
        <v>mobile games</v>
      </c>
      <c r="S1127" s="10">
        <f t="shared" si="87"/>
        <v>42272.624189814815</v>
      </c>
      <c r="T1127" s="10">
        <f t="shared" si="88"/>
        <v>42212.624189814815</v>
      </c>
    </row>
    <row r="1128" spans="1:20" ht="43.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85"/>
        <v>5.0000000000000001E-3</v>
      </c>
      <c r="P1128">
        <f t="shared" si="86"/>
        <v>0.2</v>
      </c>
      <c r="Q1128" t="str" cm="1">
        <f t="array" ref="Q1128">_xlfn.IFS(LEFT(N1128,4)="film","film &amp; video",LEFT(N1128,4)="food","food",LEFT(N1128,4)="game","games",LEFT(N1128,4)="jour","journalism",LEFT(N1128,4)="musi","music",LEFT(N1128,4)="phot","photography",LEFT(N1128,4)="publ","publishing",LEFT(N1128,4)="tech","technology",LEFT(N1128,4)="thea","theater")</f>
        <v>games</v>
      </c>
      <c r="R1128" t="str">
        <f t="shared" si="89"/>
        <v>mobile games</v>
      </c>
      <c r="S1128" s="10">
        <f t="shared" si="87"/>
        <v>42565.327476851846</v>
      </c>
      <c r="T1128" s="10">
        <f t="shared" si="88"/>
        <v>42535.327476851846</v>
      </c>
    </row>
    <row r="1129" spans="1:20" ht="57.6">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85"/>
        <v>1.6714285714285713E-2</v>
      </c>
      <c r="P1129">
        <f t="shared" si="86"/>
        <v>3.9316239316239315E-2</v>
      </c>
      <c r="Q1129" t="str" cm="1">
        <f t="array" ref="Q1129">_xlfn.IFS(LEFT(N1129,4)="film","film &amp; video",LEFT(N1129,4)="food","food",LEFT(N1129,4)="game","games",LEFT(N1129,4)="jour","journalism",LEFT(N1129,4)="musi","music",LEFT(N1129,4)="phot","photography",LEFT(N1129,4)="publ","publishing",LEFT(N1129,4)="tech","technology",LEFT(N1129,4)="thea","theater")</f>
        <v>games</v>
      </c>
      <c r="R1129" t="str">
        <f t="shared" si="89"/>
        <v>mobile games</v>
      </c>
      <c r="S1129" s="10">
        <f t="shared" si="87"/>
        <v>41957.895833333328</v>
      </c>
      <c r="T1129" s="10">
        <f t="shared" si="88"/>
        <v>41926.854166666664</v>
      </c>
    </row>
    <row r="1130" spans="1:20">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85"/>
        <v>1E-3</v>
      </c>
      <c r="P1130">
        <f t="shared" si="86"/>
        <v>1</v>
      </c>
      <c r="Q1130" t="str" cm="1">
        <f t="array" ref="Q1130">_xlfn.IFS(LEFT(N1130,4)="film","film &amp; video",LEFT(N1130,4)="food","food",LEFT(N1130,4)="game","games",LEFT(N1130,4)="jour","journalism",LEFT(N1130,4)="musi","music",LEFT(N1130,4)="phot","photography",LEFT(N1130,4)="publ","publishing",LEFT(N1130,4)="tech","technology",LEFT(N1130,4)="thea","theater")</f>
        <v>games</v>
      </c>
      <c r="R1130" t="str">
        <f t="shared" si="89"/>
        <v>mobile games</v>
      </c>
      <c r="S1130" s="10">
        <f t="shared" si="87"/>
        <v>41858.649502314816</v>
      </c>
      <c r="T1130" s="10">
        <f t="shared" si="88"/>
        <v>41828.649502314816</v>
      </c>
    </row>
    <row r="1131" spans="1:20" ht="43.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85"/>
        <v>1.0499999999999999E-3</v>
      </c>
      <c r="P1131">
        <f t="shared" si="86"/>
        <v>9.5238095238095233E-2</v>
      </c>
      <c r="Q1131" t="str" cm="1">
        <f t="array" ref="Q1131">_xlfn.IFS(LEFT(N1131,4)="film","film &amp; video",LEFT(N1131,4)="food","food",LEFT(N1131,4)="game","games",LEFT(N1131,4)="jour","journalism",LEFT(N1131,4)="musi","music",LEFT(N1131,4)="phot","photography",LEFT(N1131,4)="publ","publishing",LEFT(N1131,4)="tech","technology",LEFT(N1131,4)="thea","theater")</f>
        <v>games</v>
      </c>
      <c r="R1131" t="str">
        <f t="shared" si="89"/>
        <v>mobile games</v>
      </c>
      <c r="S1131" s="10">
        <f t="shared" si="87"/>
        <v>42526.264965277776</v>
      </c>
      <c r="T1131" s="10">
        <f t="shared" si="88"/>
        <v>42496.264965277776</v>
      </c>
    </row>
    <row r="1132" spans="1:20" ht="43.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85"/>
        <v>2.2000000000000001E-3</v>
      </c>
      <c r="P1132">
        <f t="shared" si="86"/>
        <v>0.27272727272727271</v>
      </c>
      <c r="Q1132" t="str" cm="1">
        <f t="array" ref="Q1132">_xlfn.IFS(LEFT(N1132,4)="film","film &amp; video",LEFT(N1132,4)="food","food",LEFT(N1132,4)="game","games",LEFT(N1132,4)="jour","journalism",LEFT(N1132,4)="musi","music",LEFT(N1132,4)="phot","photography",LEFT(N1132,4)="publ","publishing",LEFT(N1132,4)="tech","technology",LEFT(N1132,4)="thea","theater")</f>
        <v>games</v>
      </c>
      <c r="R1132" t="str">
        <f t="shared" si="89"/>
        <v>mobile games</v>
      </c>
      <c r="S1132" s="10">
        <f t="shared" si="87"/>
        <v>41969.038194444445</v>
      </c>
      <c r="T1132" s="10">
        <f t="shared" si="88"/>
        <v>41908.996527777781</v>
      </c>
    </row>
    <row r="1133" spans="1:20" ht="43.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85"/>
        <v>0</v>
      </c>
      <c r="P1133" t="e">
        <f t="shared" si="86"/>
        <v>#DIV/0!</v>
      </c>
      <c r="Q1133" t="str" cm="1">
        <f t="array" ref="Q1133">_xlfn.IFS(LEFT(N1133,4)="film","film &amp; video",LEFT(N1133,4)="food","food",LEFT(N1133,4)="game","games",LEFT(N1133,4)="jour","journalism",LEFT(N1133,4)="musi","music",LEFT(N1133,4)="phot","photography",LEFT(N1133,4)="publ","publishing",LEFT(N1133,4)="tech","technology",LEFT(N1133,4)="thea","theater")</f>
        <v>games</v>
      </c>
      <c r="R1133" t="str">
        <f t="shared" si="89"/>
        <v>mobile games</v>
      </c>
      <c r="S1133" s="10">
        <f t="shared" si="87"/>
        <v>42362.908194444448</v>
      </c>
      <c r="T1133" s="10">
        <f t="shared" si="88"/>
        <v>42332.908194444448</v>
      </c>
    </row>
    <row r="1134" spans="1:20" ht="43.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85"/>
        <v>0.14380000000000001</v>
      </c>
      <c r="P1134">
        <f t="shared" si="86"/>
        <v>9.0403337969401955E-3</v>
      </c>
      <c r="Q1134" t="str" cm="1">
        <f t="array" ref="Q1134">_xlfn.IFS(LEFT(N1134,4)="film","film &amp; video",LEFT(N1134,4)="food","food",LEFT(N1134,4)="game","games",LEFT(N1134,4)="jour","journalism",LEFT(N1134,4)="musi","music",LEFT(N1134,4)="phot","photography",LEFT(N1134,4)="publ","publishing",LEFT(N1134,4)="tech","technology",LEFT(N1134,4)="thea","theater")</f>
        <v>games</v>
      </c>
      <c r="R1134" t="str">
        <f t="shared" si="89"/>
        <v>mobile games</v>
      </c>
      <c r="S1134" s="10">
        <f t="shared" si="87"/>
        <v>42736.115405092598</v>
      </c>
      <c r="T1134" s="10">
        <f t="shared" si="88"/>
        <v>42706.115405092598</v>
      </c>
    </row>
    <row r="1135" spans="1:20" ht="43.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85"/>
        <v>6.6666666666666671E-3</v>
      </c>
      <c r="P1135">
        <f t="shared" si="86"/>
        <v>0.05</v>
      </c>
      <c r="Q1135" t="str" cm="1">
        <f t="array" ref="Q1135">_xlfn.IFS(LEFT(N1135,4)="film","film &amp; video",LEFT(N1135,4)="food","food",LEFT(N1135,4)="game","games",LEFT(N1135,4)="jour","journalism",LEFT(N1135,4)="musi","music",LEFT(N1135,4)="phot","photography",LEFT(N1135,4)="publ","publishing",LEFT(N1135,4)="tech","technology",LEFT(N1135,4)="thea","theater")</f>
        <v>games</v>
      </c>
      <c r="R1135" t="str">
        <f t="shared" si="89"/>
        <v>mobile games</v>
      </c>
      <c r="S1135" s="10">
        <f t="shared" si="87"/>
        <v>41851.407187500001</v>
      </c>
      <c r="T1135" s="10">
        <f t="shared" si="88"/>
        <v>41821.407187500001</v>
      </c>
    </row>
    <row r="1136" spans="1:20" ht="43.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85"/>
        <v>4.0000000000000003E-5</v>
      </c>
      <c r="P1136">
        <f t="shared" si="86"/>
        <v>1</v>
      </c>
      <c r="Q1136" t="str" cm="1">
        <f t="array" ref="Q1136">_xlfn.IFS(LEFT(N1136,4)="film","film &amp; video",LEFT(N1136,4)="food","food",LEFT(N1136,4)="game","games",LEFT(N1136,4)="jour","journalism",LEFT(N1136,4)="musi","music",LEFT(N1136,4)="phot","photography",LEFT(N1136,4)="publ","publishing",LEFT(N1136,4)="tech","technology",LEFT(N1136,4)="thea","theater")</f>
        <v>games</v>
      </c>
      <c r="R1136" t="str">
        <f t="shared" si="89"/>
        <v>mobile games</v>
      </c>
      <c r="S1136" s="10">
        <f t="shared" si="87"/>
        <v>41972.189583333333</v>
      </c>
      <c r="T1136" s="10">
        <f t="shared" si="88"/>
        <v>41958.285046296296</v>
      </c>
    </row>
    <row r="1137" spans="1:20" ht="57.6">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85"/>
        <v>0.05</v>
      </c>
      <c r="P1137">
        <f t="shared" si="86"/>
        <v>0.02</v>
      </c>
      <c r="Q1137" t="str" cm="1">
        <f t="array" ref="Q1137">_xlfn.IFS(LEFT(N1137,4)="film","film &amp; video",LEFT(N1137,4)="food","food",LEFT(N1137,4)="game","games",LEFT(N1137,4)="jour","journalism",LEFT(N1137,4)="musi","music",LEFT(N1137,4)="phot","photography",LEFT(N1137,4)="publ","publishing",LEFT(N1137,4)="tech","technology",LEFT(N1137,4)="thea","theater")</f>
        <v>games</v>
      </c>
      <c r="R1137" t="str">
        <f t="shared" si="89"/>
        <v>mobile games</v>
      </c>
      <c r="S1137" s="10">
        <f t="shared" si="87"/>
        <v>42588.989513888882</v>
      </c>
      <c r="T1137" s="10">
        <f t="shared" si="88"/>
        <v>42558.989513888882</v>
      </c>
    </row>
    <row r="1138" spans="1:20" ht="43.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85"/>
        <v>6.4439140811455853E-2</v>
      </c>
      <c r="P1138">
        <f t="shared" si="86"/>
        <v>2.2222222222222223E-2</v>
      </c>
      <c r="Q1138" t="str" cm="1">
        <f t="array" ref="Q1138">_xlfn.IFS(LEFT(N1138,4)="film","film &amp; video",LEFT(N1138,4)="food","food",LEFT(N1138,4)="game","games",LEFT(N1138,4)="jour","journalism",LEFT(N1138,4)="musi","music",LEFT(N1138,4)="phot","photography",LEFT(N1138,4)="publ","publishing",LEFT(N1138,4)="tech","technology",LEFT(N1138,4)="thea","theater")</f>
        <v>games</v>
      </c>
      <c r="R1138" t="str">
        <f t="shared" si="89"/>
        <v>mobile games</v>
      </c>
      <c r="S1138" s="10">
        <f t="shared" si="87"/>
        <v>42357.671631944439</v>
      </c>
      <c r="T1138" s="10">
        <f t="shared" si="88"/>
        <v>42327.671631944439</v>
      </c>
    </row>
    <row r="1139" spans="1:20" ht="43.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85"/>
        <v>0.39500000000000002</v>
      </c>
      <c r="P1139">
        <f t="shared" si="86"/>
        <v>3.9493670886075949E-3</v>
      </c>
      <c r="Q1139" t="str" cm="1">
        <f t="array" ref="Q1139">_xlfn.IFS(LEFT(N1139,4)="film","film &amp; video",LEFT(N1139,4)="food","food",LEFT(N1139,4)="game","games",LEFT(N1139,4)="jour","journalism",LEFT(N1139,4)="musi","music",LEFT(N1139,4)="phot","photography",LEFT(N1139,4)="publ","publishing",LEFT(N1139,4)="tech","technology",LEFT(N1139,4)="thea","theater")</f>
        <v>games</v>
      </c>
      <c r="R1139" t="str">
        <f t="shared" si="89"/>
        <v>mobile games</v>
      </c>
      <c r="S1139" s="10">
        <f t="shared" si="87"/>
        <v>42483.819687499999</v>
      </c>
      <c r="T1139" s="10">
        <f t="shared" si="88"/>
        <v>42453.819687499999</v>
      </c>
    </row>
    <row r="1140" spans="1:20" ht="43.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85"/>
        <v>3.5714285714285713E-3</v>
      </c>
      <c r="P1140">
        <f t="shared" si="86"/>
        <v>3.2000000000000001E-2</v>
      </c>
      <c r="Q1140" t="str" cm="1">
        <f t="array" ref="Q1140">_xlfn.IFS(LEFT(N1140,4)="film","film &amp; video",LEFT(N1140,4)="food","food",LEFT(N1140,4)="game","games",LEFT(N1140,4)="jour","journalism",LEFT(N1140,4)="musi","music",LEFT(N1140,4)="phot","photography",LEFT(N1140,4)="publ","publishing",LEFT(N1140,4)="tech","technology",LEFT(N1140,4)="thea","theater")</f>
        <v>games</v>
      </c>
      <c r="R1140" t="str">
        <f t="shared" si="89"/>
        <v>mobile games</v>
      </c>
      <c r="S1140" s="10">
        <f t="shared" si="87"/>
        <v>42756.9066087963</v>
      </c>
      <c r="T1140" s="10">
        <f t="shared" si="88"/>
        <v>42736.9066087963</v>
      </c>
    </row>
    <row r="1141" spans="1:20" ht="43.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85"/>
        <v>6.2500000000000001E-4</v>
      </c>
      <c r="P1141">
        <f t="shared" si="86"/>
        <v>0.2</v>
      </c>
      <c r="Q1141" t="str" cm="1">
        <f t="array" ref="Q1141">_xlfn.IFS(LEFT(N1141,4)="film","film &amp; video",LEFT(N1141,4)="food","food",LEFT(N1141,4)="game","games",LEFT(N1141,4)="jour","journalism",LEFT(N1141,4)="musi","music",LEFT(N1141,4)="phot","photography",LEFT(N1141,4)="publ","publishing",LEFT(N1141,4)="tech","technology",LEFT(N1141,4)="thea","theater")</f>
        <v>games</v>
      </c>
      <c r="R1141" t="str">
        <f t="shared" si="89"/>
        <v>mobile games</v>
      </c>
      <c r="S1141" s="10">
        <f t="shared" si="87"/>
        <v>42005.347523148142</v>
      </c>
      <c r="T1141" s="10">
        <f t="shared" si="88"/>
        <v>41975.347523148142</v>
      </c>
    </row>
    <row r="1142" spans="1:20" ht="43.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85"/>
        <v>0</v>
      </c>
      <c r="P1142" t="e">
        <f t="shared" si="86"/>
        <v>#DIV/0!</v>
      </c>
      <c r="Q1142" t="str" cm="1">
        <f t="array" ref="Q1142">_xlfn.IFS(LEFT(N1142,4)="film","film &amp; video",LEFT(N1142,4)="food","food",LEFT(N1142,4)="game","games",LEFT(N1142,4)="jour","journalism",LEFT(N1142,4)="musi","music",LEFT(N1142,4)="phot","photography",LEFT(N1142,4)="publ","publishing",LEFT(N1142,4)="tech","technology",LEFT(N1142,4)="thea","theater")</f>
        <v>games</v>
      </c>
      <c r="R1142" t="str">
        <f t="shared" si="89"/>
        <v>mobile games</v>
      </c>
      <c r="S1142" s="10">
        <f t="shared" si="87"/>
        <v>42222.462048611109</v>
      </c>
      <c r="T1142" s="10">
        <f t="shared" si="88"/>
        <v>42192.462048611109</v>
      </c>
    </row>
    <row r="1143" spans="1:20">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85"/>
        <v>0</v>
      </c>
      <c r="P1143" t="e">
        <f t="shared" si="86"/>
        <v>#DIV/0!</v>
      </c>
      <c r="Q1143" t="str" cm="1">
        <f t="array" ref="Q1143">_xlfn.IFS(LEFT(N1143,4)="film","film &amp; video",LEFT(N1143,4)="food","food",LEFT(N1143,4)="game","games",LEFT(N1143,4)="jour","journalism",LEFT(N1143,4)="musi","music",LEFT(N1143,4)="phot","photography",LEFT(N1143,4)="publ","publishing",LEFT(N1143,4)="tech","technology",LEFT(N1143,4)="thea","theater")</f>
        <v>games</v>
      </c>
      <c r="R1143" t="str">
        <f t="shared" si="89"/>
        <v>mobile games</v>
      </c>
      <c r="S1143" s="10">
        <f t="shared" si="87"/>
        <v>42194.699652777781</v>
      </c>
      <c r="T1143" s="10">
        <f t="shared" si="88"/>
        <v>42164.699652777781</v>
      </c>
    </row>
    <row r="1144" spans="1:20" ht="43.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85"/>
        <v>0</v>
      </c>
      <c r="P1144" t="e">
        <f t="shared" si="86"/>
        <v>#DIV/0!</v>
      </c>
      <c r="Q1144" t="str" cm="1">
        <f t="array" ref="Q1144">_xlfn.IFS(LEFT(N1144,4)="film","film &amp; video",LEFT(N1144,4)="food","food",LEFT(N1144,4)="game","games",LEFT(N1144,4)="jour","journalism",LEFT(N1144,4)="musi","music",LEFT(N1144,4)="phot","photography",LEFT(N1144,4)="publ","publishing",LEFT(N1144,4)="tech","technology",LEFT(N1144,4)="thea","theater")</f>
        <v>games</v>
      </c>
      <c r="R1144" t="str">
        <f t="shared" si="89"/>
        <v>mobile games</v>
      </c>
      <c r="S1144" s="10">
        <f t="shared" si="87"/>
        <v>42052.006099537044</v>
      </c>
      <c r="T1144" s="10">
        <f t="shared" si="88"/>
        <v>42022.006099537044</v>
      </c>
    </row>
    <row r="1145" spans="1:20" ht="43.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85"/>
        <v>4.1333333333333335E-3</v>
      </c>
      <c r="P1145">
        <f t="shared" si="86"/>
        <v>4.3010752688172046E-2</v>
      </c>
      <c r="Q1145" t="str" cm="1">
        <f t="array" ref="Q1145">_xlfn.IFS(LEFT(N1145,4)="film","film &amp; video",LEFT(N1145,4)="food","food",LEFT(N1145,4)="game","games",LEFT(N1145,4)="jour","journalism",LEFT(N1145,4)="musi","music",LEFT(N1145,4)="phot","photography",LEFT(N1145,4)="publ","publishing",LEFT(N1145,4)="tech","technology",LEFT(N1145,4)="thea","theater")</f>
        <v>games</v>
      </c>
      <c r="R1145" t="str">
        <f t="shared" si="89"/>
        <v>mobile games</v>
      </c>
      <c r="S1145" s="10">
        <f t="shared" si="87"/>
        <v>42355.19358796296</v>
      </c>
      <c r="T1145" s="10">
        <f t="shared" si="88"/>
        <v>42325.19358796296</v>
      </c>
    </row>
    <row r="1146" spans="1:20" ht="43.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85"/>
        <v>0</v>
      </c>
      <c r="P1146" t="e">
        <f t="shared" si="86"/>
        <v>#DIV/0!</v>
      </c>
      <c r="Q1146" t="str" cm="1">
        <f t="array" ref="Q1146">_xlfn.IFS(LEFT(N1146,4)="film","film &amp; video",LEFT(N1146,4)="food","food",LEFT(N1146,4)="game","games",LEFT(N1146,4)="jour","journalism",LEFT(N1146,4)="musi","music",LEFT(N1146,4)="phot","photography",LEFT(N1146,4)="publ","publishing",LEFT(N1146,4)="tech","technology",LEFT(N1146,4)="thea","theater")</f>
        <v>food</v>
      </c>
      <c r="R1146" t="str">
        <f t="shared" si="89"/>
        <v>food trucks</v>
      </c>
      <c r="S1146" s="10">
        <f t="shared" si="87"/>
        <v>42123.181944444441</v>
      </c>
      <c r="T1146" s="10">
        <f t="shared" si="88"/>
        <v>42093.181944444441</v>
      </c>
    </row>
    <row r="1147" spans="1:20" ht="43.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85"/>
        <v>1.25E-3</v>
      </c>
      <c r="P1147">
        <f t="shared" si="86"/>
        <v>0.01</v>
      </c>
      <c r="Q1147" t="str" cm="1">
        <f t="array" ref="Q1147">_xlfn.IFS(LEFT(N1147,4)="film","film &amp; video",LEFT(N1147,4)="food","food",LEFT(N1147,4)="game","games",LEFT(N1147,4)="jour","journalism",LEFT(N1147,4)="musi","music",LEFT(N1147,4)="phot","photography",LEFT(N1147,4)="publ","publishing",LEFT(N1147,4)="tech","technology",LEFT(N1147,4)="thea","theater")</f>
        <v>food</v>
      </c>
      <c r="R1147" t="str">
        <f t="shared" si="89"/>
        <v>food trucks</v>
      </c>
      <c r="S1147" s="10">
        <f t="shared" si="87"/>
        <v>41914.747592592597</v>
      </c>
      <c r="T1147" s="10">
        <f t="shared" si="88"/>
        <v>41854.747592592597</v>
      </c>
    </row>
    <row r="1148" spans="1:20" ht="43.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85"/>
        <v>8.8333333333333333E-2</v>
      </c>
      <c r="P1148">
        <f t="shared" si="86"/>
        <v>2.2641509433962263E-2</v>
      </c>
      <c r="Q1148" t="str" cm="1">
        <f t="array" ref="Q1148">_xlfn.IFS(LEFT(N1148,4)="film","film &amp; video",LEFT(N1148,4)="food","food",LEFT(N1148,4)="game","games",LEFT(N1148,4)="jour","journalism",LEFT(N1148,4)="musi","music",LEFT(N1148,4)="phot","photography",LEFT(N1148,4)="publ","publishing",LEFT(N1148,4)="tech","technology",LEFT(N1148,4)="thea","theater")</f>
        <v>food</v>
      </c>
      <c r="R1148" t="str">
        <f t="shared" si="89"/>
        <v>food trucks</v>
      </c>
      <c r="S1148" s="10">
        <f t="shared" si="87"/>
        <v>41761.9533912037</v>
      </c>
      <c r="T1148" s="10">
        <f t="shared" si="88"/>
        <v>41723.9533912037</v>
      </c>
    </row>
    <row r="1149" spans="1:20" ht="43.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85"/>
        <v>0</v>
      </c>
      <c r="P1149" t="e">
        <f t="shared" si="86"/>
        <v>#DIV/0!</v>
      </c>
      <c r="Q1149" t="str" cm="1">
        <f t="array" ref="Q1149">_xlfn.IFS(LEFT(N1149,4)="film","film &amp; video",LEFT(N1149,4)="food","food",LEFT(N1149,4)="game","games",LEFT(N1149,4)="jour","journalism",LEFT(N1149,4)="musi","music",LEFT(N1149,4)="phot","photography",LEFT(N1149,4)="publ","publishing",LEFT(N1149,4)="tech","technology",LEFT(N1149,4)="thea","theater")</f>
        <v>food</v>
      </c>
      <c r="R1149" t="str">
        <f t="shared" si="89"/>
        <v>food trucks</v>
      </c>
      <c r="S1149" s="10">
        <f t="shared" si="87"/>
        <v>41931.972025462965</v>
      </c>
      <c r="T1149" s="10">
        <f t="shared" si="88"/>
        <v>41871.972025462965</v>
      </c>
    </row>
    <row r="1150" spans="1:20" ht="28.8">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85"/>
        <v>4.8666666666666667E-3</v>
      </c>
      <c r="P1150">
        <f t="shared" si="86"/>
        <v>4.1095890410958902E-2</v>
      </c>
      <c r="Q1150" t="str" cm="1">
        <f t="array" ref="Q1150">_xlfn.IFS(LEFT(N1150,4)="film","film &amp; video",LEFT(N1150,4)="food","food",LEFT(N1150,4)="game","games",LEFT(N1150,4)="jour","journalism",LEFT(N1150,4)="musi","music",LEFT(N1150,4)="phot","photography",LEFT(N1150,4)="publ","publishing",LEFT(N1150,4)="tech","technology",LEFT(N1150,4)="thea","theater")</f>
        <v>food</v>
      </c>
      <c r="R1150" t="str">
        <f t="shared" si="89"/>
        <v>food trucks</v>
      </c>
      <c r="S1150" s="10">
        <f t="shared" si="87"/>
        <v>42705.212743055556</v>
      </c>
      <c r="T1150" s="10">
        <f t="shared" si="88"/>
        <v>42675.171076388884</v>
      </c>
    </row>
    <row r="1151" spans="1:20" ht="28.8">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85"/>
        <v>1.5E-3</v>
      </c>
      <c r="P1151">
        <f t="shared" si="86"/>
        <v>2.6666666666666668E-2</v>
      </c>
      <c r="Q1151" t="str" cm="1">
        <f t="array" ref="Q1151">_xlfn.IFS(LEFT(N1151,4)="film","film &amp; video",LEFT(N1151,4)="food","food",LEFT(N1151,4)="game","games",LEFT(N1151,4)="jour","journalism",LEFT(N1151,4)="musi","music",LEFT(N1151,4)="phot","photography",LEFT(N1151,4)="publ","publishing",LEFT(N1151,4)="tech","technology",LEFT(N1151,4)="thea","theater")</f>
        <v>food</v>
      </c>
      <c r="R1151" t="str">
        <f t="shared" si="89"/>
        <v>food trucks</v>
      </c>
      <c r="S1151" s="10">
        <f t="shared" si="87"/>
        <v>42537.71025462963</v>
      </c>
      <c r="T1151" s="10">
        <f t="shared" si="88"/>
        <v>42507.71025462963</v>
      </c>
    </row>
    <row r="1152" spans="1:20" ht="28.8">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85"/>
        <v>0.1008</v>
      </c>
      <c r="P1152">
        <f t="shared" si="86"/>
        <v>2.3809523809523808E-2</v>
      </c>
      <c r="Q1152" t="str" cm="1">
        <f t="array" ref="Q1152">_xlfn.IFS(LEFT(N1152,4)="film","film &amp; video",LEFT(N1152,4)="food","food",LEFT(N1152,4)="game","games",LEFT(N1152,4)="jour","journalism",LEFT(N1152,4)="musi","music",LEFT(N1152,4)="phot","photography",LEFT(N1152,4)="publ","publishing",LEFT(N1152,4)="tech","technology",LEFT(N1152,4)="thea","theater")</f>
        <v>food</v>
      </c>
      <c r="R1152" t="str">
        <f t="shared" si="89"/>
        <v>food trucks</v>
      </c>
      <c r="S1152" s="10">
        <f t="shared" si="87"/>
        <v>42377.954571759255</v>
      </c>
      <c r="T1152" s="10">
        <f t="shared" si="88"/>
        <v>42317.954571759255</v>
      </c>
    </row>
    <row r="1153" spans="1:20" ht="57.6">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85"/>
        <v>0</v>
      </c>
      <c r="P1153" t="e">
        <f t="shared" si="86"/>
        <v>#DIV/0!</v>
      </c>
      <c r="Q1153" t="str" cm="1">
        <f t="array" ref="Q1153">_xlfn.IFS(LEFT(N1153,4)="film","film &amp; video",LEFT(N1153,4)="food","food",LEFT(N1153,4)="game","games",LEFT(N1153,4)="jour","journalism",LEFT(N1153,4)="musi","music",LEFT(N1153,4)="phot","photography",LEFT(N1153,4)="publ","publishing",LEFT(N1153,4)="tech","technology",LEFT(N1153,4)="thea","theater")</f>
        <v>food</v>
      </c>
      <c r="R1153" t="str">
        <f t="shared" si="89"/>
        <v>food trucks</v>
      </c>
      <c r="S1153" s="10">
        <f t="shared" si="87"/>
        <v>42254.102581018517</v>
      </c>
      <c r="T1153" s="10">
        <f t="shared" si="88"/>
        <v>42224.102581018517</v>
      </c>
    </row>
    <row r="1154" spans="1:20">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90">E1154/D1154</f>
        <v>5.6937500000000002E-2</v>
      </c>
      <c r="P1154">
        <f t="shared" ref="P1154:P1217" si="91">L1154/E1154</f>
        <v>1.6465422612513721E-2</v>
      </c>
      <c r="Q1154" t="str" cm="1">
        <f t="array" ref="Q1154">_xlfn.IFS(LEFT(N1154,4)="film","film &amp; video",LEFT(N1154,4)="food","food",LEFT(N1154,4)="game","games",LEFT(N1154,4)="jour","journalism",LEFT(N1154,4)="musi","music",LEFT(N1154,4)="phot","photography",LEFT(N1154,4)="publ","publishing",LEFT(N1154,4)="tech","technology",LEFT(N1154,4)="thea","theater")</f>
        <v>food</v>
      </c>
      <c r="R1154" t="str">
        <f t="shared" si="89"/>
        <v>food trucks</v>
      </c>
      <c r="S1154" s="10">
        <f t="shared" ref="S1154:S1217" si="92">(((I1154/60)/60)/24)+DATE(1970,1,1)</f>
        <v>42139.709629629629</v>
      </c>
      <c r="T1154" s="10">
        <f t="shared" ref="T1154:T1217" si="93">(((J1154/60)/60)/24)+DATE(1970,1,1)</f>
        <v>42109.709629629629</v>
      </c>
    </row>
    <row r="1155" spans="1:20" ht="28.8">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90"/>
        <v>6.2500000000000003E-3</v>
      </c>
      <c r="P1155">
        <f t="shared" si="91"/>
        <v>0.02</v>
      </c>
      <c r="Q1155" t="str" cm="1">
        <f t="array" ref="Q1155">_xlfn.IFS(LEFT(N1155,4)="film","film &amp; video",LEFT(N1155,4)="food","food",LEFT(N1155,4)="game","games",LEFT(N1155,4)="jour","journalism",LEFT(N1155,4)="musi","music",LEFT(N1155,4)="phot","photography",LEFT(N1155,4)="publ","publishing",LEFT(N1155,4)="tech","technology",LEFT(N1155,4)="thea","theater")</f>
        <v>food</v>
      </c>
      <c r="R1155" t="str">
        <f t="shared" ref="R1155:R1218" si="94">MID(N1155,SEARCH("/",N1155)+1,17)</f>
        <v>food trucks</v>
      </c>
      <c r="S1155" s="10">
        <f t="shared" si="92"/>
        <v>42173.714178240742</v>
      </c>
      <c r="T1155" s="10">
        <f t="shared" si="93"/>
        <v>42143.714178240742</v>
      </c>
    </row>
    <row r="1156" spans="1:20" ht="43.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90"/>
        <v>6.5000000000000002E-2</v>
      </c>
      <c r="P1156">
        <f t="shared" si="91"/>
        <v>9.2307692307692316E-3</v>
      </c>
      <c r="Q1156" t="str" cm="1">
        <f t="array" ref="Q1156">_xlfn.IFS(LEFT(N1156,4)="film","film &amp; video",LEFT(N1156,4)="food","food",LEFT(N1156,4)="game","games",LEFT(N1156,4)="jour","journalism",LEFT(N1156,4)="musi","music",LEFT(N1156,4)="phot","photography",LEFT(N1156,4)="publ","publishing",LEFT(N1156,4)="tech","technology",LEFT(N1156,4)="thea","theater")</f>
        <v>food</v>
      </c>
      <c r="R1156" t="str">
        <f t="shared" si="94"/>
        <v>food trucks</v>
      </c>
      <c r="S1156" s="10">
        <f t="shared" si="92"/>
        <v>42253.108865740738</v>
      </c>
      <c r="T1156" s="10">
        <f t="shared" si="93"/>
        <v>42223.108865740738</v>
      </c>
    </row>
    <row r="1157" spans="1:20" ht="43.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90"/>
        <v>7.5199999999999998E-3</v>
      </c>
      <c r="P1157">
        <f t="shared" si="91"/>
        <v>4.2553191489361701E-2</v>
      </c>
      <c r="Q1157" t="str" cm="1">
        <f t="array" ref="Q1157">_xlfn.IFS(LEFT(N1157,4)="film","film &amp; video",LEFT(N1157,4)="food","food",LEFT(N1157,4)="game","games",LEFT(N1157,4)="jour","journalism",LEFT(N1157,4)="musi","music",LEFT(N1157,4)="phot","photography",LEFT(N1157,4)="publ","publishing",LEFT(N1157,4)="tech","technology",LEFT(N1157,4)="thea","theater")</f>
        <v>food</v>
      </c>
      <c r="R1157" t="str">
        <f t="shared" si="94"/>
        <v>food trucks</v>
      </c>
      <c r="S1157" s="10">
        <f t="shared" si="92"/>
        <v>41865.763981481483</v>
      </c>
      <c r="T1157" s="10">
        <f t="shared" si="93"/>
        <v>41835.763981481483</v>
      </c>
    </row>
    <row r="1158" spans="1:20" ht="43.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90"/>
        <v>0</v>
      </c>
      <c r="P1158" t="e">
        <f t="shared" si="91"/>
        <v>#DIV/0!</v>
      </c>
      <c r="Q1158" t="str" cm="1">
        <f t="array" ref="Q1158">_xlfn.IFS(LEFT(N1158,4)="film","film &amp; video",LEFT(N1158,4)="food","food",LEFT(N1158,4)="game","games",LEFT(N1158,4)="jour","journalism",LEFT(N1158,4)="musi","music",LEFT(N1158,4)="phot","photography",LEFT(N1158,4)="publ","publishing",LEFT(N1158,4)="tech","technology",LEFT(N1158,4)="thea","theater")</f>
        <v>food</v>
      </c>
      <c r="R1158" t="str">
        <f t="shared" si="94"/>
        <v>food trucks</v>
      </c>
      <c r="S1158" s="10">
        <f t="shared" si="92"/>
        <v>42059.07131944444</v>
      </c>
      <c r="T1158" s="10">
        <f t="shared" si="93"/>
        <v>42029.07131944444</v>
      </c>
    </row>
    <row r="1159" spans="1:20" ht="43.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90"/>
        <v>1.5100000000000001E-2</v>
      </c>
      <c r="P1159">
        <f t="shared" si="91"/>
        <v>1.9867549668874173E-2</v>
      </c>
      <c r="Q1159" t="str" cm="1">
        <f t="array" ref="Q1159">_xlfn.IFS(LEFT(N1159,4)="film","film &amp; video",LEFT(N1159,4)="food","food",LEFT(N1159,4)="game","games",LEFT(N1159,4)="jour","journalism",LEFT(N1159,4)="musi","music",LEFT(N1159,4)="phot","photography",LEFT(N1159,4)="publ","publishing",LEFT(N1159,4)="tech","technology",LEFT(N1159,4)="thea","theater")</f>
        <v>food</v>
      </c>
      <c r="R1159" t="str">
        <f t="shared" si="94"/>
        <v>food trucks</v>
      </c>
      <c r="S1159" s="10">
        <f t="shared" si="92"/>
        <v>41978.669907407413</v>
      </c>
      <c r="T1159" s="10">
        <f t="shared" si="93"/>
        <v>41918.628240740742</v>
      </c>
    </row>
    <row r="1160" spans="1:20" ht="43.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90"/>
        <v>4.6666666666666671E-3</v>
      </c>
      <c r="P1160">
        <f t="shared" si="91"/>
        <v>8.5714285714285715E-2</v>
      </c>
      <c r="Q1160" t="str" cm="1">
        <f t="array" ref="Q1160">_xlfn.IFS(LEFT(N1160,4)="film","film &amp; video",LEFT(N1160,4)="food","food",LEFT(N1160,4)="game","games",LEFT(N1160,4)="jour","journalism",LEFT(N1160,4)="musi","music",LEFT(N1160,4)="phot","photography",LEFT(N1160,4)="publ","publishing",LEFT(N1160,4)="tech","technology",LEFT(N1160,4)="thea","theater")</f>
        <v>food</v>
      </c>
      <c r="R1160" t="str">
        <f t="shared" si="94"/>
        <v>food trucks</v>
      </c>
      <c r="S1160" s="10">
        <f t="shared" si="92"/>
        <v>41982.09175925926</v>
      </c>
      <c r="T1160" s="10">
        <f t="shared" si="93"/>
        <v>41952.09175925926</v>
      </c>
    </row>
    <row r="1161" spans="1:20" ht="43.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90"/>
        <v>0</v>
      </c>
      <c r="P1161" t="e">
        <f t="shared" si="91"/>
        <v>#DIV/0!</v>
      </c>
      <c r="Q1161" t="str" cm="1">
        <f t="array" ref="Q1161">_xlfn.IFS(LEFT(N1161,4)="film","film &amp; video",LEFT(N1161,4)="food","food",LEFT(N1161,4)="game","games",LEFT(N1161,4)="jour","journalism",LEFT(N1161,4)="musi","music",LEFT(N1161,4)="phot","photography",LEFT(N1161,4)="publ","publishing",LEFT(N1161,4)="tech","technology",LEFT(N1161,4)="thea","theater")</f>
        <v>food</v>
      </c>
      <c r="R1161" t="str">
        <f t="shared" si="94"/>
        <v>food trucks</v>
      </c>
      <c r="S1161" s="10">
        <f t="shared" si="92"/>
        <v>42185.65625</v>
      </c>
      <c r="T1161" s="10">
        <f t="shared" si="93"/>
        <v>42154.726446759261</v>
      </c>
    </row>
    <row r="1162" spans="1:20" ht="43.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90"/>
        <v>3.85E-2</v>
      </c>
      <c r="P1162">
        <f t="shared" si="91"/>
        <v>1.6450216450216451E-2</v>
      </c>
      <c r="Q1162" t="str" cm="1">
        <f t="array" ref="Q1162">_xlfn.IFS(LEFT(N1162,4)="film","film &amp; video",LEFT(N1162,4)="food","food",LEFT(N1162,4)="game","games",LEFT(N1162,4)="jour","journalism",LEFT(N1162,4)="musi","music",LEFT(N1162,4)="phot","photography",LEFT(N1162,4)="publ","publishing",LEFT(N1162,4)="tech","technology",LEFT(N1162,4)="thea","theater")</f>
        <v>food</v>
      </c>
      <c r="R1162" t="str">
        <f t="shared" si="94"/>
        <v>food trucks</v>
      </c>
      <c r="S1162" s="10">
        <f t="shared" si="92"/>
        <v>42091.113263888896</v>
      </c>
      <c r="T1162" s="10">
        <f t="shared" si="93"/>
        <v>42061.154930555553</v>
      </c>
    </row>
    <row r="1163" spans="1:20" ht="43.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90"/>
        <v>0</v>
      </c>
      <c r="P1163" t="e">
        <f t="shared" si="91"/>
        <v>#DIV/0!</v>
      </c>
      <c r="Q1163" t="str" cm="1">
        <f t="array" ref="Q1163">_xlfn.IFS(LEFT(N1163,4)="film","film &amp; video",LEFT(N1163,4)="food","food",LEFT(N1163,4)="game","games",LEFT(N1163,4)="jour","journalism",LEFT(N1163,4)="musi","music",LEFT(N1163,4)="phot","photography",LEFT(N1163,4)="publ","publishing",LEFT(N1163,4)="tech","technology",LEFT(N1163,4)="thea","theater")</f>
        <v>food</v>
      </c>
      <c r="R1163" t="str">
        <f t="shared" si="94"/>
        <v>food trucks</v>
      </c>
      <c r="S1163" s="10">
        <f t="shared" si="92"/>
        <v>42143.629502314812</v>
      </c>
      <c r="T1163" s="10">
        <f t="shared" si="93"/>
        <v>42122.629502314812</v>
      </c>
    </row>
    <row r="1164" spans="1:20" ht="57.6">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90"/>
        <v>5.8333333333333338E-4</v>
      </c>
      <c r="P1164">
        <f t="shared" si="91"/>
        <v>5.7142857142857141E-2</v>
      </c>
      <c r="Q1164" t="str" cm="1">
        <f t="array" ref="Q1164">_xlfn.IFS(LEFT(N1164,4)="film","film &amp; video",LEFT(N1164,4)="food","food",LEFT(N1164,4)="game","games",LEFT(N1164,4)="jour","journalism",LEFT(N1164,4)="musi","music",LEFT(N1164,4)="phot","photography",LEFT(N1164,4)="publ","publishing",LEFT(N1164,4)="tech","technology",LEFT(N1164,4)="thea","theater")</f>
        <v>food</v>
      </c>
      <c r="R1164" t="str">
        <f t="shared" si="94"/>
        <v>food trucks</v>
      </c>
      <c r="S1164" s="10">
        <f t="shared" si="92"/>
        <v>41907.683611111112</v>
      </c>
      <c r="T1164" s="10">
        <f t="shared" si="93"/>
        <v>41876.683611111112</v>
      </c>
    </row>
    <row r="1165" spans="1:20" ht="43.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90"/>
        <v>0</v>
      </c>
      <c r="P1165" t="e">
        <f t="shared" si="91"/>
        <v>#DIV/0!</v>
      </c>
      <c r="Q1165" t="str" cm="1">
        <f t="array" ref="Q1165">_xlfn.IFS(LEFT(N1165,4)="film","film &amp; video",LEFT(N1165,4)="food","food",LEFT(N1165,4)="game","games",LEFT(N1165,4)="jour","journalism",LEFT(N1165,4)="musi","music",LEFT(N1165,4)="phot","photography",LEFT(N1165,4)="publ","publishing",LEFT(N1165,4)="tech","technology",LEFT(N1165,4)="thea","theater")</f>
        <v>food</v>
      </c>
      <c r="R1165" t="str">
        <f t="shared" si="94"/>
        <v>food trucks</v>
      </c>
      <c r="S1165" s="10">
        <f t="shared" si="92"/>
        <v>41860.723611111112</v>
      </c>
      <c r="T1165" s="10">
        <f t="shared" si="93"/>
        <v>41830.723611111112</v>
      </c>
    </row>
    <row r="1166" spans="1:20" ht="57.6">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90"/>
        <v>0</v>
      </c>
      <c r="P1166" t="e">
        <f t="shared" si="91"/>
        <v>#DIV/0!</v>
      </c>
      <c r="Q1166" t="str" cm="1">
        <f t="array" ref="Q1166">_xlfn.IFS(LEFT(N1166,4)="film","film &amp; video",LEFT(N1166,4)="food","food",LEFT(N1166,4)="game","games",LEFT(N1166,4)="jour","journalism",LEFT(N1166,4)="musi","music",LEFT(N1166,4)="phot","photography",LEFT(N1166,4)="publ","publishing",LEFT(N1166,4)="tech","technology",LEFT(N1166,4)="thea","theater")</f>
        <v>food</v>
      </c>
      <c r="R1166" t="str">
        <f t="shared" si="94"/>
        <v>food trucks</v>
      </c>
      <c r="S1166" s="10">
        <f t="shared" si="92"/>
        <v>42539.724328703705</v>
      </c>
      <c r="T1166" s="10">
        <f t="shared" si="93"/>
        <v>42509.724328703705</v>
      </c>
    </row>
    <row r="1167" spans="1:20" ht="43.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90"/>
        <v>0.20705000000000001</v>
      </c>
      <c r="P1167">
        <f t="shared" si="91"/>
        <v>1.207437816952427E-2</v>
      </c>
      <c r="Q1167" t="str" cm="1">
        <f t="array" ref="Q1167">_xlfn.IFS(LEFT(N1167,4)="film","film &amp; video",LEFT(N1167,4)="food","food",LEFT(N1167,4)="game","games",LEFT(N1167,4)="jour","journalism",LEFT(N1167,4)="musi","music",LEFT(N1167,4)="phot","photography",LEFT(N1167,4)="publ","publishing",LEFT(N1167,4)="tech","technology",LEFT(N1167,4)="thea","theater")</f>
        <v>food</v>
      </c>
      <c r="R1167" t="str">
        <f t="shared" si="94"/>
        <v>food trucks</v>
      </c>
      <c r="S1167" s="10">
        <f t="shared" si="92"/>
        <v>41826.214467592588</v>
      </c>
      <c r="T1167" s="10">
        <f t="shared" si="93"/>
        <v>41792.214467592588</v>
      </c>
    </row>
    <row r="1168" spans="1:20" ht="43.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90"/>
        <v>0.19139999999999999</v>
      </c>
      <c r="P1168">
        <f t="shared" si="91"/>
        <v>2.7864855451062349E-3</v>
      </c>
      <c r="Q1168" t="str" cm="1">
        <f t="array" ref="Q1168">_xlfn.IFS(LEFT(N1168,4)="film","film &amp; video",LEFT(N1168,4)="food","food",LEFT(N1168,4)="game","games",LEFT(N1168,4)="jour","journalism",LEFT(N1168,4)="musi","music",LEFT(N1168,4)="phot","photography",LEFT(N1168,4)="publ","publishing",LEFT(N1168,4)="tech","technology",LEFT(N1168,4)="thea","theater")</f>
        <v>food</v>
      </c>
      <c r="R1168" t="str">
        <f t="shared" si="94"/>
        <v>food trucks</v>
      </c>
      <c r="S1168" s="10">
        <f t="shared" si="92"/>
        <v>42181.166666666672</v>
      </c>
      <c r="T1168" s="10">
        <f t="shared" si="93"/>
        <v>42150.485439814816</v>
      </c>
    </row>
    <row r="1169" spans="1:20" ht="43.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90"/>
        <v>1.6316666666666667E-2</v>
      </c>
      <c r="P1169">
        <f t="shared" si="91"/>
        <v>1.634320735444331E-2</v>
      </c>
      <c r="Q1169" t="str" cm="1">
        <f t="array" ref="Q1169">_xlfn.IFS(LEFT(N1169,4)="film","film &amp; video",LEFT(N1169,4)="food","food",LEFT(N1169,4)="game","games",LEFT(N1169,4)="jour","journalism",LEFT(N1169,4)="musi","music",LEFT(N1169,4)="phot","photography",LEFT(N1169,4)="publ","publishing",LEFT(N1169,4)="tech","technology",LEFT(N1169,4)="thea","theater")</f>
        <v>food</v>
      </c>
      <c r="R1169" t="str">
        <f t="shared" si="94"/>
        <v>food trucks</v>
      </c>
      <c r="S1169" s="10">
        <f t="shared" si="92"/>
        <v>41894.734895833331</v>
      </c>
      <c r="T1169" s="10">
        <f t="shared" si="93"/>
        <v>41863.734895833331</v>
      </c>
    </row>
    <row r="1170" spans="1:20" ht="43.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90"/>
        <v>5.6666666666666664E-2</v>
      </c>
      <c r="P1170">
        <f t="shared" si="91"/>
        <v>2.9411764705882353E-3</v>
      </c>
      <c r="Q1170" t="str" cm="1">
        <f t="array" ref="Q1170">_xlfn.IFS(LEFT(N1170,4)="film","film &amp; video",LEFT(N1170,4)="food","food",LEFT(N1170,4)="game","games",LEFT(N1170,4)="jour","journalism",LEFT(N1170,4)="musi","music",LEFT(N1170,4)="phot","photography",LEFT(N1170,4)="publ","publishing",LEFT(N1170,4)="tech","technology",LEFT(N1170,4)="thea","theater")</f>
        <v>food</v>
      </c>
      <c r="R1170" t="str">
        <f t="shared" si="94"/>
        <v>food trucks</v>
      </c>
      <c r="S1170" s="10">
        <f t="shared" si="92"/>
        <v>42635.053993055553</v>
      </c>
      <c r="T1170" s="10">
        <f t="shared" si="93"/>
        <v>42605.053993055553</v>
      </c>
    </row>
    <row r="1171" spans="1:20" ht="43.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90"/>
        <v>1.6999999999999999E-3</v>
      </c>
      <c r="P1171">
        <f t="shared" si="91"/>
        <v>0.17647058823529413</v>
      </c>
      <c r="Q1171" t="str" cm="1">
        <f t="array" ref="Q1171">_xlfn.IFS(LEFT(N1171,4)="film","film &amp; video",LEFT(N1171,4)="food","food",LEFT(N1171,4)="game","games",LEFT(N1171,4)="jour","journalism",LEFT(N1171,4)="musi","music",LEFT(N1171,4)="phot","photography",LEFT(N1171,4)="publ","publishing",LEFT(N1171,4)="tech","technology",LEFT(N1171,4)="thea","theater")</f>
        <v>food</v>
      </c>
      <c r="R1171" t="str">
        <f t="shared" si="94"/>
        <v>food trucks</v>
      </c>
      <c r="S1171" s="10">
        <f t="shared" si="92"/>
        <v>42057.353738425925</v>
      </c>
      <c r="T1171" s="10">
        <f t="shared" si="93"/>
        <v>42027.353738425925</v>
      </c>
    </row>
    <row r="1172" spans="1:20" ht="43.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90"/>
        <v>4.0000000000000001E-3</v>
      </c>
      <c r="P1172">
        <f t="shared" si="91"/>
        <v>0.02</v>
      </c>
      <c r="Q1172" t="str" cm="1">
        <f t="array" ref="Q1172">_xlfn.IFS(LEFT(N1172,4)="film","film &amp; video",LEFT(N1172,4)="food","food",LEFT(N1172,4)="game","games",LEFT(N1172,4)="jour","journalism",LEFT(N1172,4)="musi","music",LEFT(N1172,4)="phot","photography",LEFT(N1172,4)="publ","publishing",LEFT(N1172,4)="tech","technology",LEFT(N1172,4)="thea","theater")</f>
        <v>food</v>
      </c>
      <c r="R1172" t="str">
        <f t="shared" si="94"/>
        <v>food trucks</v>
      </c>
      <c r="S1172" s="10">
        <f t="shared" si="92"/>
        <v>42154.893182870372</v>
      </c>
      <c r="T1172" s="10">
        <f t="shared" si="93"/>
        <v>42124.893182870372</v>
      </c>
    </row>
    <row r="1173" spans="1:20" ht="43.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90"/>
        <v>1E-3</v>
      </c>
      <c r="P1173">
        <f t="shared" si="91"/>
        <v>0.04</v>
      </c>
      <c r="Q1173" t="str" cm="1">
        <f t="array" ref="Q1173">_xlfn.IFS(LEFT(N1173,4)="film","film &amp; video",LEFT(N1173,4)="food","food",LEFT(N1173,4)="game","games",LEFT(N1173,4)="jour","journalism",LEFT(N1173,4)="musi","music",LEFT(N1173,4)="phot","photography",LEFT(N1173,4)="publ","publishing",LEFT(N1173,4)="tech","technology",LEFT(N1173,4)="thea","theater")</f>
        <v>food</v>
      </c>
      <c r="R1173" t="str">
        <f t="shared" si="94"/>
        <v>food trucks</v>
      </c>
      <c r="S1173" s="10">
        <f t="shared" si="92"/>
        <v>41956.846377314811</v>
      </c>
      <c r="T1173" s="10">
        <f t="shared" si="93"/>
        <v>41938.804710648146</v>
      </c>
    </row>
    <row r="1174" spans="1:20" ht="28.8">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90"/>
        <v>0</v>
      </c>
      <c r="P1174" t="e">
        <f t="shared" si="91"/>
        <v>#DIV/0!</v>
      </c>
      <c r="Q1174" t="str" cm="1">
        <f t="array" ref="Q1174">_xlfn.IFS(LEFT(N1174,4)="film","film &amp; video",LEFT(N1174,4)="food","food",LEFT(N1174,4)="game","games",LEFT(N1174,4)="jour","journalism",LEFT(N1174,4)="musi","music",LEFT(N1174,4)="phot","photography",LEFT(N1174,4)="publ","publishing",LEFT(N1174,4)="tech","technology",LEFT(N1174,4)="thea","theater")</f>
        <v>food</v>
      </c>
      <c r="R1174" t="str">
        <f t="shared" si="94"/>
        <v>food trucks</v>
      </c>
      <c r="S1174" s="10">
        <f t="shared" si="92"/>
        <v>41871.682314814818</v>
      </c>
      <c r="T1174" s="10">
        <f t="shared" si="93"/>
        <v>41841.682314814818</v>
      </c>
    </row>
    <row r="1175" spans="1:20" ht="43.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90"/>
        <v>2.4000000000000001E-4</v>
      </c>
      <c r="P1175">
        <f t="shared" si="91"/>
        <v>3.3333333333333333E-2</v>
      </c>
      <c r="Q1175" t="str" cm="1">
        <f t="array" ref="Q1175">_xlfn.IFS(LEFT(N1175,4)="film","film &amp; video",LEFT(N1175,4)="food","food",LEFT(N1175,4)="game","games",LEFT(N1175,4)="jour","journalism",LEFT(N1175,4)="musi","music",LEFT(N1175,4)="phot","photography",LEFT(N1175,4)="publ","publishing",LEFT(N1175,4)="tech","technology",LEFT(N1175,4)="thea","theater")</f>
        <v>food</v>
      </c>
      <c r="R1175" t="str">
        <f t="shared" si="94"/>
        <v>food trucks</v>
      </c>
      <c r="S1175" s="10">
        <f t="shared" si="92"/>
        <v>42219.185844907406</v>
      </c>
      <c r="T1175" s="10">
        <f t="shared" si="93"/>
        <v>42184.185844907406</v>
      </c>
    </row>
    <row r="1176" spans="1:20" ht="43.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90"/>
        <v>5.906666666666667E-2</v>
      </c>
      <c r="P1176">
        <f t="shared" si="91"/>
        <v>2.144469525959368E-2</v>
      </c>
      <c r="Q1176" t="str" cm="1">
        <f t="array" ref="Q1176">_xlfn.IFS(LEFT(N1176,4)="film","film &amp; video",LEFT(N1176,4)="food","food",LEFT(N1176,4)="game","games",LEFT(N1176,4)="jour","journalism",LEFT(N1176,4)="musi","music",LEFT(N1176,4)="phot","photography",LEFT(N1176,4)="publ","publishing",LEFT(N1176,4)="tech","technology",LEFT(N1176,4)="thea","theater")</f>
        <v>food</v>
      </c>
      <c r="R1176" t="str">
        <f t="shared" si="94"/>
        <v>food trucks</v>
      </c>
      <c r="S1176" s="10">
        <f t="shared" si="92"/>
        <v>42498.84174768519</v>
      </c>
      <c r="T1176" s="10">
        <f t="shared" si="93"/>
        <v>42468.84174768519</v>
      </c>
    </row>
    <row r="1177" spans="1:20" ht="43.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90"/>
        <v>2.9250000000000002E-2</v>
      </c>
      <c r="P1177">
        <f t="shared" si="91"/>
        <v>1.5384615384615385E-2</v>
      </c>
      <c r="Q1177" t="str" cm="1">
        <f t="array" ref="Q1177">_xlfn.IFS(LEFT(N1177,4)="film","film &amp; video",LEFT(N1177,4)="food","food",LEFT(N1177,4)="game","games",LEFT(N1177,4)="jour","journalism",LEFT(N1177,4)="musi","music",LEFT(N1177,4)="phot","photography",LEFT(N1177,4)="publ","publishing",LEFT(N1177,4)="tech","technology",LEFT(N1177,4)="thea","theater")</f>
        <v>food</v>
      </c>
      <c r="R1177" t="str">
        <f t="shared" si="94"/>
        <v>food trucks</v>
      </c>
      <c r="S1177" s="10">
        <f t="shared" si="92"/>
        <v>42200.728460648148</v>
      </c>
      <c r="T1177" s="10">
        <f t="shared" si="93"/>
        <v>42170.728460648148</v>
      </c>
    </row>
    <row r="1178" spans="1:20" ht="57.6">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90"/>
        <v>5.7142857142857142E-5</v>
      </c>
      <c r="P1178">
        <f t="shared" si="91"/>
        <v>0.1</v>
      </c>
      <c r="Q1178" t="str" cm="1">
        <f t="array" ref="Q1178">_xlfn.IFS(LEFT(N1178,4)="film","film &amp; video",LEFT(N1178,4)="food","food",LEFT(N1178,4)="game","games",LEFT(N1178,4)="jour","journalism",LEFT(N1178,4)="musi","music",LEFT(N1178,4)="phot","photography",LEFT(N1178,4)="publ","publishing",LEFT(N1178,4)="tech","technology",LEFT(N1178,4)="thea","theater")</f>
        <v>food</v>
      </c>
      <c r="R1178" t="str">
        <f t="shared" si="94"/>
        <v>food trucks</v>
      </c>
      <c r="S1178" s="10">
        <f t="shared" si="92"/>
        <v>42800.541666666672</v>
      </c>
      <c r="T1178" s="10">
        <f t="shared" si="93"/>
        <v>42746.019652777773</v>
      </c>
    </row>
    <row r="1179" spans="1:20" ht="43.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90"/>
        <v>0</v>
      </c>
      <c r="P1179" t="e">
        <f t="shared" si="91"/>
        <v>#DIV/0!</v>
      </c>
      <c r="Q1179" t="str" cm="1">
        <f t="array" ref="Q1179">_xlfn.IFS(LEFT(N1179,4)="film","film &amp; video",LEFT(N1179,4)="food","food",LEFT(N1179,4)="game","games",LEFT(N1179,4)="jour","journalism",LEFT(N1179,4)="musi","music",LEFT(N1179,4)="phot","photography",LEFT(N1179,4)="publ","publishing",LEFT(N1179,4)="tech","technology",LEFT(N1179,4)="thea","theater")</f>
        <v>food</v>
      </c>
      <c r="R1179" t="str">
        <f t="shared" si="94"/>
        <v>food trucks</v>
      </c>
      <c r="S1179" s="10">
        <f t="shared" si="92"/>
        <v>41927.660833333335</v>
      </c>
      <c r="T1179" s="10">
        <f t="shared" si="93"/>
        <v>41897.660833333335</v>
      </c>
    </row>
    <row r="1180" spans="1:20" ht="43.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90"/>
        <v>6.666666666666667E-5</v>
      </c>
      <c r="P1180">
        <f t="shared" si="91"/>
        <v>0.2</v>
      </c>
      <c r="Q1180" t="str" cm="1">
        <f t="array" ref="Q1180">_xlfn.IFS(LEFT(N1180,4)="film","film &amp; video",LEFT(N1180,4)="food","food",LEFT(N1180,4)="game","games",LEFT(N1180,4)="jour","journalism",LEFT(N1180,4)="musi","music",LEFT(N1180,4)="phot","photography",LEFT(N1180,4)="publ","publishing",LEFT(N1180,4)="tech","technology",LEFT(N1180,4)="thea","theater")</f>
        <v>food</v>
      </c>
      <c r="R1180" t="str">
        <f t="shared" si="94"/>
        <v>food trucks</v>
      </c>
      <c r="S1180" s="10">
        <f t="shared" si="92"/>
        <v>41867.905694444446</v>
      </c>
      <c r="T1180" s="10">
        <f t="shared" si="93"/>
        <v>41837.905694444446</v>
      </c>
    </row>
    <row r="1181" spans="1:20" ht="43.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90"/>
        <v>5.3333333333333337E-2</v>
      </c>
      <c r="P1181">
        <f t="shared" si="91"/>
        <v>1.5625000000000001E-3</v>
      </c>
      <c r="Q1181" t="str" cm="1">
        <f t="array" ref="Q1181">_xlfn.IFS(LEFT(N1181,4)="film","film &amp; video",LEFT(N1181,4)="food","food",LEFT(N1181,4)="game","games",LEFT(N1181,4)="jour","journalism",LEFT(N1181,4)="musi","music",LEFT(N1181,4)="phot","photography",LEFT(N1181,4)="publ","publishing",LEFT(N1181,4)="tech","technology",LEFT(N1181,4)="thea","theater")</f>
        <v>food</v>
      </c>
      <c r="R1181" t="str">
        <f t="shared" si="94"/>
        <v>food trucks</v>
      </c>
      <c r="S1181" s="10">
        <f t="shared" si="92"/>
        <v>42305.720219907409</v>
      </c>
      <c r="T1181" s="10">
        <f t="shared" si="93"/>
        <v>42275.720219907409</v>
      </c>
    </row>
    <row r="1182" spans="1:20" ht="43.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90"/>
        <v>0.11749999999999999</v>
      </c>
      <c r="P1182">
        <f t="shared" si="91"/>
        <v>1.4468085106382979E-2</v>
      </c>
      <c r="Q1182" t="str" cm="1">
        <f t="array" ref="Q1182">_xlfn.IFS(LEFT(N1182,4)="film","film &amp; video",LEFT(N1182,4)="food","food",LEFT(N1182,4)="game","games",LEFT(N1182,4)="jour","journalism",LEFT(N1182,4)="musi","music",LEFT(N1182,4)="phot","photography",LEFT(N1182,4)="publ","publishing",LEFT(N1182,4)="tech","technology",LEFT(N1182,4)="thea","theater")</f>
        <v>food</v>
      </c>
      <c r="R1182" t="str">
        <f t="shared" si="94"/>
        <v>food trucks</v>
      </c>
      <c r="S1182" s="10">
        <f t="shared" si="92"/>
        <v>41818.806875000002</v>
      </c>
      <c r="T1182" s="10">
        <f t="shared" si="93"/>
        <v>41781.806875000002</v>
      </c>
    </row>
    <row r="1183" spans="1:20" ht="28.8">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90"/>
        <v>8.0000000000000007E-5</v>
      </c>
      <c r="P1183">
        <f t="shared" si="91"/>
        <v>0.75</v>
      </c>
      <c r="Q1183" t="str" cm="1">
        <f t="array" ref="Q1183">_xlfn.IFS(LEFT(N1183,4)="film","film &amp; video",LEFT(N1183,4)="food","food",LEFT(N1183,4)="game","games",LEFT(N1183,4)="jour","journalism",LEFT(N1183,4)="musi","music",LEFT(N1183,4)="phot","photography",LEFT(N1183,4)="publ","publishing",LEFT(N1183,4)="tech","technology",LEFT(N1183,4)="thea","theater")</f>
        <v>food</v>
      </c>
      <c r="R1183" t="str">
        <f t="shared" si="94"/>
        <v>food trucks</v>
      </c>
      <c r="S1183" s="10">
        <f t="shared" si="92"/>
        <v>42064.339363425926</v>
      </c>
      <c r="T1183" s="10">
        <f t="shared" si="93"/>
        <v>42034.339363425926</v>
      </c>
    </row>
    <row r="1184" spans="1:20" ht="57.6">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90"/>
        <v>4.2000000000000003E-2</v>
      </c>
      <c r="P1184">
        <f t="shared" si="91"/>
        <v>9.5238095238095233E-2</v>
      </c>
      <c r="Q1184" t="str" cm="1">
        <f t="array" ref="Q1184">_xlfn.IFS(LEFT(N1184,4)="film","film &amp; video",LEFT(N1184,4)="food","food",LEFT(N1184,4)="game","games",LEFT(N1184,4)="jour","journalism",LEFT(N1184,4)="musi","music",LEFT(N1184,4)="phot","photography",LEFT(N1184,4)="publ","publishing",LEFT(N1184,4)="tech","technology",LEFT(N1184,4)="thea","theater")</f>
        <v>food</v>
      </c>
      <c r="R1184" t="str">
        <f t="shared" si="94"/>
        <v>food trucks</v>
      </c>
      <c r="S1184" s="10">
        <f t="shared" si="92"/>
        <v>42747.695833333331</v>
      </c>
      <c r="T1184" s="10">
        <f t="shared" si="93"/>
        <v>42728.827407407407</v>
      </c>
    </row>
    <row r="1185" spans="1:20" ht="43.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90"/>
        <v>0.04</v>
      </c>
      <c r="P1185">
        <f t="shared" si="91"/>
        <v>0.03</v>
      </c>
      <c r="Q1185" t="str" cm="1">
        <f t="array" ref="Q1185">_xlfn.IFS(LEFT(N1185,4)="film","film &amp; video",LEFT(N1185,4)="food","food",LEFT(N1185,4)="game","games",LEFT(N1185,4)="jour","journalism",LEFT(N1185,4)="musi","music",LEFT(N1185,4)="phot","photography",LEFT(N1185,4)="publ","publishing",LEFT(N1185,4)="tech","technology",LEFT(N1185,4)="thea","theater")</f>
        <v>food</v>
      </c>
      <c r="R1185" t="str">
        <f t="shared" si="94"/>
        <v>food trucks</v>
      </c>
      <c r="S1185" s="10">
        <f t="shared" si="92"/>
        <v>42676.165972222225</v>
      </c>
      <c r="T1185" s="10">
        <f t="shared" si="93"/>
        <v>42656.86137731481</v>
      </c>
    </row>
    <row r="1186" spans="1:20" ht="43.2">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90"/>
        <v>1.0493636363636363</v>
      </c>
      <c r="P1186">
        <f t="shared" si="91"/>
        <v>1.6243610846400417E-2</v>
      </c>
      <c r="Q1186" t="str" cm="1">
        <f t="array" ref="Q1186">_xlfn.IFS(LEFT(N1186,4)="film","film &amp; video",LEFT(N1186,4)="food","food",LEFT(N1186,4)="game","games",LEFT(N1186,4)="jour","journalism",LEFT(N1186,4)="musi","music",LEFT(N1186,4)="phot","photography",LEFT(N1186,4)="publ","publishing",LEFT(N1186,4)="tech","technology",LEFT(N1186,4)="thea","theater")</f>
        <v>photography</v>
      </c>
      <c r="R1186" t="str">
        <f t="shared" si="94"/>
        <v>photobooks</v>
      </c>
      <c r="S1186" s="10">
        <f t="shared" si="92"/>
        <v>42772.599664351852</v>
      </c>
      <c r="T1186" s="10">
        <f t="shared" si="93"/>
        <v>42741.599664351852</v>
      </c>
    </row>
    <row r="1187" spans="1:20" ht="57.6">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90"/>
        <v>1.0544</v>
      </c>
      <c r="P1187">
        <f t="shared" si="91"/>
        <v>8.4218512898330804E-3</v>
      </c>
      <c r="Q1187" t="str" cm="1">
        <f t="array" ref="Q1187">_xlfn.IFS(LEFT(N1187,4)="film","film &amp; video",LEFT(N1187,4)="food","food",LEFT(N1187,4)="game","games",LEFT(N1187,4)="jour","journalism",LEFT(N1187,4)="musi","music",LEFT(N1187,4)="phot","photography",LEFT(N1187,4)="publ","publishing",LEFT(N1187,4)="tech","technology",LEFT(N1187,4)="thea","theater")</f>
        <v>photography</v>
      </c>
      <c r="R1187" t="str">
        <f t="shared" si="94"/>
        <v>photobooks</v>
      </c>
      <c r="S1187" s="10">
        <f t="shared" si="92"/>
        <v>42163.166666666672</v>
      </c>
      <c r="T1187" s="10">
        <f t="shared" si="93"/>
        <v>42130.865150462967</v>
      </c>
    </row>
    <row r="1188" spans="1:20" ht="43.2">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90"/>
        <v>1.0673333333333332</v>
      </c>
      <c r="P1188">
        <f t="shared" si="91"/>
        <v>1.5365396627108058E-2</v>
      </c>
      <c r="Q1188" t="str" cm="1">
        <f t="array" ref="Q1188">_xlfn.IFS(LEFT(N1188,4)="film","film &amp; video",LEFT(N1188,4)="food","food",LEFT(N1188,4)="game","games",LEFT(N1188,4)="jour","journalism",LEFT(N1188,4)="musi","music",LEFT(N1188,4)="phot","photography",LEFT(N1188,4)="publ","publishing",LEFT(N1188,4)="tech","technology",LEFT(N1188,4)="thea","theater")</f>
        <v>photography</v>
      </c>
      <c r="R1188" t="str">
        <f t="shared" si="94"/>
        <v>photobooks</v>
      </c>
      <c r="S1188" s="10">
        <f t="shared" si="92"/>
        <v>42156.945833333331</v>
      </c>
      <c r="T1188" s="10">
        <f t="shared" si="93"/>
        <v>42123.86336805555</v>
      </c>
    </row>
    <row r="1189" spans="1:20" ht="43.2">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90"/>
        <v>1.0412571428571429</v>
      </c>
      <c r="P1189">
        <f t="shared" si="91"/>
        <v>7.6830205246405442E-3</v>
      </c>
      <c r="Q1189" t="str" cm="1">
        <f t="array" ref="Q1189">_xlfn.IFS(LEFT(N1189,4)="film","film &amp; video",LEFT(N1189,4)="food","food",LEFT(N1189,4)="game","games",LEFT(N1189,4)="jour","journalism",LEFT(N1189,4)="musi","music",LEFT(N1189,4)="phot","photography",LEFT(N1189,4)="publ","publishing",LEFT(N1189,4)="tech","technology",LEFT(N1189,4)="thea","theater")</f>
        <v>photography</v>
      </c>
      <c r="R1189" t="str">
        <f t="shared" si="94"/>
        <v>photobooks</v>
      </c>
      <c r="S1189" s="10">
        <f t="shared" si="92"/>
        <v>42141.75</v>
      </c>
      <c r="T1189" s="10">
        <f t="shared" si="93"/>
        <v>42109.894942129627</v>
      </c>
    </row>
    <row r="1190" spans="1:20" ht="43.2">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90"/>
        <v>1.6054999999999999</v>
      </c>
      <c r="P1190">
        <f t="shared" si="91"/>
        <v>2.6471504204297728E-2</v>
      </c>
      <c r="Q1190" t="str" cm="1">
        <f t="array" ref="Q1190">_xlfn.IFS(LEFT(N1190,4)="film","film &amp; video",LEFT(N1190,4)="food","food",LEFT(N1190,4)="game","games",LEFT(N1190,4)="jour","journalism",LEFT(N1190,4)="musi","music",LEFT(N1190,4)="phot","photography",LEFT(N1190,4)="publ","publishing",LEFT(N1190,4)="tech","technology",LEFT(N1190,4)="thea","theater")</f>
        <v>photography</v>
      </c>
      <c r="R1190" t="str">
        <f t="shared" si="94"/>
        <v>photobooks</v>
      </c>
      <c r="S1190" s="10">
        <f t="shared" si="92"/>
        <v>42732.700694444444</v>
      </c>
      <c r="T1190" s="10">
        <f t="shared" si="93"/>
        <v>42711.700694444444</v>
      </c>
    </row>
    <row r="1191" spans="1:20" ht="43.2">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90"/>
        <v>1.0777777777777777</v>
      </c>
      <c r="P1191">
        <f t="shared" si="91"/>
        <v>8.8659793814432983E-3</v>
      </c>
      <c r="Q1191" t="str" cm="1">
        <f t="array" ref="Q1191">_xlfn.IFS(LEFT(N1191,4)="film","film &amp; video",LEFT(N1191,4)="food","food",LEFT(N1191,4)="game","games",LEFT(N1191,4)="jour","journalism",LEFT(N1191,4)="musi","music",LEFT(N1191,4)="phot","photography",LEFT(N1191,4)="publ","publishing",LEFT(N1191,4)="tech","technology",LEFT(N1191,4)="thea","theater")</f>
        <v>photography</v>
      </c>
      <c r="R1191" t="str">
        <f t="shared" si="94"/>
        <v>photobooks</v>
      </c>
      <c r="S1191" s="10">
        <f t="shared" si="92"/>
        <v>42550.979108796295</v>
      </c>
      <c r="T1191" s="10">
        <f t="shared" si="93"/>
        <v>42529.979108796295</v>
      </c>
    </row>
    <row r="1192" spans="1:20" ht="28.8">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90"/>
        <v>1.35</v>
      </c>
      <c r="P1192">
        <f t="shared" si="91"/>
        <v>1.9259259259259261E-2</v>
      </c>
      <c r="Q1192" t="str" cm="1">
        <f t="array" ref="Q1192">_xlfn.IFS(LEFT(N1192,4)="film","film &amp; video",LEFT(N1192,4)="food","food",LEFT(N1192,4)="game","games",LEFT(N1192,4)="jour","journalism",LEFT(N1192,4)="musi","music",LEFT(N1192,4)="phot","photography",LEFT(N1192,4)="publ","publishing",LEFT(N1192,4)="tech","technology",LEFT(N1192,4)="thea","theater")</f>
        <v>photography</v>
      </c>
      <c r="R1192" t="str">
        <f t="shared" si="94"/>
        <v>photobooks</v>
      </c>
      <c r="S1192" s="10">
        <f t="shared" si="92"/>
        <v>41882.665798611109</v>
      </c>
      <c r="T1192" s="10">
        <f t="shared" si="93"/>
        <v>41852.665798611109</v>
      </c>
    </row>
    <row r="1193" spans="1:20" ht="43.2">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90"/>
        <v>1.0907407407407408</v>
      </c>
      <c r="P1193">
        <f t="shared" si="91"/>
        <v>1.1205432937181663E-2</v>
      </c>
      <c r="Q1193" t="str" cm="1">
        <f t="array" ref="Q1193">_xlfn.IFS(LEFT(N1193,4)="film","film &amp; video",LEFT(N1193,4)="food","food",LEFT(N1193,4)="game","games",LEFT(N1193,4)="jour","journalism",LEFT(N1193,4)="musi","music",LEFT(N1193,4)="phot","photography",LEFT(N1193,4)="publ","publishing",LEFT(N1193,4)="tech","technology",LEFT(N1193,4)="thea","theater")</f>
        <v>photography</v>
      </c>
      <c r="R1193" t="str">
        <f t="shared" si="94"/>
        <v>photobooks</v>
      </c>
      <c r="S1193" s="10">
        <f t="shared" si="92"/>
        <v>42449.562037037031</v>
      </c>
      <c r="T1193" s="10">
        <f t="shared" si="93"/>
        <v>42419.603703703702</v>
      </c>
    </row>
    <row r="1194" spans="1:20" ht="28.8">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90"/>
        <v>2.9</v>
      </c>
      <c r="P1194">
        <f t="shared" si="91"/>
        <v>5.1724137931034482E-2</v>
      </c>
      <c r="Q1194" t="str" cm="1">
        <f t="array" ref="Q1194">_xlfn.IFS(LEFT(N1194,4)="film","film &amp; video",LEFT(N1194,4)="food","food",LEFT(N1194,4)="game","games",LEFT(N1194,4)="jour","journalism",LEFT(N1194,4)="musi","music",LEFT(N1194,4)="phot","photography",LEFT(N1194,4)="publ","publishing",LEFT(N1194,4)="tech","technology",LEFT(N1194,4)="thea","theater")</f>
        <v>photography</v>
      </c>
      <c r="R1194" t="str">
        <f t="shared" si="94"/>
        <v>photobooks</v>
      </c>
      <c r="S1194" s="10">
        <f t="shared" si="92"/>
        <v>42777.506689814814</v>
      </c>
      <c r="T1194" s="10">
        <f t="shared" si="93"/>
        <v>42747.506689814814</v>
      </c>
    </row>
    <row r="1195" spans="1:20" ht="57.6">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90"/>
        <v>1.0395714285714286</v>
      </c>
      <c r="P1195">
        <f t="shared" si="91"/>
        <v>1.2505153222481791E-2</v>
      </c>
      <c r="Q1195" t="str" cm="1">
        <f t="array" ref="Q1195">_xlfn.IFS(LEFT(N1195,4)="film","film &amp; video",LEFT(N1195,4)="food","food",LEFT(N1195,4)="game","games",LEFT(N1195,4)="jour","journalism",LEFT(N1195,4)="musi","music",LEFT(N1195,4)="phot","photography",LEFT(N1195,4)="publ","publishing",LEFT(N1195,4)="tech","technology",LEFT(N1195,4)="thea","theater")</f>
        <v>photography</v>
      </c>
      <c r="R1195" t="str">
        <f t="shared" si="94"/>
        <v>photobooks</v>
      </c>
      <c r="S1195" s="10">
        <f t="shared" si="92"/>
        <v>42469.734409722223</v>
      </c>
      <c r="T1195" s="10">
        <f t="shared" si="93"/>
        <v>42409.776076388895</v>
      </c>
    </row>
    <row r="1196" spans="1:20" ht="43.2">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90"/>
        <v>3.2223999999999999</v>
      </c>
      <c r="P1196">
        <f t="shared" si="91"/>
        <v>1.7725918570009932E-2</v>
      </c>
      <c r="Q1196" t="str" cm="1">
        <f t="array" ref="Q1196">_xlfn.IFS(LEFT(N1196,4)="film","film &amp; video",LEFT(N1196,4)="food","food",LEFT(N1196,4)="game","games",LEFT(N1196,4)="jour","journalism",LEFT(N1196,4)="musi","music",LEFT(N1196,4)="phot","photography",LEFT(N1196,4)="publ","publishing",LEFT(N1196,4)="tech","technology",LEFT(N1196,4)="thea","theater")</f>
        <v>photography</v>
      </c>
      <c r="R1196" t="str">
        <f t="shared" si="94"/>
        <v>photobooks</v>
      </c>
      <c r="S1196" s="10">
        <f t="shared" si="92"/>
        <v>42102.488182870366</v>
      </c>
      <c r="T1196" s="10">
        <f t="shared" si="93"/>
        <v>42072.488182870366</v>
      </c>
    </row>
    <row r="1197" spans="1:20" ht="57.6">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90"/>
        <v>1.35</v>
      </c>
      <c r="P1197">
        <f t="shared" si="91"/>
        <v>1.2592592592592593E-2</v>
      </c>
      <c r="Q1197" t="str" cm="1">
        <f t="array" ref="Q1197">_xlfn.IFS(LEFT(N1197,4)="film","film &amp; video",LEFT(N1197,4)="food","food",LEFT(N1197,4)="game","games",LEFT(N1197,4)="jour","journalism",LEFT(N1197,4)="musi","music",LEFT(N1197,4)="phot","photography",LEFT(N1197,4)="publ","publishing",LEFT(N1197,4)="tech","technology",LEFT(N1197,4)="thea","theater")</f>
        <v>photography</v>
      </c>
      <c r="R1197" t="str">
        <f t="shared" si="94"/>
        <v>photobooks</v>
      </c>
      <c r="S1197" s="10">
        <f t="shared" si="92"/>
        <v>42358.375</v>
      </c>
      <c r="T1197" s="10">
        <f t="shared" si="93"/>
        <v>42298.34783564815</v>
      </c>
    </row>
    <row r="1198" spans="1:20" ht="28.8">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90"/>
        <v>2.6991034482758622</v>
      </c>
      <c r="P1198">
        <f t="shared" si="91"/>
        <v>1.3082249533689347E-2</v>
      </c>
      <c r="Q1198" t="str" cm="1">
        <f t="array" ref="Q1198">_xlfn.IFS(LEFT(N1198,4)="film","film &amp; video",LEFT(N1198,4)="food","food",LEFT(N1198,4)="game","games",LEFT(N1198,4)="jour","journalism",LEFT(N1198,4)="musi","music",LEFT(N1198,4)="phot","photography",LEFT(N1198,4)="publ","publishing",LEFT(N1198,4)="tech","technology",LEFT(N1198,4)="thea","theater")</f>
        <v>photography</v>
      </c>
      <c r="R1198" t="str">
        <f t="shared" si="94"/>
        <v>photobooks</v>
      </c>
      <c r="S1198" s="10">
        <f t="shared" si="92"/>
        <v>42356.818738425922</v>
      </c>
      <c r="T1198" s="10">
        <f t="shared" si="93"/>
        <v>42326.818738425922</v>
      </c>
    </row>
    <row r="1199" spans="1:20" ht="57.6">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90"/>
        <v>2.5329333333333333</v>
      </c>
      <c r="P1199">
        <f t="shared" si="91"/>
        <v>8.2644628099173556E-3</v>
      </c>
      <c r="Q1199" t="str" cm="1">
        <f t="array" ref="Q1199">_xlfn.IFS(LEFT(N1199,4)="film","film &amp; video",LEFT(N1199,4)="food","food",LEFT(N1199,4)="game","games",LEFT(N1199,4)="jour","journalism",LEFT(N1199,4)="musi","music",LEFT(N1199,4)="phot","photography",LEFT(N1199,4)="publ","publishing",LEFT(N1199,4)="tech","technology",LEFT(N1199,4)="thea","theater")</f>
        <v>photography</v>
      </c>
      <c r="R1199" t="str">
        <f t="shared" si="94"/>
        <v>photobooks</v>
      </c>
      <c r="S1199" s="10">
        <f t="shared" si="92"/>
        <v>42534.249305555553</v>
      </c>
      <c r="T1199" s="10">
        <f t="shared" si="93"/>
        <v>42503.66474537037</v>
      </c>
    </row>
    <row r="1200" spans="1:20" ht="43.2">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90"/>
        <v>2.6059999999999999</v>
      </c>
      <c r="P1200">
        <f t="shared" si="91"/>
        <v>1.8309395899572416E-2</v>
      </c>
      <c r="Q1200" t="str" cm="1">
        <f t="array" ref="Q1200">_xlfn.IFS(LEFT(N1200,4)="film","film &amp; video",LEFT(N1200,4)="food","food",LEFT(N1200,4)="game","games",LEFT(N1200,4)="jour","journalism",LEFT(N1200,4)="musi","music",LEFT(N1200,4)="phot","photography",LEFT(N1200,4)="publ","publishing",LEFT(N1200,4)="tech","technology",LEFT(N1200,4)="thea","theater")</f>
        <v>photography</v>
      </c>
      <c r="R1200" t="str">
        <f t="shared" si="94"/>
        <v>photobooks</v>
      </c>
      <c r="S1200" s="10">
        <f t="shared" si="92"/>
        <v>42369.125</v>
      </c>
      <c r="T1200" s="10">
        <f t="shared" si="93"/>
        <v>42333.619050925925</v>
      </c>
    </row>
    <row r="1201" spans="1:20" ht="43.2">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90"/>
        <v>1.0131677953348381</v>
      </c>
      <c r="P1201">
        <f t="shared" si="91"/>
        <v>3.3419977720014855E-3</v>
      </c>
      <c r="Q1201" t="str" cm="1">
        <f t="array" ref="Q1201">_xlfn.IFS(LEFT(N1201,4)="film","film &amp; video",LEFT(N1201,4)="food","food",LEFT(N1201,4)="game","games",LEFT(N1201,4)="jour","journalism",LEFT(N1201,4)="musi","music",LEFT(N1201,4)="phot","photography",LEFT(N1201,4)="publ","publishing",LEFT(N1201,4)="tech","technology",LEFT(N1201,4)="thea","theater")</f>
        <v>photography</v>
      </c>
      <c r="R1201" t="str">
        <f t="shared" si="94"/>
        <v>photobooks</v>
      </c>
      <c r="S1201" s="10">
        <f t="shared" si="92"/>
        <v>42193.770833333328</v>
      </c>
      <c r="T1201" s="10">
        <f t="shared" si="93"/>
        <v>42161.770833333328</v>
      </c>
    </row>
    <row r="1202" spans="1:20" ht="43.2">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90"/>
        <v>1.2560416666666667</v>
      </c>
      <c r="P1202">
        <f t="shared" si="91"/>
        <v>1.708409354785205E-2</v>
      </c>
      <c r="Q1202" t="str" cm="1">
        <f t="array" ref="Q1202">_xlfn.IFS(LEFT(N1202,4)="film","film &amp; video",LEFT(N1202,4)="food","food",LEFT(N1202,4)="game","games",LEFT(N1202,4)="jour","journalism",LEFT(N1202,4)="musi","music",LEFT(N1202,4)="phot","photography",LEFT(N1202,4)="publ","publishing",LEFT(N1202,4)="tech","technology",LEFT(N1202,4)="thea","theater")</f>
        <v>photography</v>
      </c>
      <c r="R1202" t="str">
        <f t="shared" si="94"/>
        <v>photobooks</v>
      </c>
      <c r="S1202" s="10">
        <f t="shared" si="92"/>
        <v>42110.477500000001</v>
      </c>
      <c r="T1202" s="10">
        <f t="shared" si="93"/>
        <v>42089.477500000001</v>
      </c>
    </row>
    <row r="1203" spans="1:20" ht="43.2">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90"/>
        <v>1.0243783333333334</v>
      </c>
      <c r="P1203">
        <f t="shared" si="91"/>
        <v>1.805973378976192E-2</v>
      </c>
      <c r="Q1203" t="str" cm="1">
        <f t="array" ref="Q1203">_xlfn.IFS(LEFT(N1203,4)="film","film &amp; video",LEFT(N1203,4)="food","food",LEFT(N1203,4)="game","games",LEFT(N1203,4)="jour","journalism",LEFT(N1203,4)="musi","music",LEFT(N1203,4)="phot","photography",LEFT(N1203,4)="publ","publishing",LEFT(N1203,4)="tech","technology",LEFT(N1203,4)="thea","theater")</f>
        <v>photography</v>
      </c>
      <c r="R1203" t="str">
        <f t="shared" si="94"/>
        <v>photobooks</v>
      </c>
      <c r="S1203" s="10">
        <f t="shared" si="92"/>
        <v>42566.60701388889</v>
      </c>
      <c r="T1203" s="10">
        <f t="shared" si="93"/>
        <v>42536.60701388889</v>
      </c>
    </row>
    <row r="1204" spans="1:20" ht="43.2">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90"/>
        <v>1.99244</v>
      </c>
      <c r="P1204">
        <f t="shared" si="91"/>
        <v>5.440565336973761E-3</v>
      </c>
      <c r="Q1204" t="str" cm="1">
        <f t="array" ref="Q1204">_xlfn.IFS(LEFT(N1204,4)="film","film &amp; video",LEFT(N1204,4)="food","food",LEFT(N1204,4)="game","games",LEFT(N1204,4)="jour","journalism",LEFT(N1204,4)="musi","music",LEFT(N1204,4)="phot","photography",LEFT(N1204,4)="publ","publishing",LEFT(N1204,4)="tech","technology",LEFT(N1204,4)="thea","theater")</f>
        <v>photography</v>
      </c>
      <c r="R1204" t="str">
        <f t="shared" si="94"/>
        <v>photobooks</v>
      </c>
      <c r="S1204" s="10">
        <f t="shared" si="92"/>
        <v>42182.288819444439</v>
      </c>
      <c r="T1204" s="10">
        <f t="shared" si="93"/>
        <v>42152.288819444439</v>
      </c>
    </row>
    <row r="1205" spans="1:20" ht="43.2">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90"/>
        <v>1.0245398773006136</v>
      </c>
      <c r="P1205">
        <f t="shared" si="91"/>
        <v>6.0479041916167665E-3</v>
      </c>
      <c r="Q1205" t="str" cm="1">
        <f t="array" ref="Q1205">_xlfn.IFS(LEFT(N1205,4)="film","film &amp; video",LEFT(N1205,4)="food","food",LEFT(N1205,4)="game","games",LEFT(N1205,4)="jour","journalism",LEFT(N1205,4)="musi","music",LEFT(N1205,4)="phot","photography",LEFT(N1205,4)="publ","publishing",LEFT(N1205,4)="tech","technology",LEFT(N1205,4)="thea","theater")</f>
        <v>photography</v>
      </c>
      <c r="R1205" t="str">
        <f t="shared" si="94"/>
        <v>photobooks</v>
      </c>
      <c r="S1205" s="10">
        <f t="shared" si="92"/>
        <v>42155.614895833336</v>
      </c>
      <c r="T1205" s="10">
        <f t="shared" si="93"/>
        <v>42125.614895833336</v>
      </c>
    </row>
    <row r="1206" spans="1:20" ht="43.2">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90"/>
        <v>1.0294615384615384</v>
      </c>
      <c r="P1206">
        <f t="shared" si="91"/>
        <v>4.2591347231562427E-3</v>
      </c>
      <c r="Q1206" t="str" cm="1">
        <f t="array" ref="Q1206">_xlfn.IFS(LEFT(N1206,4)="film","film &amp; video",LEFT(N1206,4)="food","food",LEFT(N1206,4)="game","games",LEFT(N1206,4)="jour","journalism",LEFT(N1206,4)="musi","music",LEFT(N1206,4)="phot","photography",LEFT(N1206,4)="publ","publishing",LEFT(N1206,4)="tech","technology",LEFT(N1206,4)="thea","theater")</f>
        <v>photography</v>
      </c>
      <c r="R1206" t="str">
        <f t="shared" si="94"/>
        <v>photobooks</v>
      </c>
      <c r="S1206" s="10">
        <f t="shared" si="92"/>
        <v>42342.208333333328</v>
      </c>
      <c r="T1206" s="10">
        <f t="shared" si="93"/>
        <v>42297.748067129629</v>
      </c>
    </row>
    <row r="1207" spans="1:20" ht="43.2">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90"/>
        <v>1.0086153846153847</v>
      </c>
      <c r="P1207">
        <f t="shared" si="91"/>
        <v>4.7284929835265405E-3</v>
      </c>
      <c r="Q1207" t="str" cm="1">
        <f t="array" ref="Q1207">_xlfn.IFS(LEFT(N1207,4)="film","film &amp; video",LEFT(N1207,4)="food","food",LEFT(N1207,4)="game","games",LEFT(N1207,4)="jour","journalism",LEFT(N1207,4)="musi","music",LEFT(N1207,4)="phot","photography",LEFT(N1207,4)="publ","publishing",LEFT(N1207,4)="tech","technology",LEFT(N1207,4)="thea","theater")</f>
        <v>photography</v>
      </c>
      <c r="R1207" t="str">
        <f t="shared" si="94"/>
        <v>photobooks</v>
      </c>
      <c r="S1207" s="10">
        <f t="shared" si="92"/>
        <v>42168.506377314814</v>
      </c>
      <c r="T1207" s="10">
        <f t="shared" si="93"/>
        <v>42138.506377314814</v>
      </c>
    </row>
    <row r="1208" spans="1:20" ht="43.2">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90"/>
        <v>1.1499999999999999</v>
      </c>
      <c r="P1208">
        <f t="shared" si="91"/>
        <v>3.0917874396135265E-2</v>
      </c>
      <c r="Q1208" t="str" cm="1">
        <f t="array" ref="Q1208">_xlfn.IFS(LEFT(N1208,4)="film","film &amp; video",LEFT(N1208,4)="food","food",LEFT(N1208,4)="game","games",LEFT(N1208,4)="jour","journalism",LEFT(N1208,4)="musi","music",LEFT(N1208,4)="phot","photography",LEFT(N1208,4)="publ","publishing",LEFT(N1208,4)="tech","technology",LEFT(N1208,4)="thea","theater")</f>
        <v>photography</v>
      </c>
      <c r="R1208" t="str">
        <f t="shared" si="94"/>
        <v>photobooks</v>
      </c>
      <c r="S1208" s="10">
        <f t="shared" si="92"/>
        <v>42805.561805555553</v>
      </c>
      <c r="T1208" s="10">
        <f t="shared" si="93"/>
        <v>42772.776076388895</v>
      </c>
    </row>
    <row r="1209" spans="1:20" ht="28.8">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90"/>
        <v>1.0416766467065868</v>
      </c>
      <c r="P1209">
        <f t="shared" si="91"/>
        <v>8.1053115658772136E-3</v>
      </c>
      <c r="Q1209" t="str" cm="1">
        <f t="array" ref="Q1209">_xlfn.IFS(LEFT(N1209,4)="film","film &amp; video",LEFT(N1209,4)="food","food",LEFT(N1209,4)="game","games",LEFT(N1209,4)="jour","journalism",LEFT(N1209,4)="musi","music",LEFT(N1209,4)="phot","photography",LEFT(N1209,4)="publ","publishing",LEFT(N1209,4)="tech","technology",LEFT(N1209,4)="thea","theater")</f>
        <v>photography</v>
      </c>
      <c r="R1209" t="str">
        <f t="shared" si="94"/>
        <v>photobooks</v>
      </c>
      <c r="S1209" s="10">
        <f t="shared" si="92"/>
        <v>42460.416666666672</v>
      </c>
      <c r="T1209" s="10">
        <f t="shared" si="93"/>
        <v>42430.430243055554</v>
      </c>
    </row>
    <row r="1210" spans="1:20" ht="43.2">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90"/>
        <v>1.5529999999999999</v>
      </c>
      <c r="P1210">
        <f t="shared" si="91"/>
        <v>4.829362524146813E-3</v>
      </c>
      <c r="Q1210" t="str" cm="1">
        <f t="array" ref="Q1210">_xlfn.IFS(LEFT(N1210,4)="film","film &amp; video",LEFT(N1210,4)="food","food",LEFT(N1210,4)="game","games",LEFT(N1210,4)="jour","journalism",LEFT(N1210,4)="musi","music",LEFT(N1210,4)="phot","photography",LEFT(N1210,4)="publ","publishing",LEFT(N1210,4)="tech","technology",LEFT(N1210,4)="thea","theater")</f>
        <v>photography</v>
      </c>
      <c r="R1210" t="str">
        <f t="shared" si="94"/>
        <v>photobooks</v>
      </c>
      <c r="S1210" s="10">
        <f t="shared" si="92"/>
        <v>42453.667407407411</v>
      </c>
      <c r="T1210" s="10">
        <f t="shared" si="93"/>
        <v>42423.709074074075</v>
      </c>
    </row>
    <row r="1211" spans="1:20" ht="43.2">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90"/>
        <v>1.06</v>
      </c>
      <c r="P1211">
        <f t="shared" si="91"/>
        <v>7.2327044025157234E-3</v>
      </c>
      <c r="Q1211" t="str" cm="1">
        <f t="array" ref="Q1211">_xlfn.IFS(LEFT(N1211,4)="film","film &amp; video",LEFT(N1211,4)="food","food",LEFT(N1211,4)="game","games",LEFT(N1211,4)="jour","journalism",LEFT(N1211,4)="musi","music",LEFT(N1211,4)="phot","photography",LEFT(N1211,4)="publ","publishing",LEFT(N1211,4)="tech","technology",LEFT(N1211,4)="thea","theater")</f>
        <v>photography</v>
      </c>
      <c r="R1211" t="str">
        <f t="shared" si="94"/>
        <v>photobooks</v>
      </c>
      <c r="S1211" s="10">
        <f t="shared" si="92"/>
        <v>42791.846122685187</v>
      </c>
      <c r="T1211" s="10">
        <f t="shared" si="93"/>
        <v>42761.846122685187</v>
      </c>
    </row>
    <row r="1212" spans="1:20" ht="28.8">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90"/>
        <v>2.5431499999999998</v>
      </c>
      <c r="P1212">
        <f t="shared" si="91"/>
        <v>2.0250476770933687E-3</v>
      </c>
      <c r="Q1212" t="str" cm="1">
        <f t="array" ref="Q1212">_xlfn.IFS(LEFT(N1212,4)="film","film &amp; video",LEFT(N1212,4)="food","food",LEFT(N1212,4)="game","games",LEFT(N1212,4)="jour","journalism",LEFT(N1212,4)="musi","music",LEFT(N1212,4)="phot","photography",LEFT(N1212,4)="publ","publishing",LEFT(N1212,4)="tech","technology",LEFT(N1212,4)="thea","theater")</f>
        <v>photography</v>
      </c>
      <c r="R1212" t="str">
        <f t="shared" si="94"/>
        <v>photobooks</v>
      </c>
      <c r="S1212" s="10">
        <f t="shared" si="92"/>
        <v>42155.875</v>
      </c>
      <c r="T1212" s="10">
        <f t="shared" si="93"/>
        <v>42132.941805555558</v>
      </c>
    </row>
    <row r="1213" spans="1:20" ht="43.2">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90"/>
        <v>1.0109999999999999</v>
      </c>
      <c r="P1213">
        <f t="shared" si="91"/>
        <v>5.9347181008902079E-3</v>
      </c>
      <c r="Q1213" t="str" cm="1">
        <f t="array" ref="Q1213">_xlfn.IFS(LEFT(N1213,4)="film","film &amp; video",LEFT(N1213,4)="food","food",LEFT(N1213,4)="game","games",LEFT(N1213,4)="jour","journalism",LEFT(N1213,4)="musi","music",LEFT(N1213,4)="phot","photography",LEFT(N1213,4)="publ","publishing",LEFT(N1213,4)="tech","technology",LEFT(N1213,4)="thea","theater")</f>
        <v>photography</v>
      </c>
      <c r="R1213" t="str">
        <f t="shared" si="94"/>
        <v>photobooks</v>
      </c>
      <c r="S1213" s="10">
        <f t="shared" si="92"/>
        <v>42530.866446759261</v>
      </c>
      <c r="T1213" s="10">
        <f t="shared" si="93"/>
        <v>42515.866446759261</v>
      </c>
    </row>
    <row r="1214" spans="1:20" ht="57.6">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90"/>
        <v>1.2904</v>
      </c>
      <c r="P1214">
        <f t="shared" si="91"/>
        <v>2.5728456292622444E-2</v>
      </c>
      <c r="Q1214" t="str" cm="1">
        <f t="array" ref="Q1214">_xlfn.IFS(LEFT(N1214,4)="film","film &amp; video",LEFT(N1214,4)="food","food",LEFT(N1214,4)="game","games",LEFT(N1214,4)="jour","journalism",LEFT(N1214,4)="musi","music",LEFT(N1214,4)="phot","photography",LEFT(N1214,4)="publ","publishing",LEFT(N1214,4)="tech","technology",LEFT(N1214,4)="thea","theater")</f>
        <v>photography</v>
      </c>
      <c r="R1214" t="str">
        <f t="shared" si="94"/>
        <v>photobooks</v>
      </c>
      <c r="S1214" s="10">
        <f t="shared" si="92"/>
        <v>42335.041666666672</v>
      </c>
      <c r="T1214" s="10">
        <f t="shared" si="93"/>
        <v>42318.950173611112</v>
      </c>
    </row>
    <row r="1215" spans="1:20" ht="57.6">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90"/>
        <v>1.0223076923076924</v>
      </c>
      <c r="P1215">
        <f t="shared" si="91"/>
        <v>1.6252821670428894E-2</v>
      </c>
      <c r="Q1215" t="str" cm="1">
        <f t="array" ref="Q1215">_xlfn.IFS(LEFT(N1215,4)="film","film &amp; video",LEFT(N1215,4)="food","food",LEFT(N1215,4)="game","games",LEFT(N1215,4)="jour","journalism",LEFT(N1215,4)="musi","music",LEFT(N1215,4)="phot","photography",LEFT(N1215,4)="publ","publishing",LEFT(N1215,4)="tech","technology",LEFT(N1215,4)="thea","theater")</f>
        <v>photography</v>
      </c>
      <c r="R1215" t="str">
        <f t="shared" si="94"/>
        <v>photobooks</v>
      </c>
      <c r="S1215" s="10">
        <f t="shared" si="92"/>
        <v>42766.755787037036</v>
      </c>
      <c r="T1215" s="10">
        <f t="shared" si="93"/>
        <v>42731.755787037036</v>
      </c>
    </row>
    <row r="1216" spans="1:20" ht="43.2">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90"/>
        <v>1.3180000000000001</v>
      </c>
      <c r="P1216">
        <f t="shared" si="91"/>
        <v>9.4840667678300454E-3</v>
      </c>
      <c r="Q1216" t="str" cm="1">
        <f t="array" ref="Q1216">_xlfn.IFS(LEFT(N1216,4)="film","film &amp; video",LEFT(N1216,4)="food","food",LEFT(N1216,4)="game","games",LEFT(N1216,4)="jour","journalism",LEFT(N1216,4)="musi","music",LEFT(N1216,4)="phot","photography",LEFT(N1216,4)="publ","publishing",LEFT(N1216,4)="tech","technology",LEFT(N1216,4)="thea","theater")</f>
        <v>photography</v>
      </c>
      <c r="R1216" t="str">
        <f t="shared" si="94"/>
        <v>photobooks</v>
      </c>
      <c r="S1216" s="10">
        <f t="shared" si="92"/>
        <v>42164.840335648143</v>
      </c>
      <c r="T1216" s="10">
        <f t="shared" si="93"/>
        <v>42104.840335648143</v>
      </c>
    </row>
    <row r="1217" spans="1:20" ht="43.2">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90"/>
        <v>7.8608020000000005</v>
      </c>
      <c r="P1217">
        <f t="shared" si="91"/>
        <v>1.3968040411143799E-2</v>
      </c>
      <c r="Q1217" t="str" cm="1">
        <f t="array" ref="Q1217">_xlfn.IFS(LEFT(N1217,4)="film","film &amp; video",LEFT(N1217,4)="food","food",LEFT(N1217,4)="game","games",LEFT(N1217,4)="jour","journalism",LEFT(N1217,4)="musi","music",LEFT(N1217,4)="phot","photography",LEFT(N1217,4)="publ","publishing",LEFT(N1217,4)="tech","technology",LEFT(N1217,4)="thea","theater")</f>
        <v>photography</v>
      </c>
      <c r="R1217" t="str">
        <f t="shared" si="94"/>
        <v>photobooks</v>
      </c>
      <c r="S1217" s="10">
        <f t="shared" si="92"/>
        <v>41789.923101851848</v>
      </c>
      <c r="T1217" s="10">
        <f t="shared" si="93"/>
        <v>41759.923101851848</v>
      </c>
    </row>
    <row r="1218" spans="1:20" ht="28.8">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95">E1218/D1218</f>
        <v>1.4570000000000001</v>
      </c>
      <c r="P1218">
        <f t="shared" ref="P1218:P1281" si="96">L1218/E1218</f>
        <v>1.0883419943131679E-2</v>
      </c>
      <c r="Q1218" t="str" cm="1">
        <f t="array" ref="Q1218">_xlfn.IFS(LEFT(N1218,4)="film","film &amp; video",LEFT(N1218,4)="food","food",LEFT(N1218,4)="game","games",LEFT(N1218,4)="jour","journalism",LEFT(N1218,4)="musi","music",LEFT(N1218,4)="phot","photography",LEFT(N1218,4)="publ","publishing",LEFT(N1218,4)="tech","technology",LEFT(N1218,4)="thea","theater")</f>
        <v>photography</v>
      </c>
      <c r="R1218" t="str">
        <f t="shared" si="94"/>
        <v>photobooks</v>
      </c>
      <c r="S1218" s="10">
        <f t="shared" ref="S1218:S1281" si="97">(((I1218/60)/60)/24)+DATE(1970,1,1)</f>
        <v>42279.960416666669</v>
      </c>
      <c r="T1218" s="10">
        <f t="shared" ref="T1218:T1281" si="98">(((J1218/60)/60)/24)+DATE(1970,1,1)</f>
        <v>42247.616400462968</v>
      </c>
    </row>
    <row r="1219" spans="1:20" ht="43.2">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95"/>
        <v>1.026</v>
      </c>
      <c r="P1219">
        <f t="shared" si="96"/>
        <v>6.730663135826989E-3</v>
      </c>
      <c r="Q1219" t="str" cm="1">
        <f t="array" ref="Q1219">_xlfn.IFS(LEFT(N1219,4)="film","film &amp; video",LEFT(N1219,4)="food","food",LEFT(N1219,4)="game","games",LEFT(N1219,4)="jour","journalism",LEFT(N1219,4)="musi","music",LEFT(N1219,4)="phot","photography",LEFT(N1219,4)="publ","publishing",LEFT(N1219,4)="tech","technology",LEFT(N1219,4)="thea","theater")</f>
        <v>photography</v>
      </c>
      <c r="R1219" t="str">
        <f t="shared" ref="R1219:R1282" si="99">MID(N1219,SEARCH("/",N1219)+1,17)</f>
        <v>photobooks</v>
      </c>
      <c r="S1219" s="10">
        <f t="shared" si="97"/>
        <v>42565.809490740736</v>
      </c>
      <c r="T1219" s="10">
        <f t="shared" si="98"/>
        <v>42535.809490740736</v>
      </c>
    </row>
    <row r="1220" spans="1:20" ht="43.2">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95"/>
        <v>1.7227777777777777</v>
      </c>
      <c r="P1220">
        <f t="shared" si="96"/>
        <v>5.7400838439213156E-3</v>
      </c>
      <c r="Q1220" t="str" cm="1">
        <f t="array" ref="Q1220">_xlfn.IFS(LEFT(N1220,4)="film","film &amp; video",LEFT(N1220,4)="food","food",LEFT(N1220,4)="game","games",LEFT(N1220,4)="jour","journalism",LEFT(N1220,4)="musi","music",LEFT(N1220,4)="phot","photography",LEFT(N1220,4)="publ","publishing",LEFT(N1220,4)="tech","technology",LEFT(N1220,4)="thea","theater")</f>
        <v>photography</v>
      </c>
      <c r="R1220" t="str">
        <f t="shared" si="99"/>
        <v>photobooks</v>
      </c>
      <c r="S1220" s="10">
        <f t="shared" si="97"/>
        <v>42309.125</v>
      </c>
      <c r="T1220" s="10">
        <f t="shared" si="98"/>
        <v>42278.662037037036</v>
      </c>
    </row>
    <row r="1221" spans="1:20" ht="28.8">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95"/>
        <v>1.5916819571865444</v>
      </c>
      <c r="P1221">
        <f t="shared" si="96"/>
        <v>9.7217952659083926E-3</v>
      </c>
      <c r="Q1221" t="str" cm="1">
        <f t="array" ref="Q1221">_xlfn.IFS(LEFT(N1221,4)="film","film &amp; video",LEFT(N1221,4)="food","food",LEFT(N1221,4)="game","games",LEFT(N1221,4)="jour","journalism",LEFT(N1221,4)="musi","music",LEFT(N1221,4)="phot","photography",LEFT(N1221,4)="publ","publishing",LEFT(N1221,4)="tech","technology",LEFT(N1221,4)="thea","theater")</f>
        <v>photography</v>
      </c>
      <c r="R1221" t="str">
        <f t="shared" si="99"/>
        <v>photobooks</v>
      </c>
      <c r="S1221" s="10">
        <f t="shared" si="97"/>
        <v>42663.461956018517</v>
      </c>
      <c r="T1221" s="10">
        <f t="shared" si="98"/>
        <v>42633.461956018517</v>
      </c>
    </row>
    <row r="1222" spans="1:20" ht="43.2">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95"/>
        <v>1.0376666666666667</v>
      </c>
      <c r="P1222">
        <f t="shared" si="96"/>
        <v>8.9945390298747183E-3</v>
      </c>
      <c r="Q1222" t="str" cm="1">
        <f t="array" ref="Q1222">_xlfn.IFS(LEFT(N1222,4)="film","film &amp; video",LEFT(N1222,4)="food","food",LEFT(N1222,4)="game","games",LEFT(N1222,4)="jour","journalism",LEFT(N1222,4)="musi","music",LEFT(N1222,4)="phot","photography",LEFT(N1222,4)="publ","publishing",LEFT(N1222,4)="tech","technology",LEFT(N1222,4)="thea","theater")</f>
        <v>photography</v>
      </c>
      <c r="R1222" t="str">
        <f t="shared" si="99"/>
        <v>photobooks</v>
      </c>
      <c r="S1222" s="10">
        <f t="shared" si="97"/>
        <v>42241.628611111111</v>
      </c>
      <c r="T1222" s="10">
        <f t="shared" si="98"/>
        <v>42211.628611111111</v>
      </c>
    </row>
    <row r="1223" spans="1:20" ht="43.2">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95"/>
        <v>1.1140954545454547</v>
      </c>
      <c r="P1223">
        <f t="shared" si="96"/>
        <v>4.2023492356212333E-2</v>
      </c>
      <c r="Q1223" t="str" cm="1">
        <f t="array" ref="Q1223">_xlfn.IFS(LEFT(N1223,4)="film","film &amp; video",LEFT(N1223,4)="food","food",LEFT(N1223,4)="game","games",LEFT(N1223,4)="jour","journalism",LEFT(N1223,4)="musi","music",LEFT(N1223,4)="phot","photography",LEFT(N1223,4)="publ","publishing",LEFT(N1223,4)="tech","technology",LEFT(N1223,4)="thea","theater")</f>
        <v>photography</v>
      </c>
      <c r="R1223" t="str">
        <f t="shared" si="99"/>
        <v>photobooks</v>
      </c>
      <c r="S1223" s="10">
        <f t="shared" si="97"/>
        <v>42708</v>
      </c>
      <c r="T1223" s="10">
        <f t="shared" si="98"/>
        <v>42680.47555555556</v>
      </c>
    </row>
    <row r="1224" spans="1:20" ht="28.8">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95"/>
        <v>2.80375</v>
      </c>
      <c r="P1224">
        <f t="shared" si="96"/>
        <v>1.2304948729380294E-2</v>
      </c>
      <c r="Q1224" t="str" cm="1">
        <f t="array" ref="Q1224">_xlfn.IFS(LEFT(N1224,4)="film","film &amp; video",LEFT(N1224,4)="food","food",LEFT(N1224,4)="game","games",LEFT(N1224,4)="jour","journalism",LEFT(N1224,4)="musi","music",LEFT(N1224,4)="phot","photography",LEFT(N1224,4)="publ","publishing",LEFT(N1224,4)="tech","technology",LEFT(N1224,4)="thea","theater")</f>
        <v>photography</v>
      </c>
      <c r="R1224" t="str">
        <f t="shared" si="99"/>
        <v>photobooks</v>
      </c>
      <c r="S1224" s="10">
        <f t="shared" si="97"/>
        <v>42461.166666666672</v>
      </c>
      <c r="T1224" s="10">
        <f t="shared" si="98"/>
        <v>42430.720451388886</v>
      </c>
    </row>
    <row r="1225" spans="1:20" ht="43.2">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95"/>
        <v>1.1210606060606061</v>
      </c>
      <c r="P1225">
        <f t="shared" si="96"/>
        <v>8.6047664098752082E-3</v>
      </c>
      <c r="Q1225" t="str" cm="1">
        <f t="array" ref="Q1225">_xlfn.IFS(LEFT(N1225,4)="film","film &amp; video",LEFT(N1225,4)="food","food",LEFT(N1225,4)="game","games",LEFT(N1225,4)="jour","journalism",LEFT(N1225,4)="musi","music",LEFT(N1225,4)="phot","photography",LEFT(N1225,4)="publ","publishing",LEFT(N1225,4)="tech","technology",LEFT(N1225,4)="thea","theater")</f>
        <v>photography</v>
      </c>
      <c r="R1225" t="str">
        <f t="shared" si="99"/>
        <v>photobooks</v>
      </c>
      <c r="S1225" s="10">
        <f t="shared" si="97"/>
        <v>42684.218854166669</v>
      </c>
      <c r="T1225" s="10">
        <f t="shared" si="98"/>
        <v>42654.177187499998</v>
      </c>
    </row>
    <row r="1226" spans="1:20" ht="28.8">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95"/>
        <v>7.0666666666666669E-2</v>
      </c>
      <c r="P1226">
        <f t="shared" si="96"/>
        <v>1.6981132075471698E-2</v>
      </c>
      <c r="Q1226" t="str" cm="1">
        <f t="array" ref="Q1226">_xlfn.IFS(LEFT(N1226,4)="film","film &amp; video",LEFT(N1226,4)="food","food",LEFT(N1226,4)="game","games",LEFT(N1226,4)="jour","journalism",LEFT(N1226,4)="musi","music",LEFT(N1226,4)="phot","photography",LEFT(N1226,4)="publ","publishing",LEFT(N1226,4)="tech","technology",LEFT(N1226,4)="thea","theater")</f>
        <v>music</v>
      </c>
      <c r="R1226" t="str">
        <f t="shared" si="99"/>
        <v>world music</v>
      </c>
      <c r="S1226" s="10">
        <f t="shared" si="97"/>
        <v>41796.549791666665</v>
      </c>
      <c r="T1226" s="10">
        <f t="shared" si="98"/>
        <v>41736.549791666665</v>
      </c>
    </row>
    <row r="1227" spans="1:20" ht="43.2">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95"/>
        <v>4.3999999999999997E-2</v>
      </c>
      <c r="P1227">
        <f t="shared" si="96"/>
        <v>2.2727272727272728E-2</v>
      </c>
      <c r="Q1227" t="str" cm="1">
        <f t="array" ref="Q1227">_xlfn.IFS(LEFT(N1227,4)="film","film &amp; video",LEFT(N1227,4)="food","food",LEFT(N1227,4)="game","games",LEFT(N1227,4)="jour","journalism",LEFT(N1227,4)="musi","music",LEFT(N1227,4)="phot","photography",LEFT(N1227,4)="publ","publishing",LEFT(N1227,4)="tech","technology",LEFT(N1227,4)="thea","theater")</f>
        <v>music</v>
      </c>
      <c r="R1227" t="str">
        <f t="shared" si="99"/>
        <v>world music</v>
      </c>
      <c r="S1227" s="10">
        <f t="shared" si="97"/>
        <v>41569.905995370369</v>
      </c>
      <c r="T1227" s="10">
        <f t="shared" si="98"/>
        <v>41509.905995370369</v>
      </c>
    </row>
    <row r="1228" spans="1:20" ht="43.2">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95"/>
        <v>3.8739999999999997E-2</v>
      </c>
      <c r="P1228">
        <f t="shared" si="96"/>
        <v>2.0650490449148167E-2</v>
      </c>
      <c r="Q1228" t="str" cm="1">
        <f t="array" ref="Q1228">_xlfn.IFS(LEFT(N1228,4)="film","film &amp; video",LEFT(N1228,4)="food","food",LEFT(N1228,4)="game","games",LEFT(N1228,4)="jour","journalism",LEFT(N1228,4)="musi","music",LEFT(N1228,4)="phot","photography",LEFT(N1228,4)="publ","publishing",LEFT(N1228,4)="tech","technology",LEFT(N1228,4)="thea","theater")</f>
        <v>music</v>
      </c>
      <c r="R1228" t="str">
        <f t="shared" si="99"/>
        <v>world music</v>
      </c>
      <c r="S1228" s="10">
        <f t="shared" si="97"/>
        <v>41750.041666666664</v>
      </c>
      <c r="T1228" s="10">
        <f t="shared" si="98"/>
        <v>41715.874780092592</v>
      </c>
    </row>
    <row r="1229" spans="1:20" ht="43.2">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95"/>
        <v>0</v>
      </c>
      <c r="P1229" t="e">
        <f t="shared" si="96"/>
        <v>#DIV/0!</v>
      </c>
      <c r="Q1229" t="str" cm="1">
        <f t="array" ref="Q1229">_xlfn.IFS(LEFT(N1229,4)="film","film &amp; video",LEFT(N1229,4)="food","food",LEFT(N1229,4)="game","games",LEFT(N1229,4)="jour","journalism",LEFT(N1229,4)="musi","music",LEFT(N1229,4)="phot","photography",LEFT(N1229,4)="publ","publishing",LEFT(N1229,4)="tech","technology",LEFT(N1229,4)="thea","theater")</f>
        <v>music</v>
      </c>
      <c r="R1229" t="str">
        <f t="shared" si="99"/>
        <v>world music</v>
      </c>
      <c r="S1229" s="10">
        <f t="shared" si="97"/>
        <v>41858.291666666664</v>
      </c>
      <c r="T1229" s="10">
        <f t="shared" si="98"/>
        <v>41827.919166666667</v>
      </c>
    </row>
    <row r="1230" spans="1:20" ht="43.2">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95"/>
        <v>0.29299999999999998</v>
      </c>
      <c r="P1230">
        <f t="shared" si="96"/>
        <v>1.6382252559726963E-2</v>
      </c>
      <c r="Q1230" t="str" cm="1">
        <f t="array" ref="Q1230">_xlfn.IFS(LEFT(N1230,4)="film","film &amp; video",LEFT(N1230,4)="food","food",LEFT(N1230,4)="game","games",LEFT(N1230,4)="jour","journalism",LEFT(N1230,4)="musi","music",LEFT(N1230,4)="phot","photography",LEFT(N1230,4)="publ","publishing",LEFT(N1230,4)="tech","technology",LEFT(N1230,4)="thea","theater")</f>
        <v>music</v>
      </c>
      <c r="R1230" t="str">
        <f t="shared" si="99"/>
        <v>world music</v>
      </c>
      <c r="S1230" s="10">
        <f t="shared" si="97"/>
        <v>40814.729259259257</v>
      </c>
      <c r="T1230" s="10">
        <f t="shared" si="98"/>
        <v>40754.729259259257</v>
      </c>
    </row>
    <row r="1231" spans="1:20" ht="57.6">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95"/>
        <v>9.0909090909090905E-3</v>
      </c>
      <c r="P1231">
        <f t="shared" si="96"/>
        <v>0.04</v>
      </c>
      <c r="Q1231" t="str" cm="1">
        <f t="array" ref="Q1231">_xlfn.IFS(LEFT(N1231,4)="film","film &amp; video",LEFT(N1231,4)="food","food",LEFT(N1231,4)="game","games",LEFT(N1231,4)="jour","journalism",LEFT(N1231,4)="musi","music",LEFT(N1231,4)="phot","photography",LEFT(N1231,4)="publ","publishing",LEFT(N1231,4)="tech","technology",LEFT(N1231,4)="thea","theater")</f>
        <v>music</v>
      </c>
      <c r="R1231" t="str">
        <f t="shared" si="99"/>
        <v>world music</v>
      </c>
      <c r="S1231" s="10">
        <f t="shared" si="97"/>
        <v>41015.666666666664</v>
      </c>
      <c r="T1231" s="10">
        <f t="shared" si="98"/>
        <v>40985.459803240738</v>
      </c>
    </row>
    <row r="1232" spans="1:20" ht="43.2">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95"/>
        <v>0</v>
      </c>
      <c r="P1232" t="e">
        <f t="shared" si="96"/>
        <v>#DIV/0!</v>
      </c>
      <c r="Q1232" t="str" cm="1">
        <f t="array" ref="Q1232">_xlfn.IFS(LEFT(N1232,4)="film","film &amp; video",LEFT(N1232,4)="food","food",LEFT(N1232,4)="game","games",LEFT(N1232,4)="jour","journalism",LEFT(N1232,4)="musi","music",LEFT(N1232,4)="phot","photography",LEFT(N1232,4)="publ","publishing",LEFT(N1232,4)="tech","technology",LEFT(N1232,4)="thea","theater")</f>
        <v>music</v>
      </c>
      <c r="R1232" t="str">
        <f t="shared" si="99"/>
        <v>world music</v>
      </c>
      <c r="S1232" s="10">
        <f t="shared" si="97"/>
        <v>40598.972569444442</v>
      </c>
      <c r="T1232" s="10">
        <f t="shared" si="98"/>
        <v>40568.972569444442</v>
      </c>
    </row>
    <row r="1233" spans="1:20" ht="43.2">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95"/>
        <v>0</v>
      </c>
      <c r="P1233" t="e">
        <f t="shared" si="96"/>
        <v>#DIV/0!</v>
      </c>
      <c r="Q1233" t="str" cm="1">
        <f t="array" ref="Q1233">_xlfn.IFS(LEFT(N1233,4)="film","film &amp; video",LEFT(N1233,4)="food","food",LEFT(N1233,4)="game","games",LEFT(N1233,4)="jour","journalism",LEFT(N1233,4)="musi","music",LEFT(N1233,4)="phot","photography",LEFT(N1233,4)="publ","publishing",LEFT(N1233,4)="tech","technology",LEFT(N1233,4)="thea","theater")</f>
        <v>music</v>
      </c>
      <c r="R1233" t="str">
        <f t="shared" si="99"/>
        <v>world music</v>
      </c>
      <c r="S1233" s="10">
        <f t="shared" si="97"/>
        <v>42244.041666666672</v>
      </c>
      <c r="T1233" s="10">
        <f t="shared" si="98"/>
        <v>42193.941759259258</v>
      </c>
    </row>
    <row r="1234" spans="1:20" ht="43.2">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95"/>
        <v>8.0000000000000002E-3</v>
      </c>
      <c r="P1234">
        <f t="shared" si="96"/>
        <v>2.5000000000000001E-2</v>
      </c>
      <c r="Q1234" t="str" cm="1">
        <f t="array" ref="Q1234">_xlfn.IFS(LEFT(N1234,4)="film","film &amp; video",LEFT(N1234,4)="food","food",LEFT(N1234,4)="game","games",LEFT(N1234,4)="jour","journalism",LEFT(N1234,4)="musi","music",LEFT(N1234,4)="phot","photography",LEFT(N1234,4)="publ","publishing",LEFT(N1234,4)="tech","technology",LEFT(N1234,4)="thea","theater")</f>
        <v>music</v>
      </c>
      <c r="R1234" t="str">
        <f t="shared" si="99"/>
        <v>world music</v>
      </c>
      <c r="S1234" s="10">
        <f t="shared" si="97"/>
        <v>41553.848032407412</v>
      </c>
      <c r="T1234" s="10">
        <f t="shared" si="98"/>
        <v>41506.848032407412</v>
      </c>
    </row>
    <row r="1235" spans="1:20" ht="43.2">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95"/>
        <v>0.11600000000000001</v>
      </c>
      <c r="P1235">
        <f t="shared" si="96"/>
        <v>5.1724137931034482E-2</v>
      </c>
      <c r="Q1235" t="str" cm="1">
        <f t="array" ref="Q1235">_xlfn.IFS(LEFT(N1235,4)="film","film &amp; video",LEFT(N1235,4)="food","food",LEFT(N1235,4)="game","games",LEFT(N1235,4)="jour","journalism",LEFT(N1235,4)="musi","music",LEFT(N1235,4)="phot","photography",LEFT(N1235,4)="publ","publishing",LEFT(N1235,4)="tech","technology",LEFT(N1235,4)="thea","theater")</f>
        <v>music</v>
      </c>
      <c r="R1235" t="str">
        <f t="shared" si="99"/>
        <v>world music</v>
      </c>
      <c r="S1235" s="10">
        <f t="shared" si="97"/>
        <v>40960.948773148149</v>
      </c>
      <c r="T1235" s="10">
        <f t="shared" si="98"/>
        <v>40939.948773148149</v>
      </c>
    </row>
    <row r="1236" spans="1:20" ht="43.2">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95"/>
        <v>0</v>
      </c>
      <c r="P1236" t="e">
        <f t="shared" si="96"/>
        <v>#DIV/0!</v>
      </c>
      <c r="Q1236" t="str" cm="1">
        <f t="array" ref="Q1236">_xlfn.IFS(LEFT(N1236,4)="film","film &amp; video",LEFT(N1236,4)="food","food",LEFT(N1236,4)="game","games",LEFT(N1236,4)="jour","journalism",LEFT(N1236,4)="musi","music",LEFT(N1236,4)="phot","photography",LEFT(N1236,4)="publ","publishing",LEFT(N1236,4)="tech","technology",LEFT(N1236,4)="thea","theater")</f>
        <v>music</v>
      </c>
      <c r="R1236" t="str">
        <f t="shared" si="99"/>
        <v>world music</v>
      </c>
      <c r="S1236" s="10">
        <f t="shared" si="97"/>
        <v>42037.788680555561</v>
      </c>
      <c r="T1236" s="10">
        <f t="shared" si="98"/>
        <v>42007.788680555561</v>
      </c>
    </row>
    <row r="1237" spans="1:20" ht="43.2">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95"/>
        <v>2.787363950092912E-2</v>
      </c>
      <c r="P1237">
        <f t="shared" si="96"/>
        <v>2.8571428571428571E-2</v>
      </c>
      <c r="Q1237" t="str" cm="1">
        <f t="array" ref="Q1237">_xlfn.IFS(LEFT(N1237,4)="film","film &amp; video",LEFT(N1237,4)="food","food",LEFT(N1237,4)="game","games",LEFT(N1237,4)="jour","journalism",LEFT(N1237,4)="musi","music",LEFT(N1237,4)="phot","photography",LEFT(N1237,4)="publ","publishing",LEFT(N1237,4)="tech","technology",LEFT(N1237,4)="thea","theater")</f>
        <v>music</v>
      </c>
      <c r="R1237" t="str">
        <f t="shared" si="99"/>
        <v>world music</v>
      </c>
      <c r="S1237" s="10">
        <f t="shared" si="97"/>
        <v>41623.135405092595</v>
      </c>
      <c r="T1237" s="10">
        <f t="shared" si="98"/>
        <v>41583.135405092595</v>
      </c>
    </row>
    <row r="1238" spans="1:20">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95"/>
        <v>0</v>
      </c>
      <c r="P1238" t="e">
        <f t="shared" si="96"/>
        <v>#DIV/0!</v>
      </c>
      <c r="Q1238" t="str" cm="1">
        <f t="array" ref="Q1238">_xlfn.IFS(LEFT(N1238,4)="film","film &amp; video",LEFT(N1238,4)="food","food",LEFT(N1238,4)="game","games",LEFT(N1238,4)="jour","journalism",LEFT(N1238,4)="musi","music",LEFT(N1238,4)="phot","photography",LEFT(N1238,4)="publ","publishing",LEFT(N1238,4)="tech","technology",LEFT(N1238,4)="thea","theater")</f>
        <v>music</v>
      </c>
      <c r="R1238" t="str">
        <f t="shared" si="99"/>
        <v>world music</v>
      </c>
      <c r="S1238" s="10">
        <f t="shared" si="97"/>
        <v>41118.666666666664</v>
      </c>
      <c r="T1238" s="10">
        <f t="shared" si="98"/>
        <v>41110.680138888885</v>
      </c>
    </row>
    <row r="1239" spans="1:20" ht="43.2">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95"/>
        <v>0</v>
      </c>
      <c r="P1239" t="e">
        <f t="shared" si="96"/>
        <v>#DIV/0!</v>
      </c>
      <c r="Q1239" t="str" cm="1">
        <f t="array" ref="Q1239">_xlfn.IFS(LEFT(N1239,4)="film","film &amp; video",LEFT(N1239,4)="food","food",LEFT(N1239,4)="game","games",LEFT(N1239,4)="jour","journalism",LEFT(N1239,4)="musi","music",LEFT(N1239,4)="phot","photography",LEFT(N1239,4)="publ","publishing",LEFT(N1239,4)="tech","technology",LEFT(N1239,4)="thea","theater")</f>
        <v>music</v>
      </c>
      <c r="R1239" t="str">
        <f t="shared" si="99"/>
        <v>world music</v>
      </c>
      <c r="S1239" s="10">
        <f t="shared" si="97"/>
        <v>41145.283159722225</v>
      </c>
      <c r="T1239" s="10">
        <f t="shared" si="98"/>
        <v>41125.283159722225</v>
      </c>
    </row>
    <row r="1240" spans="1:20" ht="57.6">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95"/>
        <v>0.17799999999999999</v>
      </c>
      <c r="P1240">
        <f t="shared" si="96"/>
        <v>1.6853932584269662E-2</v>
      </c>
      <c r="Q1240" t="str" cm="1">
        <f t="array" ref="Q1240">_xlfn.IFS(LEFT(N1240,4)="film","film &amp; video",LEFT(N1240,4)="food","food",LEFT(N1240,4)="game","games",LEFT(N1240,4)="jour","journalism",LEFT(N1240,4)="musi","music",LEFT(N1240,4)="phot","photography",LEFT(N1240,4)="publ","publishing",LEFT(N1240,4)="tech","technology",LEFT(N1240,4)="thea","theater")</f>
        <v>music</v>
      </c>
      <c r="R1240" t="str">
        <f t="shared" si="99"/>
        <v>world music</v>
      </c>
      <c r="S1240" s="10">
        <f t="shared" si="97"/>
        <v>40761.61037037037</v>
      </c>
      <c r="T1240" s="10">
        <f t="shared" si="98"/>
        <v>40731.61037037037</v>
      </c>
    </row>
    <row r="1241" spans="1:20" ht="28.8">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95"/>
        <v>0</v>
      </c>
      <c r="P1241" t="e">
        <f t="shared" si="96"/>
        <v>#DIV/0!</v>
      </c>
      <c r="Q1241" t="str" cm="1">
        <f t="array" ref="Q1241">_xlfn.IFS(LEFT(N1241,4)="film","film &amp; video",LEFT(N1241,4)="food","food",LEFT(N1241,4)="game","games",LEFT(N1241,4)="jour","journalism",LEFT(N1241,4)="musi","music",LEFT(N1241,4)="phot","photography",LEFT(N1241,4)="publ","publishing",LEFT(N1241,4)="tech","technology",LEFT(N1241,4)="thea","theater")</f>
        <v>music</v>
      </c>
      <c r="R1241" t="str">
        <f t="shared" si="99"/>
        <v>world music</v>
      </c>
      <c r="S1241" s="10">
        <f t="shared" si="97"/>
        <v>40913.962581018517</v>
      </c>
      <c r="T1241" s="10">
        <f t="shared" si="98"/>
        <v>40883.962581018517</v>
      </c>
    </row>
    <row r="1242" spans="1:20" ht="43.2">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95"/>
        <v>3.0124999999999999E-2</v>
      </c>
      <c r="P1242">
        <f t="shared" si="96"/>
        <v>3.3195020746887967E-2</v>
      </c>
      <c r="Q1242" t="str" cm="1">
        <f t="array" ref="Q1242">_xlfn.IFS(LEFT(N1242,4)="film","film &amp; video",LEFT(N1242,4)="food","food",LEFT(N1242,4)="game","games",LEFT(N1242,4)="jour","journalism",LEFT(N1242,4)="musi","music",LEFT(N1242,4)="phot","photography",LEFT(N1242,4)="publ","publishing",LEFT(N1242,4)="tech","technology",LEFT(N1242,4)="thea","theater")</f>
        <v>music</v>
      </c>
      <c r="R1242" t="str">
        <f t="shared" si="99"/>
        <v>world music</v>
      </c>
      <c r="S1242" s="10">
        <f t="shared" si="97"/>
        <v>41467.910416666666</v>
      </c>
      <c r="T1242" s="10">
        <f t="shared" si="98"/>
        <v>41409.040011574078</v>
      </c>
    </row>
    <row r="1243" spans="1:20" ht="57.6">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95"/>
        <v>0.50739999999999996</v>
      </c>
      <c r="P1243">
        <f t="shared" si="96"/>
        <v>1.3401655498620418E-2</v>
      </c>
      <c r="Q1243" t="str" cm="1">
        <f t="array" ref="Q1243">_xlfn.IFS(LEFT(N1243,4)="film","film &amp; video",LEFT(N1243,4)="food","food",LEFT(N1243,4)="game","games",LEFT(N1243,4)="jour","journalism",LEFT(N1243,4)="musi","music",LEFT(N1243,4)="phot","photography",LEFT(N1243,4)="publ","publishing",LEFT(N1243,4)="tech","technology",LEFT(N1243,4)="thea","theater")</f>
        <v>music</v>
      </c>
      <c r="R1243" t="str">
        <f t="shared" si="99"/>
        <v>world music</v>
      </c>
      <c r="S1243" s="10">
        <f t="shared" si="97"/>
        <v>41946.249305555553</v>
      </c>
      <c r="T1243" s="10">
        <f t="shared" si="98"/>
        <v>41923.837731481479</v>
      </c>
    </row>
    <row r="1244" spans="1:20" ht="43.2">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95"/>
        <v>5.4884742041712408E-3</v>
      </c>
      <c r="P1244">
        <f t="shared" si="96"/>
        <v>0.2</v>
      </c>
      <c r="Q1244" t="str" cm="1">
        <f t="array" ref="Q1244">_xlfn.IFS(LEFT(N1244,4)="film","film &amp; video",LEFT(N1244,4)="food","food",LEFT(N1244,4)="game","games",LEFT(N1244,4)="jour","journalism",LEFT(N1244,4)="musi","music",LEFT(N1244,4)="phot","photography",LEFT(N1244,4)="publ","publishing",LEFT(N1244,4)="tech","technology",LEFT(N1244,4)="thea","theater")</f>
        <v>music</v>
      </c>
      <c r="R1244" t="str">
        <f t="shared" si="99"/>
        <v>world music</v>
      </c>
      <c r="S1244" s="10">
        <f t="shared" si="97"/>
        <v>40797.554166666669</v>
      </c>
      <c r="T1244" s="10">
        <f t="shared" si="98"/>
        <v>40782.165532407409</v>
      </c>
    </row>
    <row r="1245" spans="1:20" ht="43.2">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95"/>
        <v>0.14091666666666666</v>
      </c>
      <c r="P1245">
        <f t="shared" si="96"/>
        <v>2.247191011235955E-2</v>
      </c>
      <c r="Q1245" t="str" cm="1">
        <f t="array" ref="Q1245">_xlfn.IFS(LEFT(N1245,4)="film","film &amp; video",LEFT(N1245,4)="food","food",LEFT(N1245,4)="game","games",LEFT(N1245,4)="jour","journalism",LEFT(N1245,4)="musi","music",LEFT(N1245,4)="phot","photography",LEFT(N1245,4)="publ","publishing",LEFT(N1245,4)="tech","technology",LEFT(N1245,4)="thea","theater")</f>
        <v>music</v>
      </c>
      <c r="R1245" t="str">
        <f t="shared" si="99"/>
        <v>world music</v>
      </c>
      <c r="S1245" s="10">
        <f t="shared" si="97"/>
        <v>40732.875</v>
      </c>
      <c r="T1245" s="10">
        <f t="shared" si="98"/>
        <v>40671.879293981481</v>
      </c>
    </row>
    <row r="1246" spans="1:20" ht="43.2">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95"/>
        <v>1.038</v>
      </c>
      <c r="P1246">
        <f t="shared" si="96"/>
        <v>2.1676300578034682E-2</v>
      </c>
      <c r="Q1246" t="str" cm="1">
        <f t="array" ref="Q1246">_xlfn.IFS(LEFT(N1246,4)="film","film &amp; video",LEFT(N1246,4)="food","food",LEFT(N1246,4)="game","games",LEFT(N1246,4)="jour","journalism",LEFT(N1246,4)="musi","music",LEFT(N1246,4)="phot","photography",LEFT(N1246,4)="publ","publishing",LEFT(N1246,4)="tech","technology",LEFT(N1246,4)="thea","theater")</f>
        <v>music</v>
      </c>
      <c r="R1246" t="str">
        <f t="shared" si="99"/>
        <v>rock</v>
      </c>
      <c r="S1246" s="10">
        <f t="shared" si="97"/>
        <v>41386.875</v>
      </c>
      <c r="T1246" s="10">
        <f t="shared" si="98"/>
        <v>41355.825497685182</v>
      </c>
    </row>
    <row r="1247" spans="1:20" ht="43.2">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95"/>
        <v>1.2024999999999999</v>
      </c>
      <c r="P1247">
        <f t="shared" si="96"/>
        <v>7.068607068607069E-3</v>
      </c>
      <c r="Q1247" t="str" cm="1">
        <f t="array" ref="Q1247">_xlfn.IFS(LEFT(N1247,4)="film","film &amp; video",LEFT(N1247,4)="food","food",LEFT(N1247,4)="game","games",LEFT(N1247,4)="jour","journalism",LEFT(N1247,4)="musi","music",LEFT(N1247,4)="phot","photography",LEFT(N1247,4)="publ","publishing",LEFT(N1247,4)="tech","technology",LEFT(N1247,4)="thea","theater")</f>
        <v>music</v>
      </c>
      <c r="R1247" t="str">
        <f t="shared" si="99"/>
        <v>rock</v>
      </c>
      <c r="S1247" s="10">
        <f t="shared" si="97"/>
        <v>41804.599930555552</v>
      </c>
      <c r="T1247" s="10">
        <f t="shared" si="98"/>
        <v>41774.599930555552</v>
      </c>
    </row>
    <row r="1248" spans="1:20" ht="43.2">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95"/>
        <v>1.17</v>
      </c>
      <c r="P1248">
        <f t="shared" si="96"/>
        <v>1.3247863247863248E-2</v>
      </c>
      <c r="Q1248" t="str" cm="1">
        <f t="array" ref="Q1248">_xlfn.IFS(LEFT(N1248,4)="film","film &amp; video",LEFT(N1248,4)="food","food",LEFT(N1248,4)="game","games",LEFT(N1248,4)="jour","journalism",LEFT(N1248,4)="musi","music",LEFT(N1248,4)="phot","photography",LEFT(N1248,4)="publ","publishing",LEFT(N1248,4)="tech","technology",LEFT(N1248,4)="thea","theater")</f>
        <v>music</v>
      </c>
      <c r="R1248" t="str">
        <f t="shared" si="99"/>
        <v>rock</v>
      </c>
      <c r="S1248" s="10">
        <f t="shared" si="97"/>
        <v>40883.085057870368</v>
      </c>
      <c r="T1248" s="10">
        <f t="shared" si="98"/>
        <v>40838.043391203704</v>
      </c>
    </row>
    <row r="1249" spans="1:20" ht="28.8">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95"/>
        <v>1.2214285714285715</v>
      </c>
      <c r="P1249">
        <f t="shared" si="96"/>
        <v>1.1695906432748537E-2</v>
      </c>
      <c r="Q1249" t="str" cm="1">
        <f t="array" ref="Q1249">_xlfn.IFS(LEFT(N1249,4)="film","film &amp; video",LEFT(N1249,4)="food","food",LEFT(N1249,4)="game","games",LEFT(N1249,4)="jour","journalism",LEFT(N1249,4)="musi","music",LEFT(N1249,4)="phot","photography",LEFT(N1249,4)="publ","publishing",LEFT(N1249,4)="tech","technology",LEFT(N1249,4)="thea","theater")</f>
        <v>music</v>
      </c>
      <c r="R1249" t="str">
        <f t="shared" si="99"/>
        <v>rock</v>
      </c>
      <c r="S1249" s="10">
        <f t="shared" si="97"/>
        <v>41400.292303240742</v>
      </c>
      <c r="T1249" s="10">
        <f t="shared" si="98"/>
        <v>41370.292303240742</v>
      </c>
    </row>
    <row r="1250" spans="1:20" ht="43.2">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95"/>
        <v>1.5164</v>
      </c>
      <c r="P1250">
        <f t="shared" si="96"/>
        <v>1.556317594302295E-2</v>
      </c>
      <c r="Q1250" t="str" cm="1">
        <f t="array" ref="Q1250">_xlfn.IFS(LEFT(N1250,4)="film","film &amp; video",LEFT(N1250,4)="food","food",LEFT(N1250,4)="game","games",LEFT(N1250,4)="jour","journalism",LEFT(N1250,4)="musi","music",LEFT(N1250,4)="phot","photography",LEFT(N1250,4)="publ","publishing",LEFT(N1250,4)="tech","technology",LEFT(N1250,4)="thea","theater")</f>
        <v>music</v>
      </c>
      <c r="R1250" t="str">
        <f t="shared" si="99"/>
        <v>rock</v>
      </c>
      <c r="S1250" s="10">
        <f t="shared" si="97"/>
        <v>41803.290972222225</v>
      </c>
      <c r="T1250" s="10">
        <f t="shared" si="98"/>
        <v>41767.656863425924</v>
      </c>
    </row>
    <row r="1251" spans="1:20" ht="43.2">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95"/>
        <v>1.0444</v>
      </c>
      <c r="P1251">
        <f t="shared" si="96"/>
        <v>1.5511298353121409E-2</v>
      </c>
      <c r="Q1251" t="str" cm="1">
        <f t="array" ref="Q1251">_xlfn.IFS(LEFT(N1251,4)="film","film &amp; video",LEFT(N1251,4)="food","food",LEFT(N1251,4)="game","games",LEFT(N1251,4)="jour","journalism",LEFT(N1251,4)="musi","music",LEFT(N1251,4)="phot","photography",LEFT(N1251,4)="publ","publishing",LEFT(N1251,4)="tech","technology",LEFT(N1251,4)="thea","theater")</f>
        <v>music</v>
      </c>
      <c r="R1251" t="str">
        <f t="shared" si="99"/>
        <v>rock</v>
      </c>
      <c r="S1251" s="10">
        <f t="shared" si="97"/>
        <v>41097.74086805556</v>
      </c>
      <c r="T1251" s="10">
        <f t="shared" si="98"/>
        <v>41067.74086805556</v>
      </c>
    </row>
    <row r="1252" spans="1:20" ht="57.6">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95"/>
        <v>2.0015333333333332</v>
      </c>
      <c r="P1252">
        <f t="shared" si="96"/>
        <v>8.4601805282616665E-3</v>
      </c>
      <c r="Q1252" t="str" cm="1">
        <f t="array" ref="Q1252">_xlfn.IFS(LEFT(N1252,4)="film","film &amp; video",LEFT(N1252,4)="food","food",LEFT(N1252,4)="game","games",LEFT(N1252,4)="jour","journalism",LEFT(N1252,4)="musi","music",LEFT(N1252,4)="phot","photography",LEFT(N1252,4)="publ","publishing",LEFT(N1252,4)="tech","technology",LEFT(N1252,4)="thea","theater")</f>
        <v>music</v>
      </c>
      <c r="R1252" t="str">
        <f t="shared" si="99"/>
        <v>rock</v>
      </c>
      <c r="S1252" s="10">
        <f t="shared" si="97"/>
        <v>41888.64271990741</v>
      </c>
      <c r="T1252" s="10">
        <f t="shared" si="98"/>
        <v>41843.64271990741</v>
      </c>
    </row>
    <row r="1253" spans="1:20" ht="28.8">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95"/>
        <v>1.018</v>
      </c>
      <c r="P1253">
        <f t="shared" si="96"/>
        <v>1.2115258677144728E-2</v>
      </c>
      <c r="Q1253" t="str" cm="1">
        <f t="array" ref="Q1253">_xlfn.IFS(LEFT(N1253,4)="film","film &amp; video",LEFT(N1253,4)="food","food",LEFT(N1253,4)="game","games",LEFT(N1253,4)="jour","journalism",LEFT(N1253,4)="musi","music",LEFT(N1253,4)="phot","photography",LEFT(N1253,4)="publ","publishing",LEFT(N1253,4)="tech","technology",LEFT(N1253,4)="thea","theater")</f>
        <v>music</v>
      </c>
      <c r="R1253" t="str">
        <f t="shared" si="99"/>
        <v>rock</v>
      </c>
      <c r="S1253" s="10">
        <f t="shared" si="97"/>
        <v>40811.814432870371</v>
      </c>
      <c r="T1253" s="10">
        <f t="shared" si="98"/>
        <v>40751.814432870371</v>
      </c>
    </row>
    <row r="1254" spans="1:20" ht="43.2">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95"/>
        <v>1.3765714285714286</v>
      </c>
      <c r="P1254">
        <f t="shared" si="96"/>
        <v>2.9265255292652552E-2</v>
      </c>
      <c r="Q1254" t="str" cm="1">
        <f t="array" ref="Q1254">_xlfn.IFS(LEFT(N1254,4)="film","film &amp; video",LEFT(N1254,4)="food","food",LEFT(N1254,4)="game","games",LEFT(N1254,4)="jour","journalism",LEFT(N1254,4)="musi","music",LEFT(N1254,4)="phot","photography",LEFT(N1254,4)="publ","publishing",LEFT(N1254,4)="tech","technology",LEFT(N1254,4)="thea","theater")</f>
        <v>music</v>
      </c>
      <c r="R1254" t="str">
        <f t="shared" si="99"/>
        <v>rock</v>
      </c>
      <c r="S1254" s="10">
        <f t="shared" si="97"/>
        <v>41571.988067129627</v>
      </c>
      <c r="T1254" s="10">
        <f t="shared" si="98"/>
        <v>41543.988067129627</v>
      </c>
    </row>
    <row r="1255" spans="1:20" ht="43.2">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95"/>
        <v>3038.3319999999999</v>
      </c>
      <c r="P1255">
        <f t="shared" si="96"/>
        <v>2.3400997652659419E-2</v>
      </c>
      <c r="Q1255" t="str" cm="1">
        <f t="array" ref="Q1255">_xlfn.IFS(LEFT(N1255,4)="film","film &amp; video",LEFT(N1255,4)="food","food",LEFT(N1255,4)="game","games",LEFT(N1255,4)="jour","journalism",LEFT(N1255,4)="musi","music",LEFT(N1255,4)="phot","photography",LEFT(N1255,4)="publ","publishing",LEFT(N1255,4)="tech","technology",LEFT(N1255,4)="thea","theater")</f>
        <v>music</v>
      </c>
      <c r="R1255" t="str">
        <f t="shared" si="99"/>
        <v>rock</v>
      </c>
      <c r="S1255" s="10">
        <f t="shared" si="97"/>
        <v>41885.783645833333</v>
      </c>
      <c r="T1255" s="10">
        <f t="shared" si="98"/>
        <v>41855.783645833333</v>
      </c>
    </row>
    <row r="1256" spans="1:20" ht="43.2">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95"/>
        <v>1.9885074626865671</v>
      </c>
      <c r="P1256">
        <f t="shared" si="96"/>
        <v>1.058320198153569E-2</v>
      </c>
      <c r="Q1256" t="str" cm="1">
        <f t="array" ref="Q1256">_xlfn.IFS(LEFT(N1256,4)="film","film &amp; video",LEFT(N1256,4)="food","food",LEFT(N1256,4)="game","games",LEFT(N1256,4)="jour","journalism",LEFT(N1256,4)="musi","music",LEFT(N1256,4)="phot","photography",LEFT(N1256,4)="publ","publishing",LEFT(N1256,4)="tech","technology",LEFT(N1256,4)="thea","theater")</f>
        <v>music</v>
      </c>
      <c r="R1256" t="str">
        <f t="shared" si="99"/>
        <v>rock</v>
      </c>
      <c r="S1256" s="10">
        <f t="shared" si="97"/>
        <v>40544.207638888889</v>
      </c>
      <c r="T1256" s="10">
        <f t="shared" si="98"/>
        <v>40487.621365740742</v>
      </c>
    </row>
    <row r="1257" spans="1:20" ht="43.2">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95"/>
        <v>2.0236666666666667</v>
      </c>
      <c r="P1257">
        <f t="shared" si="96"/>
        <v>1.795420853236699E-2</v>
      </c>
      <c r="Q1257" t="str" cm="1">
        <f t="array" ref="Q1257">_xlfn.IFS(LEFT(N1257,4)="film","film &amp; video",LEFT(N1257,4)="food","food",LEFT(N1257,4)="game","games",LEFT(N1257,4)="jour","journalism",LEFT(N1257,4)="musi","music",LEFT(N1257,4)="phot","photography",LEFT(N1257,4)="publ","publishing",LEFT(N1257,4)="tech","technology",LEFT(N1257,4)="thea","theater")</f>
        <v>music</v>
      </c>
      <c r="R1257" t="str">
        <f t="shared" si="99"/>
        <v>rock</v>
      </c>
      <c r="S1257" s="10">
        <f t="shared" si="97"/>
        <v>41609.887175925927</v>
      </c>
      <c r="T1257" s="10">
        <f t="shared" si="98"/>
        <v>41579.845509259263</v>
      </c>
    </row>
    <row r="1258" spans="1:20" ht="43.2">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95"/>
        <v>1.1796376666666666</v>
      </c>
      <c r="P1258">
        <f t="shared" si="96"/>
        <v>1.0200872414778211E-2</v>
      </c>
      <c r="Q1258" t="str" cm="1">
        <f t="array" ref="Q1258">_xlfn.IFS(LEFT(N1258,4)="film","film &amp; video",LEFT(N1258,4)="food","food",LEFT(N1258,4)="game","games",LEFT(N1258,4)="jour","journalism",LEFT(N1258,4)="musi","music",LEFT(N1258,4)="phot","photography",LEFT(N1258,4)="publ","publishing",LEFT(N1258,4)="tech","technology",LEFT(N1258,4)="thea","theater")</f>
        <v>music</v>
      </c>
      <c r="R1258" t="str">
        <f t="shared" si="99"/>
        <v>rock</v>
      </c>
      <c r="S1258" s="10">
        <f t="shared" si="97"/>
        <v>40951.919340277782</v>
      </c>
      <c r="T1258" s="10">
        <f t="shared" si="98"/>
        <v>40921.919340277782</v>
      </c>
    </row>
    <row r="1259" spans="1:20" ht="43.2">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95"/>
        <v>2.9472727272727273</v>
      </c>
      <c r="P1259">
        <f t="shared" si="96"/>
        <v>1.0857495373226403E-2</v>
      </c>
      <c r="Q1259" t="str" cm="1">
        <f t="array" ref="Q1259">_xlfn.IFS(LEFT(N1259,4)="film","film &amp; video",LEFT(N1259,4)="food","food",LEFT(N1259,4)="game","games",LEFT(N1259,4)="jour","journalism",LEFT(N1259,4)="musi","music",LEFT(N1259,4)="phot","photography",LEFT(N1259,4)="publ","publishing",LEFT(N1259,4)="tech","technology",LEFT(N1259,4)="thea","theater")</f>
        <v>music</v>
      </c>
      <c r="R1259" t="str">
        <f t="shared" si="99"/>
        <v>rock</v>
      </c>
      <c r="S1259" s="10">
        <f t="shared" si="97"/>
        <v>40636.043865740743</v>
      </c>
      <c r="T1259" s="10">
        <f t="shared" si="98"/>
        <v>40587.085532407407</v>
      </c>
    </row>
    <row r="1260" spans="1:20" ht="43.2">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95"/>
        <v>2.1314633333333335</v>
      </c>
      <c r="P1260">
        <f t="shared" si="96"/>
        <v>2.6194836411291771E-2</v>
      </c>
      <c r="Q1260" t="str" cm="1">
        <f t="array" ref="Q1260">_xlfn.IFS(LEFT(N1260,4)="film","film &amp; video",LEFT(N1260,4)="food","food",LEFT(N1260,4)="game","games",LEFT(N1260,4)="jour","journalism",LEFT(N1260,4)="musi","music",LEFT(N1260,4)="phot","photography",LEFT(N1260,4)="publ","publishing",LEFT(N1260,4)="tech","technology",LEFT(N1260,4)="thea","theater")</f>
        <v>music</v>
      </c>
      <c r="R1260" t="str">
        <f t="shared" si="99"/>
        <v>rock</v>
      </c>
      <c r="S1260" s="10">
        <f t="shared" si="97"/>
        <v>41517.611250000002</v>
      </c>
      <c r="T1260" s="10">
        <f t="shared" si="98"/>
        <v>41487.611250000002</v>
      </c>
    </row>
    <row r="1261" spans="1:20" ht="43.2">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95"/>
        <v>1.0424</v>
      </c>
      <c r="P1261">
        <f t="shared" si="96"/>
        <v>3.6838066001534921E-2</v>
      </c>
      <c r="Q1261" t="str" cm="1">
        <f t="array" ref="Q1261">_xlfn.IFS(LEFT(N1261,4)="film","film &amp; video",LEFT(N1261,4)="food","food",LEFT(N1261,4)="game","games",LEFT(N1261,4)="jour","journalism",LEFT(N1261,4)="musi","music",LEFT(N1261,4)="phot","photography",LEFT(N1261,4)="publ","publishing",LEFT(N1261,4)="tech","technology",LEFT(N1261,4)="thea","theater")</f>
        <v>music</v>
      </c>
      <c r="R1261" t="str">
        <f t="shared" si="99"/>
        <v>rock</v>
      </c>
      <c r="S1261" s="10">
        <f t="shared" si="97"/>
        <v>41799.165972222225</v>
      </c>
      <c r="T1261" s="10">
        <f t="shared" si="98"/>
        <v>41766.970648148148</v>
      </c>
    </row>
    <row r="1262" spans="1:20" ht="43.2">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95"/>
        <v>1.1366666666666667</v>
      </c>
      <c r="P1262">
        <f t="shared" si="96"/>
        <v>1.9728072513996268E-2</v>
      </c>
      <c r="Q1262" t="str" cm="1">
        <f t="array" ref="Q1262">_xlfn.IFS(LEFT(N1262,4)="film","film &amp; video",LEFT(N1262,4)="food","food",LEFT(N1262,4)="game","games",LEFT(N1262,4)="jour","journalism",LEFT(N1262,4)="musi","music",LEFT(N1262,4)="phot","photography",LEFT(N1262,4)="publ","publishing",LEFT(N1262,4)="tech","technology",LEFT(N1262,4)="thea","theater")</f>
        <v>music</v>
      </c>
      <c r="R1262" t="str">
        <f t="shared" si="99"/>
        <v>rock</v>
      </c>
      <c r="S1262" s="10">
        <f t="shared" si="97"/>
        <v>41696.842824074076</v>
      </c>
      <c r="T1262" s="10">
        <f t="shared" si="98"/>
        <v>41666.842824074076</v>
      </c>
    </row>
    <row r="1263" spans="1:20" ht="43.2">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95"/>
        <v>1.0125</v>
      </c>
      <c r="P1263">
        <f t="shared" si="96"/>
        <v>2.5679012345679011E-2</v>
      </c>
      <c r="Q1263" t="str" cm="1">
        <f t="array" ref="Q1263">_xlfn.IFS(LEFT(N1263,4)="film","film &amp; video",LEFT(N1263,4)="food","food",LEFT(N1263,4)="game","games",LEFT(N1263,4)="jour","journalism",LEFT(N1263,4)="musi","music",LEFT(N1263,4)="phot","photography",LEFT(N1263,4)="publ","publishing",LEFT(N1263,4)="tech","technology",LEFT(N1263,4)="thea","theater")</f>
        <v>music</v>
      </c>
      <c r="R1263" t="str">
        <f t="shared" si="99"/>
        <v>rock</v>
      </c>
      <c r="S1263" s="10">
        <f t="shared" si="97"/>
        <v>41668.342905092592</v>
      </c>
      <c r="T1263" s="10">
        <f t="shared" si="98"/>
        <v>41638.342905092592</v>
      </c>
    </row>
    <row r="1264" spans="1:20" ht="43.2">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95"/>
        <v>1.2541538461538462</v>
      </c>
      <c r="P1264">
        <f t="shared" si="96"/>
        <v>1.2880274779195289E-2</v>
      </c>
      <c r="Q1264" t="str" cm="1">
        <f t="array" ref="Q1264">_xlfn.IFS(LEFT(N1264,4)="film","film &amp; video",LEFT(N1264,4)="food","food",LEFT(N1264,4)="game","games",LEFT(N1264,4)="jour","journalism",LEFT(N1264,4)="musi","music",LEFT(N1264,4)="phot","photography",LEFT(N1264,4)="publ","publishing",LEFT(N1264,4)="tech","technology",LEFT(N1264,4)="thea","theater")</f>
        <v>music</v>
      </c>
      <c r="R1264" t="str">
        <f t="shared" si="99"/>
        <v>rock</v>
      </c>
      <c r="S1264" s="10">
        <f t="shared" si="97"/>
        <v>41686.762638888889</v>
      </c>
      <c r="T1264" s="10">
        <f t="shared" si="98"/>
        <v>41656.762638888889</v>
      </c>
    </row>
    <row r="1265" spans="1:20" ht="28.8">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95"/>
        <v>1.19</v>
      </c>
      <c r="P1265">
        <f t="shared" si="96"/>
        <v>2.296918767507003E-2</v>
      </c>
      <c r="Q1265" t="str" cm="1">
        <f t="array" ref="Q1265">_xlfn.IFS(LEFT(N1265,4)="film","film &amp; video",LEFT(N1265,4)="food","food",LEFT(N1265,4)="game","games",LEFT(N1265,4)="jour","journalism",LEFT(N1265,4)="musi","music",LEFT(N1265,4)="phot","photography",LEFT(N1265,4)="publ","publishing",LEFT(N1265,4)="tech","technology",LEFT(N1265,4)="thea","theater")</f>
        <v>music</v>
      </c>
      <c r="R1265" t="str">
        <f t="shared" si="99"/>
        <v>rock</v>
      </c>
      <c r="S1265" s="10">
        <f t="shared" si="97"/>
        <v>41727.041666666664</v>
      </c>
      <c r="T1265" s="10">
        <f t="shared" si="98"/>
        <v>41692.084143518521</v>
      </c>
    </row>
    <row r="1266" spans="1:20" ht="43.2">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95"/>
        <v>1.6646153846153846</v>
      </c>
      <c r="P1266">
        <f t="shared" si="96"/>
        <v>3.1423290203327174E-2</v>
      </c>
      <c r="Q1266" t="str" cm="1">
        <f t="array" ref="Q1266">_xlfn.IFS(LEFT(N1266,4)="film","film &amp; video",LEFT(N1266,4)="food","food",LEFT(N1266,4)="game","games",LEFT(N1266,4)="jour","journalism",LEFT(N1266,4)="musi","music",LEFT(N1266,4)="phot","photography",LEFT(N1266,4)="publ","publishing",LEFT(N1266,4)="tech","technology",LEFT(N1266,4)="thea","theater")</f>
        <v>music</v>
      </c>
      <c r="R1266" t="str">
        <f t="shared" si="99"/>
        <v>rock</v>
      </c>
      <c r="S1266" s="10">
        <f t="shared" si="97"/>
        <v>41576.662997685184</v>
      </c>
      <c r="T1266" s="10">
        <f t="shared" si="98"/>
        <v>41547.662997685184</v>
      </c>
    </row>
    <row r="1267" spans="1:20" ht="57.6">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95"/>
        <v>1.1914771428571429</v>
      </c>
      <c r="P1267">
        <f t="shared" si="96"/>
        <v>1.5826692916595726E-2</v>
      </c>
      <c r="Q1267" t="str" cm="1">
        <f t="array" ref="Q1267">_xlfn.IFS(LEFT(N1267,4)="film","film &amp; video",LEFT(N1267,4)="food","food",LEFT(N1267,4)="game","games",LEFT(N1267,4)="jour","journalism",LEFT(N1267,4)="musi","music",LEFT(N1267,4)="phot","photography",LEFT(N1267,4)="publ","publishing",LEFT(N1267,4)="tech","technology",LEFT(N1267,4)="thea","theater")</f>
        <v>music</v>
      </c>
      <c r="R1267" t="str">
        <f t="shared" si="99"/>
        <v>rock</v>
      </c>
      <c r="S1267" s="10">
        <f t="shared" si="97"/>
        <v>40512.655266203699</v>
      </c>
      <c r="T1267" s="10">
        <f t="shared" si="98"/>
        <v>40465.655266203699</v>
      </c>
    </row>
    <row r="1268" spans="1:20" ht="28.8">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95"/>
        <v>1.0047368421052632</v>
      </c>
      <c r="P1268">
        <f t="shared" si="96"/>
        <v>5.2383446830801469E-3</v>
      </c>
      <c r="Q1268" t="str" cm="1">
        <f t="array" ref="Q1268">_xlfn.IFS(LEFT(N1268,4)="film","film &amp; video",LEFT(N1268,4)="food","food",LEFT(N1268,4)="game","games",LEFT(N1268,4)="jour","journalism",LEFT(N1268,4)="musi","music",LEFT(N1268,4)="phot","photography",LEFT(N1268,4)="publ","publishing",LEFT(N1268,4)="tech","technology",LEFT(N1268,4)="thea","theater")</f>
        <v>music</v>
      </c>
      <c r="R1268" t="str">
        <f t="shared" si="99"/>
        <v>rock</v>
      </c>
      <c r="S1268" s="10">
        <f t="shared" si="97"/>
        <v>41650.87667824074</v>
      </c>
      <c r="T1268" s="10">
        <f t="shared" si="98"/>
        <v>41620.87667824074</v>
      </c>
    </row>
    <row r="1269" spans="1:20" ht="43.2">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95"/>
        <v>1.018</v>
      </c>
      <c r="P1269">
        <f t="shared" si="96"/>
        <v>7.0994820503661364E-3</v>
      </c>
      <c r="Q1269" t="str" cm="1">
        <f t="array" ref="Q1269">_xlfn.IFS(LEFT(N1269,4)="film","film &amp; video",LEFT(N1269,4)="food","food",LEFT(N1269,4)="game","games",LEFT(N1269,4)="jour","journalism",LEFT(N1269,4)="musi","music",LEFT(N1269,4)="phot","photography",LEFT(N1269,4)="publ","publishing",LEFT(N1269,4)="tech","technology",LEFT(N1269,4)="thea","theater")</f>
        <v>music</v>
      </c>
      <c r="R1269" t="str">
        <f t="shared" si="99"/>
        <v>rock</v>
      </c>
      <c r="S1269" s="10">
        <f t="shared" si="97"/>
        <v>41479.585162037038</v>
      </c>
      <c r="T1269" s="10">
        <f t="shared" si="98"/>
        <v>41449.585162037038</v>
      </c>
    </row>
    <row r="1270" spans="1:20" ht="28.8">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95"/>
        <v>1.1666666666666667</v>
      </c>
      <c r="P1270">
        <f t="shared" si="96"/>
        <v>1.2999999999999999E-2</v>
      </c>
      <c r="Q1270" t="str" cm="1">
        <f t="array" ref="Q1270">_xlfn.IFS(LEFT(N1270,4)="film","film &amp; video",LEFT(N1270,4)="food","food",LEFT(N1270,4)="game","games",LEFT(N1270,4)="jour","journalism",LEFT(N1270,4)="musi","music",LEFT(N1270,4)="phot","photography",LEFT(N1270,4)="publ","publishing",LEFT(N1270,4)="tech","technology",LEFT(N1270,4)="thea","theater")</f>
        <v>music</v>
      </c>
      <c r="R1270" t="str">
        <f t="shared" si="99"/>
        <v>rock</v>
      </c>
      <c r="S1270" s="10">
        <f t="shared" si="97"/>
        <v>41537.845451388886</v>
      </c>
      <c r="T1270" s="10">
        <f t="shared" si="98"/>
        <v>41507.845451388886</v>
      </c>
    </row>
    <row r="1271" spans="1:20" ht="43.2">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95"/>
        <v>1.0864893617021276</v>
      </c>
      <c r="P1271">
        <f t="shared" si="96"/>
        <v>1.0085185547831195E-2</v>
      </c>
      <c r="Q1271" t="str" cm="1">
        <f t="array" ref="Q1271">_xlfn.IFS(LEFT(N1271,4)="film","film &amp; video",LEFT(N1271,4)="food","food",LEFT(N1271,4)="game","games",LEFT(N1271,4)="jour","journalism",LEFT(N1271,4)="musi","music",LEFT(N1271,4)="phot","photography",LEFT(N1271,4)="publ","publishing",LEFT(N1271,4)="tech","technology",LEFT(N1271,4)="thea","theater")</f>
        <v>music</v>
      </c>
      <c r="R1271" t="str">
        <f t="shared" si="99"/>
        <v>rock</v>
      </c>
      <c r="S1271" s="10">
        <f t="shared" si="97"/>
        <v>42476</v>
      </c>
      <c r="T1271" s="10">
        <f t="shared" si="98"/>
        <v>42445.823055555549</v>
      </c>
    </row>
    <row r="1272" spans="1:20" ht="28.8">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95"/>
        <v>1.1472</v>
      </c>
      <c r="P1272">
        <f t="shared" si="96"/>
        <v>1.4731520223152023E-2</v>
      </c>
      <c r="Q1272" t="str" cm="1">
        <f t="array" ref="Q1272">_xlfn.IFS(LEFT(N1272,4)="film","film &amp; video",LEFT(N1272,4)="food","food",LEFT(N1272,4)="game","games",LEFT(N1272,4)="jour","journalism",LEFT(N1272,4)="musi","music",LEFT(N1272,4)="phot","photography",LEFT(N1272,4)="publ","publishing",LEFT(N1272,4)="tech","technology",LEFT(N1272,4)="thea","theater")</f>
        <v>music</v>
      </c>
      <c r="R1272" t="str">
        <f t="shared" si="99"/>
        <v>rock</v>
      </c>
      <c r="S1272" s="10">
        <f t="shared" si="97"/>
        <v>40993.815300925926</v>
      </c>
      <c r="T1272" s="10">
        <f t="shared" si="98"/>
        <v>40933.856967592597</v>
      </c>
    </row>
    <row r="1273" spans="1:20" ht="43.2">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95"/>
        <v>1.018</v>
      </c>
      <c r="P1273">
        <f t="shared" si="96"/>
        <v>4.0602488539620172E-3</v>
      </c>
      <c r="Q1273" t="str" cm="1">
        <f t="array" ref="Q1273">_xlfn.IFS(LEFT(N1273,4)="film","film &amp; video",LEFT(N1273,4)="food","food",LEFT(N1273,4)="game","games",LEFT(N1273,4)="jour","journalism",LEFT(N1273,4)="musi","music",LEFT(N1273,4)="phot","photography",LEFT(N1273,4)="publ","publishing",LEFT(N1273,4)="tech","technology",LEFT(N1273,4)="thea","theater")</f>
        <v>music</v>
      </c>
      <c r="R1273" t="str">
        <f t="shared" si="99"/>
        <v>rock</v>
      </c>
      <c r="S1273" s="10">
        <f t="shared" si="97"/>
        <v>41591.725219907406</v>
      </c>
      <c r="T1273" s="10">
        <f t="shared" si="98"/>
        <v>41561.683553240742</v>
      </c>
    </row>
    <row r="1274" spans="1:20" ht="57.6">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95"/>
        <v>1.06</v>
      </c>
      <c r="P1274">
        <f t="shared" si="96"/>
        <v>5.2830188679245287E-3</v>
      </c>
      <c r="Q1274" t="str" cm="1">
        <f t="array" ref="Q1274">_xlfn.IFS(LEFT(N1274,4)="film","film &amp; video",LEFT(N1274,4)="food","food",LEFT(N1274,4)="game","games",LEFT(N1274,4)="jour","journalism",LEFT(N1274,4)="musi","music",LEFT(N1274,4)="phot","photography",LEFT(N1274,4)="publ","publishing",LEFT(N1274,4)="tech","technology",LEFT(N1274,4)="thea","theater")</f>
        <v>music</v>
      </c>
      <c r="R1274" t="str">
        <f t="shared" si="99"/>
        <v>rock</v>
      </c>
      <c r="S1274" s="10">
        <f t="shared" si="97"/>
        <v>40344.166666666664</v>
      </c>
      <c r="T1274" s="10">
        <f t="shared" si="98"/>
        <v>40274.745127314818</v>
      </c>
    </row>
    <row r="1275" spans="1:20" ht="43.2">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95"/>
        <v>1.0349999999999999</v>
      </c>
      <c r="P1275">
        <f t="shared" si="96"/>
        <v>1.3043478260869565E-2</v>
      </c>
      <c r="Q1275" t="str" cm="1">
        <f t="array" ref="Q1275">_xlfn.IFS(LEFT(N1275,4)="film","film &amp; video",LEFT(N1275,4)="food","food",LEFT(N1275,4)="game","games",LEFT(N1275,4)="jour","journalism",LEFT(N1275,4)="musi","music",LEFT(N1275,4)="phot","photography",LEFT(N1275,4)="publ","publishing",LEFT(N1275,4)="tech","technology",LEFT(N1275,4)="thea","theater")</f>
        <v>music</v>
      </c>
      <c r="R1275" t="str">
        <f t="shared" si="99"/>
        <v>rock</v>
      </c>
      <c r="S1275" s="10">
        <f t="shared" si="97"/>
        <v>41882.730219907404</v>
      </c>
      <c r="T1275" s="10">
        <f t="shared" si="98"/>
        <v>41852.730219907404</v>
      </c>
    </row>
    <row r="1276" spans="1:20" ht="43.2">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95"/>
        <v>1.5497535999999998</v>
      </c>
      <c r="P1276">
        <f t="shared" si="96"/>
        <v>1.2053529025517347E-2</v>
      </c>
      <c r="Q1276" t="str" cm="1">
        <f t="array" ref="Q1276">_xlfn.IFS(LEFT(N1276,4)="film","film &amp; video",LEFT(N1276,4)="food","food",LEFT(N1276,4)="game","games",LEFT(N1276,4)="jour","journalism",LEFT(N1276,4)="musi","music",LEFT(N1276,4)="phot","photography",LEFT(N1276,4)="publ","publishing",LEFT(N1276,4)="tech","technology",LEFT(N1276,4)="thea","theater")</f>
        <v>music</v>
      </c>
      <c r="R1276" t="str">
        <f t="shared" si="99"/>
        <v>rock</v>
      </c>
      <c r="S1276" s="10">
        <f t="shared" si="97"/>
        <v>41151.690104166664</v>
      </c>
      <c r="T1276" s="10">
        <f t="shared" si="98"/>
        <v>41116.690104166664</v>
      </c>
    </row>
    <row r="1277" spans="1:20" ht="43.2">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95"/>
        <v>1.6214066666666667</v>
      </c>
      <c r="P1277">
        <f t="shared" si="96"/>
        <v>1.5994342361159652E-2</v>
      </c>
      <c r="Q1277" t="str" cm="1">
        <f t="array" ref="Q1277">_xlfn.IFS(LEFT(N1277,4)="film","film &amp; video",LEFT(N1277,4)="food","food",LEFT(N1277,4)="game","games",LEFT(N1277,4)="jour","journalism",LEFT(N1277,4)="musi","music",LEFT(N1277,4)="phot","photography",LEFT(N1277,4)="publ","publishing",LEFT(N1277,4)="tech","technology",LEFT(N1277,4)="thea","theater")</f>
        <v>music</v>
      </c>
      <c r="R1277" t="str">
        <f t="shared" si="99"/>
        <v>rock</v>
      </c>
      <c r="S1277" s="10">
        <f t="shared" si="97"/>
        <v>41493.867905092593</v>
      </c>
      <c r="T1277" s="10">
        <f t="shared" si="98"/>
        <v>41458.867905092593</v>
      </c>
    </row>
    <row r="1278" spans="1:20" ht="28.8">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95"/>
        <v>1.0442100000000001</v>
      </c>
      <c r="P1278">
        <f t="shared" si="96"/>
        <v>2.170700018834015E-2</v>
      </c>
      <c r="Q1278" t="str" cm="1">
        <f t="array" ref="Q1278">_xlfn.IFS(LEFT(N1278,4)="film","film &amp; video",LEFT(N1278,4)="food","food",LEFT(N1278,4)="game","games",LEFT(N1278,4)="jour","journalism",LEFT(N1278,4)="musi","music",LEFT(N1278,4)="phot","photography",LEFT(N1278,4)="publ","publishing",LEFT(N1278,4)="tech","technology",LEFT(N1278,4)="thea","theater")</f>
        <v>music</v>
      </c>
      <c r="R1278" t="str">
        <f t="shared" si="99"/>
        <v>rock</v>
      </c>
      <c r="S1278" s="10">
        <f t="shared" si="97"/>
        <v>40057.166666666664</v>
      </c>
      <c r="T1278" s="10">
        <f t="shared" si="98"/>
        <v>40007.704247685186</v>
      </c>
    </row>
    <row r="1279" spans="1:20" ht="43.2">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95"/>
        <v>1.0612433333333333</v>
      </c>
      <c r="P1279">
        <f t="shared" si="96"/>
        <v>2.594441111526417E-2</v>
      </c>
      <c r="Q1279" t="str" cm="1">
        <f t="array" ref="Q1279">_xlfn.IFS(LEFT(N1279,4)="film","film &amp; video",LEFT(N1279,4)="food","food",LEFT(N1279,4)="game","games",LEFT(N1279,4)="jour","journalism",LEFT(N1279,4)="musi","music",LEFT(N1279,4)="phot","photography",LEFT(N1279,4)="publ","publishing",LEFT(N1279,4)="tech","technology",LEFT(N1279,4)="thea","theater")</f>
        <v>music</v>
      </c>
      <c r="R1279" t="str">
        <f t="shared" si="99"/>
        <v>rock</v>
      </c>
      <c r="S1279" s="10">
        <f t="shared" si="97"/>
        <v>41156.561886574076</v>
      </c>
      <c r="T1279" s="10">
        <f t="shared" si="98"/>
        <v>41121.561886574076</v>
      </c>
    </row>
    <row r="1280" spans="1:20" ht="43.2">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95"/>
        <v>1.5493846153846154</v>
      </c>
      <c r="P1280">
        <f t="shared" si="96"/>
        <v>1.8866051037632808E-2</v>
      </c>
      <c r="Q1280" t="str" cm="1">
        <f t="array" ref="Q1280">_xlfn.IFS(LEFT(N1280,4)="film","film &amp; video",LEFT(N1280,4)="food","food",LEFT(N1280,4)="game","games",LEFT(N1280,4)="jour","journalism",LEFT(N1280,4)="musi","music",LEFT(N1280,4)="phot","photography",LEFT(N1280,4)="publ","publishing",LEFT(N1280,4)="tech","technology",LEFT(N1280,4)="thea","theater")</f>
        <v>music</v>
      </c>
      <c r="R1280" t="str">
        <f t="shared" si="99"/>
        <v>rock</v>
      </c>
      <c r="S1280" s="10">
        <f t="shared" si="97"/>
        <v>41815.083333333336</v>
      </c>
      <c r="T1280" s="10">
        <f t="shared" si="98"/>
        <v>41786.555162037039</v>
      </c>
    </row>
    <row r="1281" spans="1:20" ht="43.2">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95"/>
        <v>1.1077157238734421</v>
      </c>
      <c r="P1281">
        <f t="shared" si="96"/>
        <v>1.3632262154892792E-2</v>
      </c>
      <c r="Q1281" t="str" cm="1">
        <f t="array" ref="Q1281">_xlfn.IFS(LEFT(N1281,4)="film","film &amp; video",LEFT(N1281,4)="food","food",LEFT(N1281,4)="game","games",LEFT(N1281,4)="jour","journalism",LEFT(N1281,4)="musi","music",LEFT(N1281,4)="phot","photography",LEFT(N1281,4)="publ","publishing",LEFT(N1281,4)="tech","technology",LEFT(N1281,4)="thea","theater")</f>
        <v>music</v>
      </c>
      <c r="R1281" t="str">
        <f t="shared" si="99"/>
        <v>rock</v>
      </c>
      <c r="S1281" s="10">
        <f t="shared" si="97"/>
        <v>41722.057523148149</v>
      </c>
      <c r="T1281" s="10">
        <f t="shared" si="98"/>
        <v>41682.099189814813</v>
      </c>
    </row>
    <row r="1282" spans="1:20" ht="43.2">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100">E1282/D1282</f>
        <v>1.1091186666666666</v>
      </c>
      <c r="P1282">
        <f t="shared" ref="P1282:P1345" si="101">L1282/E1282</f>
        <v>7.8140120864734642E-3</v>
      </c>
      <c r="Q1282" t="str" cm="1">
        <f t="array" ref="Q1282">_xlfn.IFS(LEFT(N1282,4)="film","film &amp; video",LEFT(N1282,4)="food","food",LEFT(N1282,4)="game","games",LEFT(N1282,4)="jour","journalism",LEFT(N1282,4)="musi","music",LEFT(N1282,4)="phot","photography",LEFT(N1282,4)="publ","publishing",LEFT(N1282,4)="tech","technology",LEFT(N1282,4)="thea","theater")</f>
        <v>music</v>
      </c>
      <c r="R1282" t="str">
        <f t="shared" si="99"/>
        <v>rock</v>
      </c>
      <c r="S1282" s="10">
        <f t="shared" ref="S1282:S1345" si="102">(((I1282/60)/60)/24)+DATE(1970,1,1)</f>
        <v>40603.757569444446</v>
      </c>
      <c r="T1282" s="10">
        <f t="shared" ref="T1282:T1345" si="103">(((J1282/60)/60)/24)+DATE(1970,1,1)</f>
        <v>40513.757569444446</v>
      </c>
    </row>
    <row r="1283" spans="1:20" ht="43.2">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100"/>
        <v>1.1071428571428572</v>
      </c>
      <c r="P1283">
        <f t="shared" si="101"/>
        <v>9.548387096774193E-3</v>
      </c>
      <c r="Q1283" t="str" cm="1">
        <f t="array" ref="Q1283">_xlfn.IFS(LEFT(N1283,4)="film","film &amp; video",LEFT(N1283,4)="food","food",LEFT(N1283,4)="game","games",LEFT(N1283,4)="jour","journalism",LEFT(N1283,4)="musi","music",LEFT(N1283,4)="phot","photography",LEFT(N1283,4)="publ","publishing",LEFT(N1283,4)="tech","technology",LEFT(N1283,4)="thea","theater")</f>
        <v>music</v>
      </c>
      <c r="R1283" t="str">
        <f t="shared" ref="R1283:R1346" si="104">MID(N1283,SEARCH("/",N1283)+1,17)</f>
        <v>rock</v>
      </c>
      <c r="S1283" s="10">
        <f t="shared" si="102"/>
        <v>41483.743472222224</v>
      </c>
      <c r="T1283" s="10">
        <f t="shared" si="103"/>
        <v>41463.743472222224</v>
      </c>
    </row>
    <row r="1284" spans="1:20" ht="43.2">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100"/>
        <v>1.2361333333333333</v>
      </c>
      <c r="P1284">
        <f t="shared" si="101"/>
        <v>1.4777262431237191E-2</v>
      </c>
      <c r="Q1284" t="str" cm="1">
        <f t="array" ref="Q1284">_xlfn.IFS(LEFT(N1284,4)="film","film &amp; video",LEFT(N1284,4)="food","food",LEFT(N1284,4)="game","games",LEFT(N1284,4)="jour","journalism",LEFT(N1284,4)="musi","music",LEFT(N1284,4)="phot","photography",LEFT(N1284,4)="publ","publishing",LEFT(N1284,4)="tech","technology",LEFT(N1284,4)="thea","theater")</f>
        <v>music</v>
      </c>
      <c r="R1284" t="str">
        <f t="shared" si="104"/>
        <v>rock</v>
      </c>
      <c r="S1284" s="10">
        <f t="shared" si="102"/>
        <v>41617.207638888889</v>
      </c>
      <c r="T1284" s="10">
        <f t="shared" si="103"/>
        <v>41586.475173611114</v>
      </c>
    </row>
    <row r="1285" spans="1:20" ht="43.2">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100"/>
        <v>2.1105</v>
      </c>
      <c r="P1285">
        <f t="shared" si="101"/>
        <v>1.0424070125562663E-2</v>
      </c>
      <c r="Q1285" t="str" cm="1">
        <f t="array" ref="Q1285">_xlfn.IFS(LEFT(N1285,4)="film","film &amp; video",LEFT(N1285,4)="food","food",LEFT(N1285,4)="game","games",LEFT(N1285,4)="jour","journalism",LEFT(N1285,4)="musi","music",LEFT(N1285,4)="phot","photography",LEFT(N1285,4)="publ","publishing",LEFT(N1285,4)="tech","technology",LEFT(N1285,4)="thea","theater")</f>
        <v>music</v>
      </c>
      <c r="R1285" t="str">
        <f t="shared" si="104"/>
        <v>rock</v>
      </c>
      <c r="S1285" s="10">
        <f t="shared" si="102"/>
        <v>41344.166666666664</v>
      </c>
      <c r="T1285" s="10">
        <f t="shared" si="103"/>
        <v>41320.717465277776</v>
      </c>
    </row>
    <row r="1286" spans="1:20" ht="43.2">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100"/>
        <v>1.01</v>
      </c>
      <c r="P1286">
        <f t="shared" si="101"/>
        <v>1.5346534653465346E-2</v>
      </c>
      <c r="Q1286" t="str" cm="1">
        <f t="array" ref="Q1286">_xlfn.IFS(LEFT(N1286,4)="film","film &amp; video",LEFT(N1286,4)="food","food",LEFT(N1286,4)="game","games",LEFT(N1286,4)="jour","journalism",LEFT(N1286,4)="musi","music",LEFT(N1286,4)="phot","photography",LEFT(N1286,4)="publ","publishing",LEFT(N1286,4)="tech","technology",LEFT(N1286,4)="thea","theater")</f>
        <v>theater</v>
      </c>
      <c r="R1286" t="str">
        <f t="shared" si="104"/>
        <v>plays</v>
      </c>
      <c r="S1286" s="10">
        <f t="shared" si="102"/>
        <v>42735.707638888889</v>
      </c>
      <c r="T1286" s="10">
        <f t="shared" si="103"/>
        <v>42712.23474537037</v>
      </c>
    </row>
    <row r="1287" spans="1:20" ht="43.2">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100"/>
        <v>1.0165</v>
      </c>
      <c r="P1287">
        <f t="shared" si="101"/>
        <v>3.0988686669945892E-2</v>
      </c>
      <c r="Q1287" t="str" cm="1">
        <f t="array" ref="Q1287">_xlfn.IFS(LEFT(N1287,4)="film","film &amp; video",LEFT(N1287,4)="food","food",LEFT(N1287,4)="game","games",LEFT(N1287,4)="jour","journalism",LEFT(N1287,4)="musi","music",LEFT(N1287,4)="phot","photography",LEFT(N1287,4)="publ","publishing",LEFT(N1287,4)="tech","technology",LEFT(N1287,4)="thea","theater")</f>
        <v>theater</v>
      </c>
      <c r="R1287" t="str">
        <f t="shared" si="104"/>
        <v>plays</v>
      </c>
      <c r="S1287" s="10">
        <f t="shared" si="102"/>
        <v>42175.583043981482</v>
      </c>
      <c r="T1287" s="10">
        <f t="shared" si="103"/>
        <v>42160.583043981482</v>
      </c>
    </row>
    <row r="1288" spans="1:20" ht="43.2">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100"/>
        <v>1.0833333333333333</v>
      </c>
      <c r="P1288">
        <f t="shared" si="101"/>
        <v>1.2307692307692308E-2</v>
      </c>
      <c r="Q1288" t="str" cm="1">
        <f t="array" ref="Q1288">_xlfn.IFS(LEFT(N1288,4)="film","film &amp; video",LEFT(N1288,4)="food","food",LEFT(N1288,4)="game","games",LEFT(N1288,4)="jour","journalism",LEFT(N1288,4)="musi","music",LEFT(N1288,4)="phot","photography",LEFT(N1288,4)="publ","publishing",LEFT(N1288,4)="tech","technology",LEFT(N1288,4)="thea","theater")</f>
        <v>theater</v>
      </c>
      <c r="R1288" t="str">
        <f t="shared" si="104"/>
        <v>plays</v>
      </c>
      <c r="S1288" s="10">
        <f t="shared" si="102"/>
        <v>42052.583333333328</v>
      </c>
      <c r="T1288" s="10">
        <f t="shared" si="103"/>
        <v>42039.384571759263</v>
      </c>
    </row>
    <row r="1289" spans="1:20" ht="72">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100"/>
        <v>2.42</v>
      </c>
      <c r="P1289">
        <f t="shared" si="101"/>
        <v>4.1322314049586778E-2</v>
      </c>
      <c r="Q1289" t="str" cm="1">
        <f t="array" ref="Q1289">_xlfn.IFS(LEFT(N1289,4)="film","film &amp; video",LEFT(N1289,4)="food","food",LEFT(N1289,4)="game","games",LEFT(N1289,4)="jour","journalism",LEFT(N1289,4)="musi","music",LEFT(N1289,4)="phot","photography",LEFT(N1289,4)="publ","publishing",LEFT(N1289,4)="tech","technology",LEFT(N1289,4)="thea","theater")</f>
        <v>theater</v>
      </c>
      <c r="R1289" t="str">
        <f t="shared" si="104"/>
        <v>plays</v>
      </c>
      <c r="S1289" s="10">
        <f t="shared" si="102"/>
        <v>42167.621018518519</v>
      </c>
      <c r="T1289" s="10">
        <f t="shared" si="103"/>
        <v>42107.621018518519</v>
      </c>
    </row>
    <row r="1290" spans="1:20" ht="43.2">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100"/>
        <v>1.0044999999999999</v>
      </c>
      <c r="P1290">
        <f t="shared" si="101"/>
        <v>1.5181682429069188E-2</v>
      </c>
      <c r="Q1290" t="str" cm="1">
        <f t="array" ref="Q1290">_xlfn.IFS(LEFT(N1290,4)="film","film &amp; video",LEFT(N1290,4)="food","food",LEFT(N1290,4)="game","games",LEFT(N1290,4)="jour","journalism",LEFT(N1290,4)="musi","music",LEFT(N1290,4)="phot","photography",LEFT(N1290,4)="publ","publishing",LEFT(N1290,4)="tech","technology",LEFT(N1290,4)="thea","theater")</f>
        <v>theater</v>
      </c>
      <c r="R1290" t="str">
        <f t="shared" si="104"/>
        <v>plays</v>
      </c>
      <c r="S1290" s="10">
        <f t="shared" si="102"/>
        <v>42592.166666666672</v>
      </c>
      <c r="T1290" s="10">
        <f t="shared" si="103"/>
        <v>42561.154664351852</v>
      </c>
    </row>
    <row r="1291" spans="1:20" ht="43.2">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100"/>
        <v>1.2506666666666666</v>
      </c>
      <c r="P1291">
        <f t="shared" si="101"/>
        <v>2.7718550106609809E-2</v>
      </c>
      <c r="Q1291" t="str" cm="1">
        <f t="array" ref="Q1291">_xlfn.IFS(LEFT(N1291,4)="film","film &amp; video",LEFT(N1291,4)="food","food",LEFT(N1291,4)="game","games",LEFT(N1291,4)="jour","journalism",LEFT(N1291,4)="musi","music",LEFT(N1291,4)="phot","photography",LEFT(N1291,4)="publ","publishing",LEFT(N1291,4)="tech","technology",LEFT(N1291,4)="thea","theater")</f>
        <v>theater</v>
      </c>
      <c r="R1291" t="str">
        <f t="shared" si="104"/>
        <v>plays</v>
      </c>
      <c r="S1291" s="10">
        <f t="shared" si="102"/>
        <v>42739.134780092587</v>
      </c>
      <c r="T1291" s="10">
        <f t="shared" si="103"/>
        <v>42709.134780092587</v>
      </c>
    </row>
    <row r="1292" spans="1:20" ht="28.8">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100"/>
        <v>1.0857142857142856</v>
      </c>
      <c r="P1292">
        <f t="shared" si="101"/>
        <v>2.2631578947368423E-2</v>
      </c>
      <c r="Q1292" t="str" cm="1">
        <f t="array" ref="Q1292">_xlfn.IFS(LEFT(N1292,4)="film","film &amp; video",LEFT(N1292,4)="food","food",LEFT(N1292,4)="game","games",LEFT(N1292,4)="jour","journalism",LEFT(N1292,4)="musi","music",LEFT(N1292,4)="phot","photography",LEFT(N1292,4)="publ","publishing",LEFT(N1292,4)="tech","technology",LEFT(N1292,4)="thea","theater")</f>
        <v>theater</v>
      </c>
      <c r="R1292" t="str">
        <f t="shared" si="104"/>
        <v>plays</v>
      </c>
      <c r="S1292" s="10">
        <f t="shared" si="102"/>
        <v>42117.290972222225</v>
      </c>
      <c r="T1292" s="10">
        <f t="shared" si="103"/>
        <v>42086.614942129629</v>
      </c>
    </row>
    <row r="1293" spans="1:20" ht="43.2">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100"/>
        <v>1.4570000000000001</v>
      </c>
      <c r="P1293">
        <f t="shared" si="101"/>
        <v>9.6087851750171586E-3</v>
      </c>
      <c r="Q1293" t="str" cm="1">
        <f t="array" ref="Q1293">_xlfn.IFS(LEFT(N1293,4)="film","film &amp; video",LEFT(N1293,4)="food","food",LEFT(N1293,4)="game","games",LEFT(N1293,4)="jour","journalism",LEFT(N1293,4)="musi","music",LEFT(N1293,4)="phot","photography",LEFT(N1293,4)="publ","publishing",LEFT(N1293,4)="tech","technology",LEFT(N1293,4)="thea","theater")</f>
        <v>theater</v>
      </c>
      <c r="R1293" t="str">
        <f t="shared" si="104"/>
        <v>plays</v>
      </c>
      <c r="S1293" s="10">
        <f t="shared" si="102"/>
        <v>42101.291666666672</v>
      </c>
      <c r="T1293" s="10">
        <f t="shared" si="103"/>
        <v>42064.652673611112</v>
      </c>
    </row>
    <row r="1294" spans="1:20" ht="57.6">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100"/>
        <v>1.1000000000000001</v>
      </c>
      <c r="P1294">
        <f t="shared" si="101"/>
        <v>2.7807486631016044E-2</v>
      </c>
      <c r="Q1294" t="str" cm="1">
        <f t="array" ref="Q1294">_xlfn.IFS(LEFT(N1294,4)="film","film &amp; video",LEFT(N1294,4)="food","food",LEFT(N1294,4)="game","games",LEFT(N1294,4)="jour","journalism",LEFT(N1294,4)="musi","music",LEFT(N1294,4)="phot","photography",LEFT(N1294,4)="publ","publishing",LEFT(N1294,4)="tech","technology",LEFT(N1294,4)="thea","theater")</f>
        <v>theater</v>
      </c>
      <c r="R1294" t="str">
        <f t="shared" si="104"/>
        <v>plays</v>
      </c>
      <c r="S1294" s="10">
        <f t="shared" si="102"/>
        <v>42283.957638888889</v>
      </c>
      <c r="T1294" s="10">
        <f t="shared" si="103"/>
        <v>42256.764212962968</v>
      </c>
    </row>
    <row r="1295" spans="1:20" ht="57.6">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100"/>
        <v>1.0223333333333333</v>
      </c>
      <c r="P1295">
        <f t="shared" si="101"/>
        <v>7.8252363873492006E-3</v>
      </c>
      <c r="Q1295" t="str" cm="1">
        <f t="array" ref="Q1295">_xlfn.IFS(LEFT(N1295,4)="film","film &amp; video",LEFT(N1295,4)="food","food",LEFT(N1295,4)="game","games",LEFT(N1295,4)="jour","journalism",LEFT(N1295,4)="musi","music",LEFT(N1295,4)="phot","photography",LEFT(N1295,4)="publ","publishing",LEFT(N1295,4)="tech","technology",LEFT(N1295,4)="thea","theater")</f>
        <v>theater</v>
      </c>
      <c r="R1295" t="str">
        <f t="shared" si="104"/>
        <v>plays</v>
      </c>
      <c r="S1295" s="10">
        <f t="shared" si="102"/>
        <v>42322.742719907401</v>
      </c>
      <c r="T1295" s="10">
        <f t="shared" si="103"/>
        <v>42292.701053240744</v>
      </c>
    </row>
    <row r="1296" spans="1:20" ht="43.2">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100"/>
        <v>1.22</v>
      </c>
      <c r="P1296">
        <f t="shared" si="101"/>
        <v>3.6065573770491806E-2</v>
      </c>
      <c r="Q1296" t="str" cm="1">
        <f t="array" ref="Q1296">_xlfn.IFS(LEFT(N1296,4)="film","film &amp; video",LEFT(N1296,4)="food","food",LEFT(N1296,4)="game","games",LEFT(N1296,4)="jour","journalism",LEFT(N1296,4)="musi","music",LEFT(N1296,4)="phot","photography",LEFT(N1296,4)="publ","publishing",LEFT(N1296,4)="tech","technology",LEFT(N1296,4)="thea","theater")</f>
        <v>theater</v>
      </c>
      <c r="R1296" t="str">
        <f t="shared" si="104"/>
        <v>plays</v>
      </c>
      <c r="S1296" s="10">
        <f t="shared" si="102"/>
        <v>42296.458333333328</v>
      </c>
      <c r="T1296" s="10">
        <f t="shared" si="103"/>
        <v>42278.453668981485</v>
      </c>
    </row>
    <row r="1297" spans="1:20" ht="43.2">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100"/>
        <v>1.0196000000000001</v>
      </c>
      <c r="P1297">
        <f t="shared" si="101"/>
        <v>2.5107885445272655E-2</v>
      </c>
      <c r="Q1297" t="str" cm="1">
        <f t="array" ref="Q1297">_xlfn.IFS(LEFT(N1297,4)="film","film &amp; video",LEFT(N1297,4)="food","food",LEFT(N1297,4)="game","games",LEFT(N1297,4)="jour","journalism",LEFT(N1297,4)="musi","music",LEFT(N1297,4)="phot","photography",LEFT(N1297,4)="publ","publishing",LEFT(N1297,4)="tech","technology",LEFT(N1297,4)="thea","theater")</f>
        <v>theater</v>
      </c>
      <c r="R1297" t="str">
        <f t="shared" si="104"/>
        <v>plays</v>
      </c>
      <c r="S1297" s="10">
        <f t="shared" si="102"/>
        <v>42214.708333333328</v>
      </c>
      <c r="T1297" s="10">
        <f t="shared" si="103"/>
        <v>42184.572881944448</v>
      </c>
    </row>
    <row r="1298" spans="1:20" ht="57.6">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100"/>
        <v>1.411764705882353</v>
      </c>
      <c r="P1298">
        <f t="shared" si="101"/>
        <v>1.9166666666666665E-2</v>
      </c>
      <c r="Q1298" t="str" cm="1">
        <f t="array" ref="Q1298">_xlfn.IFS(LEFT(N1298,4)="film","film &amp; video",LEFT(N1298,4)="food","food",LEFT(N1298,4)="game","games",LEFT(N1298,4)="jour","journalism",LEFT(N1298,4)="musi","music",LEFT(N1298,4)="phot","photography",LEFT(N1298,4)="publ","publishing",LEFT(N1298,4)="tech","technology",LEFT(N1298,4)="thea","theater")</f>
        <v>theater</v>
      </c>
      <c r="R1298" t="str">
        <f t="shared" si="104"/>
        <v>plays</v>
      </c>
      <c r="S1298" s="10">
        <f t="shared" si="102"/>
        <v>42443.008946759262</v>
      </c>
      <c r="T1298" s="10">
        <f t="shared" si="103"/>
        <v>42423.050613425927</v>
      </c>
    </row>
    <row r="1299" spans="1:20" ht="43.2">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100"/>
        <v>1.0952500000000001</v>
      </c>
      <c r="P1299">
        <f t="shared" si="101"/>
        <v>1.0865099292398995E-2</v>
      </c>
      <c r="Q1299" t="str" cm="1">
        <f t="array" ref="Q1299">_xlfn.IFS(LEFT(N1299,4)="film","film &amp; video",LEFT(N1299,4)="food","food",LEFT(N1299,4)="game","games",LEFT(N1299,4)="jour","journalism",LEFT(N1299,4)="musi","music",LEFT(N1299,4)="phot","photography",LEFT(N1299,4)="publ","publishing",LEFT(N1299,4)="tech","technology",LEFT(N1299,4)="thea","theater")</f>
        <v>theater</v>
      </c>
      <c r="R1299" t="str">
        <f t="shared" si="104"/>
        <v>plays</v>
      </c>
      <c r="S1299" s="10">
        <f t="shared" si="102"/>
        <v>42491.747199074074</v>
      </c>
      <c r="T1299" s="10">
        <f t="shared" si="103"/>
        <v>42461.747199074074</v>
      </c>
    </row>
    <row r="1300" spans="1:20" ht="43.2">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100"/>
        <v>1.0465</v>
      </c>
      <c r="P1300">
        <f t="shared" si="101"/>
        <v>1.5766841853798376E-2</v>
      </c>
      <c r="Q1300" t="str" cm="1">
        <f t="array" ref="Q1300">_xlfn.IFS(LEFT(N1300,4)="film","film &amp; video",LEFT(N1300,4)="food","food",LEFT(N1300,4)="game","games",LEFT(N1300,4)="jour","journalism",LEFT(N1300,4)="musi","music",LEFT(N1300,4)="phot","photography",LEFT(N1300,4)="publ","publishing",LEFT(N1300,4)="tech","technology",LEFT(N1300,4)="thea","theater")</f>
        <v>theater</v>
      </c>
      <c r="R1300" t="str">
        <f t="shared" si="104"/>
        <v>plays</v>
      </c>
      <c r="S1300" s="10">
        <f t="shared" si="102"/>
        <v>42488.680925925932</v>
      </c>
      <c r="T1300" s="10">
        <f t="shared" si="103"/>
        <v>42458.680925925932</v>
      </c>
    </row>
    <row r="1301" spans="1:20" ht="43.2">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100"/>
        <v>1.24</v>
      </c>
      <c r="P1301">
        <f t="shared" si="101"/>
        <v>7.3732718894009217E-3</v>
      </c>
      <c r="Q1301" t="str" cm="1">
        <f t="array" ref="Q1301">_xlfn.IFS(LEFT(N1301,4)="film","film &amp; video",LEFT(N1301,4)="food","food",LEFT(N1301,4)="game","games",LEFT(N1301,4)="jour","journalism",LEFT(N1301,4)="musi","music",LEFT(N1301,4)="phot","photography",LEFT(N1301,4)="publ","publishing",LEFT(N1301,4)="tech","technology",LEFT(N1301,4)="thea","theater")</f>
        <v>theater</v>
      </c>
      <c r="R1301" t="str">
        <f t="shared" si="104"/>
        <v>plays</v>
      </c>
      <c r="S1301" s="10">
        <f t="shared" si="102"/>
        <v>42199.814340277779</v>
      </c>
      <c r="T1301" s="10">
        <f t="shared" si="103"/>
        <v>42169.814340277779</v>
      </c>
    </row>
    <row r="1302" spans="1:20" ht="43.2">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100"/>
        <v>1.35</v>
      </c>
      <c r="P1302">
        <f t="shared" si="101"/>
        <v>5.9259259259259256E-3</v>
      </c>
      <c r="Q1302" t="str" cm="1">
        <f t="array" ref="Q1302">_xlfn.IFS(LEFT(N1302,4)="film","film &amp; video",LEFT(N1302,4)="food","food",LEFT(N1302,4)="game","games",LEFT(N1302,4)="jour","journalism",LEFT(N1302,4)="musi","music",LEFT(N1302,4)="phot","photography",LEFT(N1302,4)="publ","publishing",LEFT(N1302,4)="tech","technology",LEFT(N1302,4)="thea","theater")</f>
        <v>theater</v>
      </c>
      <c r="R1302" t="str">
        <f t="shared" si="104"/>
        <v>plays</v>
      </c>
      <c r="S1302" s="10">
        <f t="shared" si="102"/>
        <v>42522.789583333331</v>
      </c>
      <c r="T1302" s="10">
        <f t="shared" si="103"/>
        <v>42483.675208333334</v>
      </c>
    </row>
    <row r="1303" spans="1:20" ht="43.2">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100"/>
        <v>1.0275000000000001</v>
      </c>
      <c r="P1303">
        <f t="shared" si="101"/>
        <v>1.4111922141119221E-2</v>
      </c>
      <c r="Q1303" t="str" cm="1">
        <f t="array" ref="Q1303">_xlfn.IFS(LEFT(N1303,4)="film","film &amp; video",LEFT(N1303,4)="food","food",LEFT(N1303,4)="game","games",LEFT(N1303,4)="jour","journalism",LEFT(N1303,4)="musi","music",LEFT(N1303,4)="phot","photography",LEFT(N1303,4)="publ","publishing",LEFT(N1303,4)="tech","technology",LEFT(N1303,4)="thea","theater")</f>
        <v>theater</v>
      </c>
      <c r="R1303" t="str">
        <f t="shared" si="104"/>
        <v>plays</v>
      </c>
      <c r="S1303" s="10">
        <f t="shared" si="102"/>
        <v>42206.125</v>
      </c>
      <c r="T1303" s="10">
        <f t="shared" si="103"/>
        <v>42195.749745370369</v>
      </c>
    </row>
    <row r="1304" spans="1:20" ht="43.2">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100"/>
        <v>1</v>
      </c>
      <c r="P1304">
        <f t="shared" si="101"/>
        <v>0.02</v>
      </c>
      <c r="Q1304" t="str" cm="1">
        <f t="array" ref="Q1304">_xlfn.IFS(LEFT(N1304,4)="film","film &amp; video",LEFT(N1304,4)="food","food",LEFT(N1304,4)="game","games",LEFT(N1304,4)="jour","journalism",LEFT(N1304,4)="musi","music",LEFT(N1304,4)="phot","photography",LEFT(N1304,4)="publ","publishing",LEFT(N1304,4)="tech","technology",LEFT(N1304,4)="thea","theater")</f>
        <v>theater</v>
      </c>
      <c r="R1304" t="str">
        <f t="shared" si="104"/>
        <v>plays</v>
      </c>
      <c r="S1304" s="10">
        <f t="shared" si="102"/>
        <v>42705.099664351852</v>
      </c>
      <c r="T1304" s="10">
        <f t="shared" si="103"/>
        <v>42675.057997685188</v>
      </c>
    </row>
    <row r="1305" spans="1:20" ht="28.8">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100"/>
        <v>1.3026085714285716</v>
      </c>
      <c r="P1305">
        <f t="shared" si="101"/>
        <v>2.368873008666127E-2</v>
      </c>
      <c r="Q1305" t="str" cm="1">
        <f t="array" ref="Q1305">_xlfn.IFS(LEFT(N1305,4)="film","film &amp; video",LEFT(N1305,4)="food","food",LEFT(N1305,4)="game","games",LEFT(N1305,4)="jour","journalism",LEFT(N1305,4)="musi","music",LEFT(N1305,4)="phot","photography",LEFT(N1305,4)="publ","publishing",LEFT(N1305,4)="tech","technology",LEFT(N1305,4)="thea","theater")</f>
        <v>theater</v>
      </c>
      <c r="R1305" t="str">
        <f t="shared" si="104"/>
        <v>plays</v>
      </c>
      <c r="S1305" s="10">
        <f t="shared" si="102"/>
        <v>42582.458333333328</v>
      </c>
      <c r="T1305" s="10">
        <f t="shared" si="103"/>
        <v>42566.441203703704</v>
      </c>
    </row>
    <row r="1306" spans="1:20" ht="43.2">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100"/>
        <v>0.39627499999999999</v>
      </c>
      <c r="P1306">
        <f t="shared" si="101"/>
        <v>6.5611002460412588E-3</v>
      </c>
      <c r="Q1306" t="str" cm="1">
        <f t="array" ref="Q1306">_xlfn.IFS(LEFT(N1306,4)="film","film &amp; video",LEFT(N1306,4)="food","food",LEFT(N1306,4)="game","games",LEFT(N1306,4)="jour","journalism",LEFT(N1306,4)="musi","music",LEFT(N1306,4)="phot","photography",LEFT(N1306,4)="publ","publishing",LEFT(N1306,4)="tech","technology",LEFT(N1306,4)="thea","theater")</f>
        <v>technology</v>
      </c>
      <c r="R1306" t="str">
        <f t="shared" si="104"/>
        <v>wearables</v>
      </c>
      <c r="S1306" s="10">
        <f t="shared" si="102"/>
        <v>42807.152835648143</v>
      </c>
      <c r="T1306" s="10">
        <f t="shared" si="103"/>
        <v>42747.194502314815</v>
      </c>
    </row>
    <row r="1307" spans="1:20" ht="43.2">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100"/>
        <v>0.25976666666666665</v>
      </c>
      <c r="P1307">
        <f t="shared" si="101"/>
        <v>1.1035544719620172E-2</v>
      </c>
      <c r="Q1307" t="str" cm="1">
        <f t="array" ref="Q1307">_xlfn.IFS(LEFT(N1307,4)="film","film &amp; video",LEFT(N1307,4)="food","food",LEFT(N1307,4)="game","games",LEFT(N1307,4)="jour","journalism",LEFT(N1307,4)="musi","music",LEFT(N1307,4)="phot","photography",LEFT(N1307,4)="publ","publishing",LEFT(N1307,4)="tech","technology",LEFT(N1307,4)="thea","theater")</f>
        <v>technology</v>
      </c>
      <c r="R1307" t="str">
        <f t="shared" si="104"/>
        <v>wearables</v>
      </c>
      <c r="S1307" s="10">
        <f t="shared" si="102"/>
        <v>42572.729166666672</v>
      </c>
      <c r="T1307" s="10">
        <f t="shared" si="103"/>
        <v>42543.665601851855</v>
      </c>
    </row>
    <row r="1308" spans="1:20" ht="57.6">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100"/>
        <v>0.65246363636363636</v>
      </c>
      <c r="P1308">
        <f t="shared" si="101"/>
        <v>4.9602207019548289E-3</v>
      </c>
      <c r="Q1308" t="str" cm="1">
        <f t="array" ref="Q1308">_xlfn.IFS(LEFT(N1308,4)="film","film &amp; video",LEFT(N1308,4)="food","food",LEFT(N1308,4)="game","games",LEFT(N1308,4)="jour","journalism",LEFT(N1308,4)="musi","music",LEFT(N1308,4)="phot","photography",LEFT(N1308,4)="publ","publishing",LEFT(N1308,4)="tech","technology",LEFT(N1308,4)="thea","theater")</f>
        <v>technology</v>
      </c>
      <c r="R1308" t="str">
        <f t="shared" si="104"/>
        <v>wearables</v>
      </c>
      <c r="S1308" s="10">
        <f t="shared" si="102"/>
        <v>41977.457569444443</v>
      </c>
      <c r="T1308" s="10">
        <f t="shared" si="103"/>
        <v>41947.457569444443</v>
      </c>
    </row>
    <row r="1309" spans="1:20" ht="28.8">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100"/>
        <v>0.11514000000000001</v>
      </c>
      <c r="P1309">
        <f t="shared" si="101"/>
        <v>7.816571130797291E-3</v>
      </c>
      <c r="Q1309" t="str" cm="1">
        <f t="array" ref="Q1309">_xlfn.IFS(LEFT(N1309,4)="film","film &amp; video",LEFT(N1309,4)="food","food",LEFT(N1309,4)="game","games",LEFT(N1309,4)="jour","journalism",LEFT(N1309,4)="musi","music",LEFT(N1309,4)="phot","photography",LEFT(N1309,4)="publ","publishing",LEFT(N1309,4)="tech","technology",LEFT(N1309,4)="thea","theater")</f>
        <v>technology</v>
      </c>
      <c r="R1309" t="str">
        <f t="shared" si="104"/>
        <v>wearables</v>
      </c>
      <c r="S1309" s="10">
        <f t="shared" si="102"/>
        <v>42417.503229166665</v>
      </c>
      <c r="T1309" s="10">
        <f t="shared" si="103"/>
        <v>42387.503229166665</v>
      </c>
    </row>
    <row r="1310" spans="1:20" ht="28.8">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100"/>
        <v>0.11360000000000001</v>
      </c>
      <c r="P1310">
        <f t="shared" si="101"/>
        <v>3.345070422535211E-2</v>
      </c>
      <c r="Q1310" t="str" cm="1">
        <f t="array" ref="Q1310">_xlfn.IFS(LEFT(N1310,4)="film","film &amp; video",LEFT(N1310,4)="food","food",LEFT(N1310,4)="game","games",LEFT(N1310,4)="jour","journalism",LEFT(N1310,4)="musi","music",LEFT(N1310,4)="phot","photography",LEFT(N1310,4)="publ","publishing",LEFT(N1310,4)="tech","technology",LEFT(N1310,4)="thea","theater")</f>
        <v>technology</v>
      </c>
      <c r="R1310" t="str">
        <f t="shared" si="104"/>
        <v>wearables</v>
      </c>
      <c r="S1310" s="10">
        <f t="shared" si="102"/>
        <v>42651.613564814819</v>
      </c>
      <c r="T1310" s="10">
        <f t="shared" si="103"/>
        <v>42611.613564814819</v>
      </c>
    </row>
    <row r="1311" spans="1:20" ht="43.2">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100"/>
        <v>1.1199130434782609</v>
      </c>
      <c r="P1311">
        <f t="shared" si="101"/>
        <v>2.7176022983150866E-3</v>
      </c>
      <c r="Q1311" t="str" cm="1">
        <f t="array" ref="Q1311">_xlfn.IFS(LEFT(N1311,4)="film","film &amp; video",LEFT(N1311,4)="food","food",LEFT(N1311,4)="game","games",LEFT(N1311,4)="jour","journalism",LEFT(N1311,4)="musi","music",LEFT(N1311,4)="phot","photography",LEFT(N1311,4)="publ","publishing",LEFT(N1311,4)="tech","technology",LEFT(N1311,4)="thea","theater")</f>
        <v>technology</v>
      </c>
      <c r="R1311" t="str">
        <f t="shared" si="104"/>
        <v>wearables</v>
      </c>
      <c r="S1311" s="10">
        <f t="shared" si="102"/>
        <v>42292.882731481484</v>
      </c>
      <c r="T1311" s="10">
        <f t="shared" si="103"/>
        <v>42257.882731481484</v>
      </c>
    </row>
    <row r="1312" spans="1:20" ht="43.2">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100"/>
        <v>0.155</v>
      </c>
      <c r="P1312">
        <f t="shared" si="101"/>
        <v>7.7419354838709677E-3</v>
      </c>
      <c r="Q1312" t="str" cm="1">
        <f t="array" ref="Q1312">_xlfn.IFS(LEFT(N1312,4)="film","film &amp; video",LEFT(N1312,4)="food","food",LEFT(N1312,4)="game","games",LEFT(N1312,4)="jour","journalism",LEFT(N1312,4)="musi","music",LEFT(N1312,4)="phot","photography",LEFT(N1312,4)="publ","publishing",LEFT(N1312,4)="tech","technology",LEFT(N1312,4)="thea","theater")</f>
        <v>technology</v>
      </c>
      <c r="R1312" t="str">
        <f t="shared" si="104"/>
        <v>wearables</v>
      </c>
      <c r="S1312" s="10">
        <f t="shared" si="102"/>
        <v>42601.667245370365</v>
      </c>
      <c r="T1312" s="10">
        <f t="shared" si="103"/>
        <v>42556.667245370365</v>
      </c>
    </row>
    <row r="1313" spans="1:20" ht="57.6">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100"/>
        <v>0.32028000000000001</v>
      </c>
      <c r="P1313">
        <f t="shared" si="101"/>
        <v>1.2489072061945797E-3</v>
      </c>
      <c r="Q1313" t="str" cm="1">
        <f t="array" ref="Q1313">_xlfn.IFS(LEFT(N1313,4)="film","film &amp; video",LEFT(N1313,4)="food","food",LEFT(N1313,4)="game","games",LEFT(N1313,4)="jour","journalism",LEFT(N1313,4)="musi","music",LEFT(N1313,4)="phot","photography",LEFT(N1313,4)="publ","publishing",LEFT(N1313,4)="tech","technology",LEFT(N1313,4)="thea","theater")</f>
        <v>technology</v>
      </c>
      <c r="R1313" t="str">
        <f t="shared" si="104"/>
        <v>wearables</v>
      </c>
      <c r="S1313" s="10">
        <f t="shared" si="102"/>
        <v>42704.843969907408</v>
      </c>
      <c r="T1313" s="10">
        <f t="shared" si="103"/>
        <v>42669.802303240736</v>
      </c>
    </row>
    <row r="1314" spans="1:20" ht="43.2">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100"/>
        <v>6.0869565217391303E-3</v>
      </c>
      <c r="P1314">
        <f t="shared" si="101"/>
        <v>3.5714285714285712E-2</v>
      </c>
      <c r="Q1314" t="str" cm="1">
        <f t="array" ref="Q1314">_xlfn.IFS(LEFT(N1314,4)="film","film &amp; video",LEFT(N1314,4)="food","food",LEFT(N1314,4)="game","games",LEFT(N1314,4)="jour","journalism",LEFT(N1314,4)="musi","music",LEFT(N1314,4)="phot","photography",LEFT(N1314,4)="publ","publishing",LEFT(N1314,4)="tech","technology",LEFT(N1314,4)="thea","theater")</f>
        <v>technology</v>
      </c>
      <c r="R1314" t="str">
        <f t="shared" si="104"/>
        <v>wearables</v>
      </c>
      <c r="S1314" s="10">
        <f t="shared" si="102"/>
        <v>42112.702800925923</v>
      </c>
      <c r="T1314" s="10">
        <f t="shared" si="103"/>
        <v>42082.702800925923</v>
      </c>
    </row>
    <row r="1315" spans="1:20" ht="43.2">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100"/>
        <v>0.31114999999999998</v>
      </c>
      <c r="P1315">
        <f t="shared" si="101"/>
        <v>9.8023461353045158E-3</v>
      </c>
      <c r="Q1315" t="str" cm="1">
        <f t="array" ref="Q1315">_xlfn.IFS(LEFT(N1315,4)="film","film &amp; video",LEFT(N1315,4)="food","food",LEFT(N1315,4)="game","games",LEFT(N1315,4)="jour","journalism",LEFT(N1315,4)="musi","music",LEFT(N1315,4)="phot","photography",LEFT(N1315,4)="publ","publishing",LEFT(N1315,4)="tech","technology",LEFT(N1315,4)="thea","theater")</f>
        <v>technology</v>
      </c>
      <c r="R1315" t="str">
        <f t="shared" si="104"/>
        <v>wearables</v>
      </c>
      <c r="S1315" s="10">
        <f t="shared" si="102"/>
        <v>42432.709652777776</v>
      </c>
      <c r="T1315" s="10">
        <f t="shared" si="103"/>
        <v>42402.709652777776</v>
      </c>
    </row>
    <row r="1316" spans="1:20" ht="43.2">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100"/>
        <v>1.1266666666666666E-2</v>
      </c>
      <c r="P1316">
        <f t="shared" si="101"/>
        <v>5.4240631163708086E-3</v>
      </c>
      <c r="Q1316" t="str" cm="1">
        <f t="array" ref="Q1316">_xlfn.IFS(LEFT(N1316,4)="film","film &amp; video",LEFT(N1316,4)="food","food",LEFT(N1316,4)="game","games",LEFT(N1316,4)="jour","journalism",LEFT(N1316,4)="musi","music",LEFT(N1316,4)="phot","photography",LEFT(N1316,4)="publ","publishing",LEFT(N1316,4)="tech","technology",LEFT(N1316,4)="thea","theater")</f>
        <v>technology</v>
      </c>
      <c r="R1316" t="str">
        <f t="shared" si="104"/>
        <v>wearables</v>
      </c>
      <c r="S1316" s="10">
        <f t="shared" si="102"/>
        <v>42664.669675925921</v>
      </c>
      <c r="T1316" s="10">
        <f t="shared" si="103"/>
        <v>42604.669675925921</v>
      </c>
    </row>
    <row r="1317" spans="1:20" ht="28.8">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100"/>
        <v>0.40404000000000001</v>
      </c>
      <c r="P1317">
        <f t="shared" si="101"/>
        <v>6.1380061380061383E-3</v>
      </c>
      <c r="Q1317" t="str" cm="1">
        <f t="array" ref="Q1317">_xlfn.IFS(LEFT(N1317,4)="film","film &amp; video",LEFT(N1317,4)="food","food",LEFT(N1317,4)="game","games",LEFT(N1317,4)="jour","journalism",LEFT(N1317,4)="musi","music",LEFT(N1317,4)="phot","photography",LEFT(N1317,4)="publ","publishing",LEFT(N1317,4)="tech","technology",LEFT(N1317,4)="thea","theater")</f>
        <v>technology</v>
      </c>
      <c r="R1317" t="str">
        <f t="shared" si="104"/>
        <v>wearables</v>
      </c>
      <c r="S1317" s="10">
        <f t="shared" si="102"/>
        <v>42314.041666666672</v>
      </c>
      <c r="T1317" s="10">
        <f t="shared" si="103"/>
        <v>42278.498240740737</v>
      </c>
    </row>
    <row r="1318" spans="1:20" ht="43.2">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100"/>
        <v>1.3333333333333333E-5</v>
      </c>
      <c r="P1318">
        <f t="shared" si="101"/>
        <v>1</v>
      </c>
      <c r="Q1318" t="str" cm="1">
        <f t="array" ref="Q1318">_xlfn.IFS(LEFT(N1318,4)="film","film &amp; video",LEFT(N1318,4)="food","food",LEFT(N1318,4)="game","games",LEFT(N1318,4)="jour","journalism",LEFT(N1318,4)="musi","music",LEFT(N1318,4)="phot","photography",LEFT(N1318,4)="publ","publishing",LEFT(N1318,4)="tech","technology",LEFT(N1318,4)="thea","theater")</f>
        <v>technology</v>
      </c>
      <c r="R1318" t="str">
        <f t="shared" si="104"/>
        <v>wearables</v>
      </c>
      <c r="S1318" s="10">
        <f t="shared" si="102"/>
        <v>42428.961909722217</v>
      </c>
      <c r="T1318" s="10">
        <f t="shared" si="103"/>
        <v>42393.961909722217</v>
      </c>
    </row>
    <row r="1319" spans="1:20" ht="57.6">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100"/>
        <v>5.7334999999999997E-2</v>
      </c>
      <c r="P1319">
        <f t="shared" si="101"/>
        <v>1.6569285776576262E-3</v>
      </c>
      <c r="Q1319" t="str" cm="1">
        <f t="array" ref="Q1319">_xlfn.IFS(LEFT(N1319,4)="film","film &amp; video",LEFT(N1319,4)="food","food",LEFT(N1319,4)="game","games",LEFT(N1319,4)="jour","journalism",LEFT(N1319,4)="musi","music",LEFT(N1319,4)="phot","photography",LEFT(N1319,4)="publ","publishing",LEFT(N1319,4)="tech","technology",LEFT(N1319,4)="thea","theater")</f>
        <v>technology</v>
      </c>
      <c r="R1319" t="str">
        <f t="shared" si="104"/>
        <v>wearables</v>
      </c>
      <c r="S1319" s="10">
        <f t="shared" si="102"/>
        <v>42572.583333333328</v>
      </c>
      <c r="T1319" s="10">
        <f t="shared" si="103"/>
        <v>42520.235486111109</v>
      </c>
    </row>
    <row r="1320" spans="1:20" ht="43.2">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100"/>
        <v>0.15325</v>
      </c>
      <c r="P1320">
        <f t="shared" si="101"/>
        <v>2.2022838499184339E-2</v>
      </c>
      <c r="Q1320" t="str" cm="1">
        <f t="array" ref="Q1320">_xlfn.IFS(LEFT(N1320,4)="film","film &amp; video",LEFT(N1320,4)="food","food",LEFT(N1320,4)="game","games",LEFT(N1320,4)="jour","journalism",LEFT(N1320,4)="musi","music",LEFT(N1320,4)="phot","photography",LEFT(N1320,4)="publ","publishing",LEFT(N1320,4)="tech","technology",LEFT(N1320,4)="thea","theater")</f>
        <v>technology</v>
      </c>
      <c r="R1320" t="str">
        <f t="shared" si="104"/>
        <v>wearables</v>
      </c>
      <c r="S1320" s="10">
        <f t="shared" si="102"/>
        <v>42015.043657407412</v>
      </c>
      <c r="T1320" s="10">
        <f t="shared" si="103"/>
        <v>41985.043657407412</v>
      </c>
    </row>
    <row r="1321" spans="1:20" ht="43.2">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100"/>
        <v>0.15103448275862069</v>
      </c>
      <c r="P1321">
        <f t="shared" si="101"/>
        <v>1.0273972602739725E-2</v>
      </c>
      <c r="Q1321" t="str" cm="1">
        <f t="array" ref="Q1321">_xlfn.IFS(LEFT(N1321,4)="film","film &amp; video",LEFT(N1321,4)="food","food",LEFT(N1321,4)="game","games",LEFT(N1321,4)="jour","journalism",LEFT(N1321,4)="musi","music",LEFT(N1321,4)="phot","photography",LEFT(N1321,4)="publ","publishing",LEFT(N1321,4)="tech","technology",LEFT(N1321,4)="thea","theater")</f>
        <v>technology</v>
      </c>
      <c r="R1321" t="str">
        <f t="shared" si="104"/>
        <v>wearables</v>
      </c>
      <c r="S1321" s="10">
        <f t="shared" si="102"/>
        <v>41831.666666666664</v>
      </c>
      <c r="T1321" s="10">
        <f t="shared" si="103"/>
        <v>41816.812094907407</v>
      </c>
    </row>
    <row r="1322" spans="1:20" ht="43.2">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100"/>
        <v>5.0299999999999997E-3</v>
      </c>
      <c r="P1322">
        <f t="shared" si="101"/>
        <v>5.9642147117296221E-3</v>
      </c>
      <c r="Q1322" t="str" cm="1">
        <f t="array" ref="Q1322">_xlfn.IFS(LEFT(N1322,4)="film","film &amp; video",LEFT(N1322,4)="food","food",LEFT(N1322,4)="game","games",LEFT(N1322,4)="jour","journalism",LEFT(N1322,4)="musi","music",LEFT(N1322,4)="phot","photography",LEFT(N1322,4)="publ","publishing",LEFT(N1322,4)="tech","technology",LEFT(N1322,4)="thea","theater")</f>
        <v>technology</v>
      </c>
      <c r="R1322" t="str">
        <f t="shared" si="104"/>
        <v>wearables</v>
      </c>
      <c r="S1322" s="10">
        <f t="shared" si="102"/>
        <v>42734.958333333328</v>
      </c>
      <c r="T1322" s="10">
        <f t="shared" si="103"/>
        <v>42705.690347222218</v>
      </c>
    </row>
    <row r="1323" spans="1:20" ht="57.6">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100"/>
        <v>1.3028138528138528E-2</v>
      </c>
      <c r="P1323">
        <f t="shared" si="101"/>
        <v>1.1629838843661739E-3</v>
      </c>
      <c r="Q1323" t="str" cm="1">
        <f t="array" ref="Q1323">_xlfn.IFS(LEFT(N1323,4)="film","film &amp; video",LEFT(N1323,4)="food","food",LEFT(N1323,4)="game","games",LEFT(N1323,4)="jour","journalism",LEFT(N1323,4)="musi","music",LEFT(N1323,4)="phot","photography",LEFT(N1323,4)="publ","publishing",LEFT(N1323,4)="tech","technology",LEFT(N1323,4)="thea","theater")</f>
        <v>technology</v>
      </c>
      <c r="R1323" t="str">
        <f t="shared" si="104"/>
        <v>wearables</v>
      </c>
      <c r="S1323" s="10">
        <f t="shared" si="102"/>
        <v>42727.74927083333</v>
      </c>
      <c r="T1323" s="10">
        <f t="shared" si="103"/>
        <v>42697.74927083333</v>
      </c>
    </row>
    <row r="1324" spans="1:20" ht="43.2">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100"/>
        <v>3.0285714285714286E-3</v>
      </c>
      <c r="P1324">
        <f t="shared" si="101"/>
        <v>3.7735849056603772E-2</v>
      </c>
      <c r="Q1324" t="str" cm="1">
        <f t="array" ref="Q1324">_xlfn.IFS(LEFT(N1324,4)="film","film &amp; video",LEFT(N1324,4)="food","food",LEFT(N1324,4)="game","games",LEFT(N1324,4)="jour","journalism",LEFT(N1324,4)="musi","music",LEFT(N1324,4)="phot","photography",LEFT(N1324,4)="publ","publishing",LEFT(N1324,4)="tech","technology",LEFT(N1324,4)="thea","theater")</f>
        <v>technology</v>
      </c>
      <c r="R1324" t="str">
        <f t="shared" si="104"/>
        <v>wearables</v>
      </c>
      <c r="S1324" s="10">
        <f t="shared" si="102"/>
        <v>42145.656539351854</v>
      </c>
      <c r="T1324" s="10">
        <f t="shared" si="103"/>
        <v>42115.656539351854</v>
      </c>
    </row>
    <row r="1325" spans="1:20" ht="43.2">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100"/>
        <v>8.8800000000000004E-2</v>
      </c>
      <c r="P1325">
        <f t="shared" si="101"/>
        <v>3.3033033033033031E-2</v>
      </c>
      <c r="Q1325" t="str" cm="1">
        <f t="array" ref="Q1325">_xlfn.IFS(LEFT(N1325,4)="film","film &amp; video",LEFT(N1325,4)="food","food",LEFT(N1325,4)="game","games",LEFT(N1325,4)="jour","journalism",LEFT(N1325,4)="musi","music",LEFT(N1325,4)="phot","photography",LEFT(N1325,4)="publ","publishing",LEFT(N1325,4)="tech","technology",LEFT(N1325,4)="thea","theater")</f>
        <v>technology</v>
      </c>
      <c r="R1325" t="str">
        <f t="shared" si="104"/>
        <v>wearables</v>
      </c>
      <c r="S1325" s="10">
        <f t="shared" si="102"/>
        <v>42486.288194444445</v>
      </c>
      <c r="T1325" s="10">
        <f t="shared" si="103"/>
        <v>42451.698449074072</v>
      </c>
    </row>
    <row r="1326" spans="1:20" ht="43.2">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100"/>
        <v>9.8400000000000001E-2</v>
      </c>
      <c r="P1326">
        <f t="shared" si="101"/>
        <v>1.8292682926829267E-2</v>
      </c>
      <c r="Q1326" t="str" cm="1">
        <f t="array" ref="Q1326">_xlfn.IFS(LEFT(N1326,4)="film","film &amp; video",LEFT(N1326,4)="food","food",LEFT(N1326,4)="game","games",LEFT(N1326,4)="jour","journalism",LEFT(N1326,4)="musi","music",LEFT(N1326,4)="phot","photography",LEFT(N1326,4)="publ","publishing",LEFT(N1326,4)="tech","technology",LEFT(N1326,4)="thea","theater")</f>
        <v>technology</v>
      </c>
      <c r="R1326" t="str">
        <f t="shared" si="104"/>
        <v>wearables</v>
      </c>
      <c r="S1326" s="10">
        <f t="shared" si="102"/>
        <v>42656.633703703701</v>
      </c>
      <c r="T1326" s="10">
        <f t="shared" si="103"/>
        <v>42626.633703703701</v>
      </c>
    </row>
    <row r="1327" spans="1:20" ht="43.2">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100"/>
        <v>2.4299999999999999E-2</v>
      </c>
      <c r="P1327">
        <f t="shared" si="101"/>
        <v>1.646090534979424E-2</v>
      </c>
      <c r="Q1327" t="str" cm="1">
        <f t="array" ref="Q1327">_xlfn.IFS(LEFT(N1327,4)="film","film &amp; video",LEFT(N1327,4)="food","food",LEFT(N1327,4)="game","games",LEFT(N1327,4)="jour","journalism",LEFT(N1327,4)="musi","music",LEFT(N1327,4)="phot","photography",LEFT(N1327,4)="publ","publishing",LEFT(N1327,4)="tech","technology",LEFT(N1327,4)="thea","theater")</f>
        <v>technology</v>
      </c>
      <c r="R1327" t="str">
        <f t="shared" si="104"/>
        <v>wearables</v>
      </c>
      <c r="S1327" s="10">
        <f t="shared" si="102"/>
        <v>42734.086053240739</v>
      </c>
      <c r="T1327" s="10">
        <f t="shared" si="103"/>
        <v>42704.086053240739</v>
      </c>
    </row>
    <row r="1328" spans="1:20" ht="43.2">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100"/>
        <v>1.1299999999999999E-2</v>
      </c>
      <c r="P1328">
        <f t="shared" si="101"/>
        <v>9.7345132743362831E-3</v>
      </c>
      <c r="Q1328" t="str" cm="1">
        <f t="array" ref="Q1328">_xlfn.IFS(LEFT(N1328,4)="film","film &amp; video",LEFT(N1328,4)="food","food",LEFT(N1328,4)="game","games",LEFT(N1328,4)="jour","journalism",LEFT(N1328,4)="musi","music",LEFT(N1328,4)="phot","photography",LEFT(N1328,4)="publ","publishing",LEFT(N1328,4)="tech","technology",LEFT(N1328,4)="thea","theater")</f>
        <v>technology</v>
      </c>
      <c r="R1328" t="str">
        <f t="shared" si="104"/>
        <v>wearables</v>
      </c>
      <c r="S1328" s="10">
        <f t="shared" si="102"/>
        <v>42019.791990740734</v>
      </c>
      <c r="T1328" s="10">
        <f t="shared" si="103"/>
        <v>41974.791990740734</v>
      </c>
    </row>
    <row r="1329" spans="1:20" ht="43.2">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100"/>
        <v>3.5520833333333335E-2</v>
      </c>
      <c r="P1329">
        <f t="shared" si="101"/>
        <v>2.404692082111437E-2</v>
      </c>
      <c r="Q1329" t="str" cm="1">
        <f t="array" ref="Q1329">_xlfn.IFS(LEFT(N1329,4)="film","film &amp; video",LEFT(N1329,4)="food","food",LEFT(N1329,4)="game","games",LEFT(N1329,4)="jour","journalism",LEFT(N1329,4)="musi","music",LEFT(N1329,4)="phot","photography",LEFT(N1329,4)="publ","publishing",LEFT(N1329,4)="tech","technology",LEFT(N1329,4)="thea","theater")</f>
        <v>technology</v>
      </c>
      <c r="R1329" t="str">
        <f t="shared" si="104"/>
        <v>wearables</v>
      </c>
      <c r="S1329" s="10">
        <f t="shared" si="102"/>
        <v>42153.678645833337</v>
      </c>
      <c r="T1329" s="10">
        <f t="shared" si="103"/>
        <v>42123.678645833337</v>
      </c>
    </row>
    <row r="1330" spans="1:20" ht="43.2">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100"/>
        <v>2.3306666666666667E-2</v>
      </c>
      <c r="P1330">
        <f t="shared" si="101"/>
        <v>8.5812356979405036E-3</v>
      </c>
      <c r="Q1330" t="str" cm="1">
        <f t="array" ref="Q1330">_xlfn.IFS(LEFT(N1330,4)="film","film &amp; video",LEFT(N1330,4)="food","food",LEFT(N1330,4)="game","games",LEFT(N1330,4)="jour","journalism",LEFT(N1330,4)="musi","music",LEFT(N1330,4)="phot","photography",LEFT(N1330,4)="publ","publishing",LEFT(N1330,4)="tech","technology",LEFT(N1330,4)="thea","theater")</f>
        <v>technology</v>
      </c>
      <c r="R1330" t="str">
        <f t="shared" si="104"/>
        <v>wearables</v>
      </c>
      <c r="S1330" s="10">
        <f t="shared" si="102"/>
        <v>42657.642754629633</v>
      </c>
      <c r="T1330" s="10">
        <f t="shared" si="103"/>
        <v>42612.642754629633</v>
      </c>
    </row>
    <row r="1331" spans="1:20" ht="43.2">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100"/>
        <v>8.1600000000000006E-3</v>
      </c>
      <c r="P1331">
        <f t="shared" si="101"/>
        <v>2.2058823529411766E-2</v>
      </c>
      <c r="Q1331" t="str" cm="1">
        <f t="array" ref="Q1331">_xlfn.IFS(LEFT(N1331,4)="film","film &amp; video",LEFT(N1331,4)="food","food",LEFT(N1331,4)="game","games",LEFT(N1331,4)="jour","journalism",LEFT(N1331,4)="musi","music",LEFT(N1331,4)="phot","photography",LEFT(N1331,4)="publ","publishing",LEFT(N1331,4)="tech","technology",LEFT(N1331,4)="thea","theater")</f>
        <v>technology</v>
      </c>
      <c r="R1331" t="str">
        <f t="shared" si="104"/>
        <v>wearables</v>
      </c>
      <c r="S1331" s="10">
        <f t="shared" si="102"/>
        <v>41975.263252314813</v>
      </c>
      <c r="T1331" s="10">
        <f t="shared" si="103"/>
        <v>41935.221585648149</v>
      </c>
    </row>
    <row r="1332" spans="1:20" ht="43.2">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100"/>
        <v>0.22494285714285714</v>
      </c>
      <c r="P1332">
        <f t="shared" si="101"/>
        <v>6.3508192556839833E-3</v>
      </c>
      <c r="Q1332" t="str" cm="1">
        <f t="array" ref="Q1332">_xlfn.IFS(LEFT(N1332,4)="film","film &amp; video",LEFT(N1332,4)="food","food",LEFT(N1332,4)="game","games",LEFT(N1332,4)="jour","journalism",LEFT(N1332,4)="musi","music",LEFT(N1332,4)="phot","photography",LEFT(N1332,4)="publ","publishing",LEFT(N1332,4)="tech","technology",LEFT(N1332,4)="thea","theater")</f>
        <v>technology</v>
      </c>
      <c r="R1332" t="str">
        <f t="shared" si="104"/>
        <v>wearables</v>
      </c>
      <c r="S1332" s="10">
        <f t="shared" si="102"/>
        <v>42553.166666666672</v>
      </c>
      <c r="T1332" s="10">
        <f t="shared" si="103"/>
        <v>42522.276724537034</v>
      </c>
    </row>
    <row r="1333" spans="1:20" ht="43.2">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100"/>
        <v>1.3668E-2</v>
      </c>
      <c r="P1333">
        <f t="shared" si="101"/>
        <v>9.9502487562189053E-3</v>
      </c>
      <c r="Q1333" t="str" cm="1">
        <f t="array" ref="Q1333">_xlfn.IFS(LEFT(N1333,4)="film","film &amp; video",LEFT(N1333,4)="food","food",LEFT(N1333,4)="game","games",LEFT(N1333,4)="jour","journalism",LEFT(N1333,4)="musi","music",LEFT(N1333,4)="phot","photography",LEFT(N1333,4)="publ","publishing",LEFT(N1333,4)="tech","technology",LEFT(N1333,4)="thea","theater")</f>
        <v>technology</v>
      </c>
      <c r="R1333" t="str">
        <f t="shared" si="104"/>
        <v>wearables</v>
      </c>
      <c r="S1333" s="10">
        <f t="shared" si="102"/>
        <v>42599.50409722222</v>
      </c>
      <c r="T1333" s="10">
        <f t="shared" si="103"/>
        <v>42569.50409722222</v>
      </c>
    </row>
    <row r="1334" spans="1:20" ht="43.2">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100"/>
        <v>0</v>
      </c>
      <c r="P1334" t="e">
        <f t="shared" si="101"/>
        <v>#DIV/0!</v>
      </c>
      <c r="Q1334" t="str" cm="1">
        <f t="array" ref="Q1334">_xlfn.IFS(LEFT(N1334,4)="film","film &amp; video",LEFT(N1334,4)="food","food",LEFT(N1334,4)="game","games",LEFT(N1334,4)="jour","journalism",LEFT(N1334,4)="musi","music",LEFT(N1334,4)="phot","photography",LEFT(N1334,4)="publ","publishing",LEFT(N1334,4)="tech","technology",LEFT(N1334,4)="thea","theater")</f>
        <v>technology</v>
      </c>
      <c r="R1334" t="str">
        <f t="shared" si="104"/>
        <v>wearables</v>
      </c>
      <c r="S1334" s="10">
        <f t="shared" si="102"/>
        <v>42762.060277777782</v>
      </c>
      <c r="T1334" s="10">
        <f t="shared" si="103"/>
        <v>42732.060277777782</v>
      </c>
    </row>
    <row r="1335" spans="1:20" ht="43.2">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100"/>
        <v>0</v>
      </c>
      <c r="P1335" t="e">
        <f t="shared" si="101"/>
        <v>#DIV/0!</v>
      </c>
      <c r="Q1335" t="str" cm="1">
        <f t="array" ref="Q1335">_xlfn.IFS(LEFT(N1335,4)="film","film &amp; video",LEFT(N1335,4)="food","food",LEFT(N1335,4)="game","games",LEFT(N1335,4)="jour","journalism",LEFT(N1335,4)="musi","music",LEFT(N1335,4)="phot","photography",LEFT(N1335,4)="publ","publishing",LEFT(N1335,4)="tech","technology",LEFT(N1335,4)="thea","theater")</f>
        <v>technology</v>
      </c>
      <c r="R1335" t="str">
        <f t="shared" si="104"/>
        <v>wearables</v>
      </c>
      <c r="S1335" s="10">
        <f t="shared" si="102"/>
        <v>41836.106770833336</v>
      </c>
      <c r="T1335" s="10">
        <f t="shared" si="103"/>
        <v>41806.106770833336</v>
      </c>
    </row>
    <row r="1336" spans="1:20" ht="43.2">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100"/>
        <v>0.10754135338345865</v>
      </c>
      <c r="P1336">
        <f t="shared" si="101"/>
        <v>1.9296651052226804E-2</v>
      </c>
      <c r="Q1336" t="str" cm="1">
        <f t="array" ref="Q1336">_xlfn.IFS(LEFT(N1336,4)="film","film &amp; video",LEFT(N1336,4)="food","food",LEFT(N1336,4)="game","games",LEFT(N1336,4)="jour","journalism",LEFT(N1336,4)="musi","music",LEFT(N1336,4)="phot","photography",LEFT(N1336,4)="publ","publishing",LEFT(N1336,4)="tech","technology",LEFT(N1336,4)="thea","theater")</f>
        <v>technology</v>
      </c>
      <c r="R1336" t="str">
        <f t="shared" si="104"/>
        <v>wearables</v>
      </c>
      <c r="S1336" s="10">
        <f t="shared" si="102"/>
        <v>42440.774155092593</v>
      </c>
      <c r="T1336" s="10">
        <f t="shared" si="103"/>
        <v>42410.774155092593</v>
      </c>
    </row>
    <row r="1337" spans="1:20" ht="43.2">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100"/>
        <v>0.1976</v>
      </c>
      <c r="P1337">
        <f t="shared" si="101"/>
        <v>3.2388663967611335E-3</v>
      </c>
      <c r="Q1337" t="str" cm="1">
        <f t="array" ref="Q1337">_xlfn.IFS(LEFT(N1337,4)="film","film &amp; video",LEFT(N1337,4)="food","food",LEFT(N1337,4)="game","games",LEFT(N1337,4)="jour","journalism",LEFT(N1337,4)="musi","music",LEFT(N1337,4)="phot","photography",LEFT(N1337,4)="publ","publishing",LEFT(N1337,4)="tech","technology",LEFT(N1337,4)="thea","theater")</f>
        <v>technology</v>
      </c>
      <c r="R1337" t="str">
        <f t="shared" si="104"/>
        <v>wearables</v>
      </c>
      <c r="S1337" s="10">
        <f t="shared" si="102"/>
        <v>42343.936365740738</v>
      </c>
      <c r="T1337" s="10">
        <f t="shared" si="103"/>
        <v>42313.936365740738</v>
      </c>
    </row>
    <row r="1338" spans="1:20" ht="43.2">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100"/>
        <v>0.84946999999999995</v>
      </c>
      <c r="P1338">
        <f t="shared" si="101"/>
        <v>2.6369383262504855E-3</v>
      </c>
      <c r="Q1338" t="str" cm="1">
        <f t="array" ref="Q1338">_xlfn.IFS(LEFT(N1338,4)="film","film &amp; video",LEFT(N1338,4)="food","food",LEFT(N1338,4)="game","games",LEFT(N1338,4)="jour","journalism",LEFT(N1338,4)="musi","music",LEFT(N1338,4)="phot","photography",LEFT(N1338,4)="publ","publishing",LEFT(N1338,4)="tech","technology",LEFT(N1338,4)="thea","theater")</f>
        <v>technology</v>
      </c>
      <c r="R1338" t="str">
        <f t="shared" si="104"/>
        <v>wearables</v>
      </c>
      <c r="S1338" s="10">
        <f t="shared" si="102"/>
        <v>41990.863750000004</v>
      </c>
      <c r="T1338" s="10">
        <f t="shared" si="103"/>
        <v>41955.863750000004</v>
      </c>
    </row>
    <row r="1339" spans="1:20" ht="43.2">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100"/>
        <v>0.49381999999999998</v>
      </c>
      <c r="P1339">
        <f t="shared" si="101"/>
        <v>5.6700822161921344E-3</v>
      </c>
      <c r="Q1339" t="str" cm="1">
        <f t="array" ref="Q1339">_xlfn.IFS(LEFT(N1339,4)="film","film &amp; video",LEFT(N1339,4)="food","food",LEFT(N1339,4)="game","games",LEFT(N1339,4)="jour","journalism",LEFT(N1339,4)="musi","music",LEFT(N1339,4)="phot","photography",LEFT(N1339,4)="publ","publishing",LEFT(N1339,4)="tech","technology",LEFT(N1339,4)="thea","theater")</f>
        <v>technology</v>
      </c>
      <c r="R1339" t="str">
        <f t="shared" si="104"/>
        <v>wearables</v>
      </c>
      <c r="S1339" s="10">
        <f t="shared" si="102"/>
        <v>42797.577303240745</v>
      </c>
      <c r="T1339" s="10">
        <f t="shared" si="103"/>
        <v>42767.577303240745</v>
      </c>
    </row>
    <row r="1340" spans="1:20" ht="57.6">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100"/>
        <v>3.3033333333333331E-2</v>
      </c>
      <c r="P1340">
        <f t="shared" si="101"/>
        <v>1.5136226034308779E-2</v>
      </c>
      <c r="Q1340" t="str" cm="1">
        <f t="array" ref="Q1340">_xlfn.IFS(LEFT(N1340,4)="film","film &amp; video",LEFT(N1340,4)="food","food",LEFT(N1340,4)="game","games",LEFT(N1340,4)="jour","journalism",LEFT(N1340,4)="musi","music",LEFT(N1340,4)="phot","photography",LEFT(N1340,4)="publ","publishing",LEFT(N1340,4)="tech","technology",LEFT(N1340,4)="thea","theater")</f>
        <v>technology</v>
      </c>
      <c r="R1340" t="str">
        <f t="shared" si="104"/>
        <v>wearables</v>
      </c>
      <c r="S1340" s="10">
        <f t="shared" si="102"/>
        <v>42218.803622685184</v>
      </c>
      <c r="T1340" s="10">
        <f t="shared" si="103"/>
        <v>42188.803622685184</v>
      </c>
    </row>
    <row r="1341" spans="1:20" ht="28.8">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100"/>
        <v>6.6339999999999996E-2</v>
      </c>
      <c r="P1341">
        <f t="shared" si="101"/>
        <v>1.1154657823334338E-2</v>
      </c>
      <c r="Q1341" t="str" cm="1">
        <f t="array" ref="Q1341">_xlfn.IFS(LEFT(N1341,4)="film","film &amp; video",LEFT(N1341,4)="food","food",LEFT(N1341,4)="game","games",LEFT(N1341,4)="jour","journalism",LEFT(N1341,4)="musi","music",LEFT(N1341,4)="phot","photography",LEFT(N1341,4)="publ","publishing",LEFT(N1341,4)="tech","technology",LEFT(N1341,4)="thea","theater")</f>
        <v>technology</v>
      </c>
      <c r="R1341" t="str">
        <f t="shared" si="104"/>
        <v>wearables</v>
      </c>
      <c r="S1341" s="10">
        <f t="shared" si="102"/>
        <v>41981.688831018517</v>
      </c>
      <c r="T1341" s="10">
        <f t="shared" si="103"/>
        <v>41936.647164351853</v>
      </c>
    </row>
    <row r="1342" spans="1:20" ht="43.2">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100"/>
        <v>0</v>
      </c>
      <c r="P1342" t="e">
        <f t="shared" si="101"/>
        <v>#DIV/0!</v>
      </c>
      <c r="Q1342" t="str" cm="1">
        <f t="array" ref="Q1342">_xlfn.IFS(LEFT(N1342,4)="film","film &amp; video",LEFT(N1342,4)="food","food",LEFT(N1342,4)="game","games",LEFT(N1342,4)="jour","journalism",LEFT(N1342,4)="musi","music",LEFT(N1342,4)="phot","photography",LEFT(N1342,4)="publ","publishing",LEFT(N1342,4)="tech","technology",LEFT(N1342,4)="thea","theater")</f>
        <v>technology</v>
      </c>
      <c r="R1342" t="str">
        <f t="shared" si="104"/>
        <v>wearables</v>
      </c>
      <c r="S1342" s="10">
        <f t="shared" si="102"/>
        <v>41866.595520833333</v>
      </c>
      <c r="T1342" s="10">
        <f t="shared" si="103"/>
        <v>41836.595520833333</v>
      </c>
    </row>
    <row r="1343" spans="1:20" ht="57.6">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100"/>
        <v>0.7036</v>
      </c>
      <c r="P1343">
        <f t="shared" si="101"/>
        <v>2.6151222285389427E-3</v>
      </c>
      <c r="Q1343" t="str" cm="1">
        <f t="array" ref="Q1343">_xlfn.IFS(LEFT(N1343,4)="film","film &amp; video",LEFT(N1343,4)="food","food",LEFT(N1343,4)="game","games",LEFT(N1343,4)="jour","journalism",LEFT(N1343,4)="musi","music",LEFT(N1343,4)="phot","photography",LEFT(N1343,4)="publ","publishing",LEFT(N1343,4)="tech","technology",LEFT(N1343,4)="thea","theater")</f>
        <v>technology</v>
      </c>
      <c r="R1343" t="str">
        <f t="shared" si="104"/>
        <v>wearables</v>
      </c>
      <c r="S1343" s="10">
        <f t="shared" si="102"/>
        <v>42644.624039351853</v>
      </c>
      <c r="T1343" s="10">
        <f t="shared" si="103"/>
        <v>42612.624039351853</v>
      </c>
    </row>
    <row r="1344" spans="1:20" ht="43.2">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100"/>
        <v>2E-3</v>
      </c>
      <c r="P1344">
        <f t="shared" si="101"/>
        <v>0.01</v>
      </c>
      <c r="Q1344" t="str" cm="1">
        <f t="array" ref="Q1344">_xlfn.IFS(LEFT(N1344,4)="film","film &amp; video",LEFT(N1344,4)="food","food",LEFT(N1344,4)="game","games",LEFT(N1344,4)="jour","journalism",LEFT(N1344,4)="musi","music",LEFT(N1344,4)="phot","photography",LEFT(N1344,4)="publ","publishing",LEFT(N1344,4)="tech","technology",LEFT(N1344,4)="thea","theater")</f>
        <v>technology</v>
      </c>
      <c r="R1344" t="str">
        <f t="shared" si="104"/>
        <v>wearables</v>
      </c>
      <c r="S1344" s="10">
        <f t="shared" si="102"/>
        <v>42202.816423611104</v>
      </c>
      <c r="T1344" s="10">
        <f t="shared" si="103"/>
        <v>42172.816423611104</v>
      </c>
    </row>
    <row r="1345" spans="1:20" ht="43.2">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100"/>
        <v>1.02298</v>
      </c>
      <c r="P1345">
        <f t="shared" si="101"/>
        <v>6.3148839664509569E-3</v>
      </c>
      <c r="Q1345" t="str" cm="1">
        <f t="array" ref="Q1345">_xlfn.IFS(LEFT(N1345,4)="film","film &amp; video",LEFT(N1345,4)="food","food",LEFT(N1345,4)="game","games",LEFT(N1345,4)="jour","journalism",LEFT(N1345,4)="musi","music",LEFT(N1345,4)="phot","photography",LEFT(N1345,4)="publ","publishing",LEFT(N1345,4)="tech","technology",LEFT(N1345,4)="thea","theater")</f>
        <v>technology</v>
      </c>
      <c r="R1345" t="str">
        <f t="shared" si="104"/>
        <v>wearables</v>
      </c>
      <c r="S1345" s="10">
        <f t="shared" si="102"/>
        <v>42601.165972222225</v>
      </c>
      <c r="T1345" s="10">
        <f t="shared" si="103"/>
        <v>42542.526423611111</v>
      </c>
    </row>
    <row r="1346" spans="1:20" ht="43.2">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105">E1346/D1346</f>
        <v>3.7773333333333334</v>
      </c>
      <c r="P1346">
        <f t="shared" ref="P1346:P1409" si="106">L1346/E1346</f>
        <v>2.4532297917402048E-2</v>
      </c>
      <c r="Q1346" t="str" cm="1">
        <f t="array" ref="Q1346">_xlfn.IFS(LEFT(N1346,4)="film","film &amp; video",LEFT(N1346,4)="food","food",LEFT(N1346,4)="game","games",LEFT(N1346,4)="jour","journalism",LEFT(N1346,4)="musi","music",LEFT(N1346,4)="phot","photography",LEFT(N1346,4)="publ","publishing",LEFT(N1346,4)="tech","technology",LEFT(N1346,4)="thea","theater")</f>
        <v>publishing</v>
      </c>
      <c r="R1346" t="str">
        <f t="shared" si="104"/>
        <v>nonfiction</v>
      </c>
      <c r="S1346" s="10">
        <f t="shared" ref="S1346:S1409" si="107">(((I1346/60)/60)/24)+DATE(1970,1,1)</f>
        <v>42551.789803240739</v>
      </c>
      <c r="T1346" s="10">
        <f t="shared" ref="T1346:T1409" si="108">(((J1346/60)/60)/24)+DATE(1970,1,1)</f>
        <v>42522.789803240739</v>
      </c>
    </row>
    <row r="1347" spans="1:20" ht="43.2">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105"/>
        <v>1.25</v>
      </c>
      <c r="P1347">
        <f t="shared" si="106"/>
        <v>1.8666666666666668E-2</v>
      </c>
      <c r="Q1347" t="str" cm="1">
        <f t="array" ref="Q1347">_xlfn.IFS(LEFT(N1347,4)="film","film &amp; video",LEFT(N1347,4)="food","food",LEFT(N1347,4)="game","games",LEFT(N1347,4)="jour","journalism",LEFT(N1347,4)="musi","music",LEFT(N1347,4)="phot","photography",LEFT(N1347,4)="publ","publishing",LEFT(N1347,4)="tech","technology",LEFT(N1347,4)="thea","theater")</f>
        <v>publishing</v>
      </c>
      <c r="R1347" t="str">
        <f t="shared" ref="R1347:R1410" si="109">MID(N1347,SEARCH("/",N1347)+1,17)</f>
        <v>nonfiction</v>
      </c>
      <c r="S1347" s="10">
        <f t="shared" si="107"/>
        <v>41834.814340277779</v>
      </c>
      <c r="T1347" s="10">
        <f t="shared" si="108"/>
        <v>41799.814340277779</v>
      </c>
    </row>
    <row r="1348" spans="1:20" ht="43.2">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105"/>
        <v>1.473265306122449</v>
      </c>
      <c r="P1348">
        <f t="shared" si="106"/>
        <v>2.0639977836265411E-2</v>
      </c>
      <c r="Q1348" t="str" cm="1">
        <f t="array" ref="Q1348">_xlfn.IFS(LEFT(N1348,4)="film","film &amp; video",LEFT(N1348,4)="food","food",LEFT(N1348,4)="game","games",LEFT(N1348,4)="jour","journalism",LEFT(N1348,4)="musi","music",LEFT(N1348,4)="phot","photography",LEFT(N1348,4)="publ","publishing",LEFT(N1348,4)="tech","technology",LEFT(N1348,4)="thea","theater")</f>
        <v>publishing</v>
      </c>
      <c r="R1348" t="str">
        <f t="shared" si="109"/>
        <v>nonfiction</v>
      </c>
      <c r="S1348" s="10">
        <f t="shared" si="107"/>
        <v>41452.075821759259</v>
      </c>
      <c r="T1348" s="10">
        <f t="shared" si="108"/>
        <v>41422.075821759259</v>
      </c>
    </row>
    <row r="1349" spans="1:20" ht="43.2">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105"/>
        <v>1.022</v>
      </c>
      <c r="P1349">
        <f t="shared" si="106"/>
        <v>1.213307240704501E-2</v>
      </c>
      <c r="Q1349" t="str" cm="1">
        <f t="array" ref="Q1349">_xlfn.IFS(LEFT(N1349,4)="film","film &amp; video",LEFT(N1349,4)="food","food",LEFT(N1349,4)="game","games",LEFT(N1349,4)="jour","journalism",LEFT(N1349,4)="musi","music",LEFT(N1349,4)="phot","photography",LEFT(N1349,4)="publ","publishing",LEFT(N1349,4)="tech","technology",LEFT(N1349,4)="thea","theater")</f>
        <v>publishing</v>
      </c>
      <c r="R1349" t="str">
        <f t="shared" si="109"/>
        <v>nonfiction</v>
      </c>
      <c r="S1349" s="10">
        <f t="shared" si="107"/>
        <v>42070.638020833328</v>
      </c>
      <c r="T1349" s="10">
        <f t="shared" si="108"/>
        <v>42040.638020833328</v>
      </c>
    </row>
    <row r="1350" spans="1:20" ht="43.2">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105"/>
        <v>1.018723404255319</v>
      </c>
      <c r="P1350">
        <f t="shared" si="106"/>
        <v>4.344193817878028E-3</v>
      </c>
      <c r="Q1350" t="str" cm="1">
        <f t="array" ref="Q1350">_xlfn.IFS(LEFT(N1350,4)="film","film &amp; video",LEFT(N1350,4)="food","food",LEFT(N1350,4)="game","games",LEFT(N1350,4)="jour","journalism",LEFT(N1350,4)="musi","music",LEFT(N1350,4)="phot","photography",LEFT(N1350,4)="publ","publishing",LEFT(N1350,4)="tech","technology",LEFT(N1350,4)="thea","theater")</f>
        <v>publishing</v>
      </c>
      <c r="R1350" t="str">
        <f t="shared" si="109"/>
        <v>nonfiction</v>
      </c>
      <c r="S1350" s="10">
        <f t="shared" si="107"/>
        <v>41991.506168981476</v>
      </c>
      <c r="T1350" s="10">
        <f t="shared" si="108"/>
        <v>41963.506168981476</v>
      </c>
    </row>
    <row r="1351" spans="1:20" ht="43.2">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105"/>
        <v>2.0419999999999998</v>
      </c>
      <c r="P1351">
        <f t="shared" si="106"/>
        <v>1.6846229187071498E-2</v>
      </c>
      <c r="Q1351" t="str" cm="1">
        <f t="array" ref="Q1351">_xlfn.IFS(LEFT(N1351,4)="film","film &amp; video",LEFT(N1351,4)="food","food",LEFT(N1351,4)="game","games",LEFT(N1351,4)="jour","journalism",LEFT(N1351,4)="musi","music",LEFT(N1351,4)="phot","photography",LEFT(N1351,4)="publ","publishing",LEFT(N1351,4)="tech","technology",LEFT(N1351,4)="thea","theater")</f>
        <v>publishing</v>
      </c>
      <c r="R1351" t="str">
        <f t="shared" si="109"/>
        <v>nonfiction</v>
      </c>
      <c r="S1351" s="10">
        <f t="shared" si="107"/>
        <v>42354.290972222225</v>
      </c>
      <c r="T1351" s="10">
        <f t="shared" si="108"/>
        <v>42317.33258101852</v>
      </c>
    </row>
    <row r="1352" spans="1:20" ht="43.2">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105"/>
        <v>1.0405</v>
      </c>
      <c r="P1352">
        <f t="shared" si="106"/>
        <v>1.4992791926958193E-2</v>
      </c>
      <c r="Q1352" t="str" cm="1">
        <f t="array" ref="Q1352">_xlfn.IFS(LEFT(N1352,4)="film","film &amp; video",LEFT(N1352,4)="food","food",LEFT(N1352,4)="game","games",LEFT(N1352,4)="jour","journalism",LEFT(N1352,4)="musi","music",LEFT(N1352,4)="phot","photography",LEFT(N1352,4)="publ","publishing",LEFT(N1352,4)="tech","technology",LEFT(N1352,4)="thea","theater")</f>
        <v>publishing</v>
      </c>
      <c r="R1352" t="str">
        <f t="shared" si="109"/>
        <v>nonfiction</v>
      </c>
      <c r="S1352" s="10">
        <f t="shared" si="107"/>
        <v>42364.013124999998</v>
      </c>
      <c r="T1352" s="10">
        <f t="shared" si="108"/>
        <v>42334.013124999998</v>
      </c>
    </row>
    <row r="1353" spans="1:20" ht="28.8">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105"/>
        <v>1.0126500000000001</v>
      </c>
      <c r="P1353">
        <f t="shared" si="106"/>
        <v>5.9250481410161454E-3</v>
      </c>
      <c r="Q1353" t="str" cm="1">
        <f t="array" ref="Q1353">_xlfn.IFS(LEFT(N1353,4)="film","film &amp; video",LEFT(N1353,4)="food","food",LEFT(N1353,4)="game","games",LEFT(N1353,4)="jour","journalism",LEFT(N1353,4)="musi","music",LEFT(N1353,4)="phot","photography",LEFT(N1353,4)="publ","publishing",LEFT(N1353,4)="tech","technology",LEFT(N1353,4)="thea","theater")</f>
        <v>publishing</v>
      </c>
      <c r="R1353" t="str">
        <f t="shared" si="109"/>
        <v>nonfiction</v>
      </c>
      <c r="S1353" s="10">
        <f t="shared" si="107"/>
        <v>42412.74009259259</v>
      </c>
      <c r="T1353" s="10">
        <f t="shared" si="108"/>
        <v>42382.74009259259</v>
      </c>
    </row>
    <row r="1354" spans="1:20" ht="43.2">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105"/>
        <v>1.3613999999999999</v>
      </c>
      <c r="P1354">
        <f t="shared" si="106"/>
        <v>1.6674012046422802E-2</v>
      </c>
      <c r="Q1354" t="str" cm="1">
        <f t="array" ref="Q1354">_xlfn.IFS(LEFT(N1354,4)="film","film &amp; video",LEFT(N1354,4)="food","food",LEFT(N1354,4)="game","games",LEFT(N1354,4)="jour","journalism",LEFT(N1354,4)="musi","music",LEFT(N1354,4)="phot","photography",LEFT(N1354,4)="publ","publishing",LEFT(N1354,4)="tech","technology",LEFT(N1354,4)="thea","theater")</f>
        <v>publishing</v>
      </c>
      <c r="R1354" t="str">
        <f t="shared" si="109"/>
        <v>nonfiction</v>
      </c>
      <c r="S1354" s="10">
        <f t="shared" si="107"/>
        <v>42252.165972222225</v>
      </c>
      <c r="T1354" s="10">
        <f t="shared" si="108"/>
        <v>42200.578310185185</v>
      </c>
    </row>
    <row r="1355" spans="1:20" ht="43.2">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105"/>
        <v>1.3360000000000001</v>
      </c>
      <c r="P1355">
        <f t="shared" si="106"/>
        <v>3.1437125748502992E-2</v>
      </c>
      <c r="Q1355" t="str" cm="1">
        <f t="array" ref="Q1355">_xlfn.IFS(LEFT(N1355,4)="film","film &amp; video",LEFT(N1355,4)="food","food",LEFT(N1355,4)="game","games",LEFT(N1355,4)="jour","journalism",LEFT(N1355,4)="musi","music",LEFT(N1355,4)="phot","photography",LEFT(N1355,4)="publ","publishing",LEFT(N1355,4)="tech","technology",LEFT(N1355,4)="thea","theater")</f>
        <v>publishing</v>
      </c>
      <c r="R1355" t="str">
        <f t="shared" si="109"/>
        <v>nonfiction</v>
      </c>
      <c r="S1355" s="10">
        <f t="shared" si="107"/>
        <v>41344</v>
      </c>
      <c r="T1355" s="10">
        <f t="shared" si="108"/>
        <v>41309.11791666667</v>
      </c>
    </row>
    <row r="1356" spans="1:20" ht="43.2">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105"/>
        <v>1.3025</v>
      </c>
      <c r="P1356">
        <f t="shared" si="106"/>
        <v>4.0946896992962251E-2</v>
      </c>
      <c r="Q1356" t="str" cm="1">
        <f t="array" ref="Q1356">_xlfn.IFS(LEFT(N1356,4)="film","film &amp; video",LEFT(N1356,4)="food","food",LEFT(N1356,4)="game","games",LEFT(N1356,4)="jour","journalism",LEFT(N1356,4)="musi","music",LEFT(N1356,4)="phot","photography",LEFT(N1356,4)="publ","publishing",LEFT(N1356,4)="tech","technology",LEFT(N1356,4)="thea","theater")</f>
        <v>publishing</v>
      </c>
      <c r="R1356" t="str">
        <f t="shared" si="109"/>
        <v>nonfiction</v>
      </c>
      <c r="S1356" s="10">
        <f t="shared" si="107"/>
        <v>42532.807627314818</v>
      </c>
      <c r="T1356" s="10">
        <f t="shared" si="108"/>
        <v>42502.807627314818</v>
      </c>
    </row>
    <row r="1357" spans="1:20" ht="57.6">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105"/>
        <v>1.2267999999999999</v>
      </c>
      <c r="P1357">
        <f t="shared" si="106"/>
        <v>3.9452233452885559E-2</v>
      </c>
      <c r="Q1357" t="str" cm="1">
        <f t="array" ref="Q1357">_xlfn.IFS(LEFT(N1357,4)="film","film &amp; video",LEFT(N1357,4)="food","food",LEFT(N1357,4)="game","games",LEFT(N1357,4)="jour","journalism",LEFT(N1357,4)="musi","music",LEFT(N1357,4)="phot","photography",LEFT(N1357,4)="publ","publishing",LEFT(N1357,4)="tech","technology",LEFT(N1357,4)="thea","theater")</f>
        <v>publishing</v>
      </c>
      <c r="R1357" t="str">
        <f t="shared" si="109"/>
        <v>nonfiction</v>
      </c>
      <c r="S1357" s="10">
        <f t="shared" si="107"/>
        <v>41243.416666666664</v>
      </c>
      <c r="T1357" s="10">
        <f t="shared" si="108"/>
        <v>41213.254687499997</v>
      </c>
    </row>
    <row r="1358" spans="1:20" ht="43.2">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105"/>
        <v>1.8281058823529412</v>
      </c>
      <c r="P1358">
        <f t="shared" si="106"/>
        <v>1.399712978396154E-2</v>
      </c>
      <c r="Q1358" t="str" cm="1">
        <f t="array" ref="Q1358">_xlfn.IFS(LEFT(N1358,4)="film","film &amp; video",LEFT(N1358,4)="food","food",LEFT(N1358,4)="game","games",LEFT(N1358,4)="jour","journalism",LEFT(N1358,4)="musi","music",LEFT(N1358,4)="phot","photography",LEFT(N1358,4)="publ","publishing",LEFT(N1358,4)="tech","technology",LEFT(N1358,4)="thea","theater")</f>
        <v>publishing</v>
      </c>
      <c r="R1358" t="str">
        <f t="shared" si="109"/>
        <v>nonfiction</v>
      </c>
      <c r="S1358" s="10">
        <f t="shared" si="107"/>
        <v>41460.038888888892</v>
      </c>
      <c r="T1358" s="10">
        <f t="shared" si="108"/>
        <v>41430.038888888892</v>
      </c>
    </row>
    <row r="1359" spans="1:20" ht="43.2">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105"/>
        <v>1.2529999999999999</v>
      </c>
      <c r="P1359">
        <f t="shared" si="106"/>
        <v>2.5937749401436554E-2</v>
      </c>
      <c r="Q1359" t="str" cm="1">
        <f t="array" ref="Q1359">_xlfn.IFS(LEFT(N1359,4)="film","film &amp; video",LEFT(N1359,4)="food","food",LEFT(N1359,4)="game","games",LEFT(N1359,4)="jour","journalism",LEFT(N1359,4)="musi","music",LEFT(N1359,4)="phot","photography",LEFT(N1359,4)="publ","publishing",LEFT(N1359,4)="tech","technology",LEFT(N1359,4)="thea","theater")</f>
        <v>publishing</v>
      </c>
      <c r="R1359" t="str">
        <f t="shared" si="109"/>
        <v>nonfiction</v>
      </c>
      <c r="S1359" s="10">
        <f t="shared" si="107"/>
        <v>41334.249305555553</v>
      </c>
      <c r="T1359" s="10">
        <f t="shared" si="108"/>
        <v>41304.962233796294</v>
      </c>
    </row>
    <row r="1360" spans="1:20" ht="43.2">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105"/>
        <v>1.1166666666666667</v>
      </c>
      <c r="P1360">
        <f t="shared" si="106"/>
        <v>1.4626865671641792E-2</v>
      </c>
      <c r="Q1360" t="str" cm="1">
        <f t="array" ref="Q1360">_xlfn.IFS(LEFT(N1360,4)="film","film &amp; video",LEFT(N1360,4)="food","food",LEFT(N1360,4)="game","games",LEFT(N1360,4)="jour","journalism",LEFT(N1360,4)="musi","music",LEFT(N1360,4)="phot","photography",LEFT(N1360,4)="publ","publishing",LEFT(N1360,4)="tech","technology",LEFT(N1360,4)="thea","theater")</f>
        <v>publishing</v>
      </c>
      <c r="R1360" t="str">
        <f t="shared" si="109"/>
        <v>nonfiction</v>
      </c>
      <c r="S1360" s="10">
        <f t="shared" si="107"/>
        <v>40719.570868055554</v>
      </c>
      <c r="T1360" s="10">
        <f t="shared" si="108"/>
        <v>40689.570868055554</v>
      </c>
    </row>
    <row r="1361" spans="1:20" ht="43.2">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105"/>
        <v>1.1575757575757575</v>
      </c>
      <c r="P1361">
        <f t="shared" si="106"/>
        <v>2.4869109947643978E-2</v>
      </c>
      <c r="Q1361" t="str" cm="1">
        <f t="array" ref="Q1361">_xlfn.IFS(LEFT(N1361,4)="film","film &amp; video",LEFT(N1361,4)="food","food",LEFT(N1361,4)="game","games",LEFT(N1361,4)="jour","journalism",LEFT(N1361,4)="musi","music",LEFT(N1361,4)="phot","photography",LEFT(N1361,4)="publ","publishing",LEFT(N1361,4)="tech","technology",LEFT(N1361,4)="thea","theater")</f>
        <v>publishing</v>
      </c>
      <c r="R1361" t="str">
        <f t="shared" si="109"/>
        <v>nonfiction</v>
      </c>
      <c r="S1361" s="10">
        <f t="shared" si="107"/>
        <v>40730.814699074072</v>
      </c>
      <c r="T1361" s="10">
        <f t="shared" si="108"/>
        <v>40668.814699074072</v>
      </c>
    </row>
    <row r="1362" spans="1:20" ht="28.8">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105"/>
        <v>1.732</v>
      </c>
      <c r="P1362">
        <f t="shared" si="106"/>
        <v>3.117782909930716E-2</v>
      </c>
      <c r="Q1362" t="str" cm="1">
        <f t="array" ref="Q1362">_xlfn.IFS(LEFT(N1362,4)="film","film &amp; video",LEFT(N1362,4)="food","food",LEFT(N1362,4)="game","games",LEFT(N1362,4)="jour","journalism",LEFT(N1362,4)="musi","music",LEFT(N1362,4)="phot","photography",LEFT(N1362,4)="publ","publishing",LEFT(N1362,4)="tech","technology",LEFT(N1362,4)="thea","theater")</f>
        <v>publishing</v>
      </c>
      <c r="R1362" t="str">
        <f t="shared" si="109"/>
        <v>nonfiction</v>
      </c>
      <c r="S1362" s="10">
        <f t="shared" si="107"/>
        <v>41123.900694444441</v>
      </c>
      <c r="T1362" s="10">
        <f t="shared" si="108"/>
        <v>41095.900694444441</v>
      </c>
    </row>
    <row r="1363" spans="1:20" ht="43.2">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105"/>
        <v>1.2598333333333334</v>
      </c>
      <c r="P1363">
        <f t="shared" si="106"/>
        <v>3.4925254663315253E-2</v>
      </c>
      <c r="Q1363" t="str" cm="1">
        <f t="array" ref="Q1363">_xlfn.IFS(LEFT(N1363,4)="film","film &amp; video",LEFT(N1363,4)="food","food",LEFT(N1363,4)="game","games",LEFT(N1363,4)="jour","journalism",LEFT(N1363,4)="musi","music",LEFT(N1363,4)="phot","photography",LEFT(N1363,4)="publ","publishing",LEFT(N1363,4)="tech","technology",LEFT(N1363,4)="thea","theater")</f>
        <v>publishing</v>
      </c>
      <c r="R1363" t="str">
        <f t="shared" si="109"/>
        <v>nonfiction</v>
      </c>
      <c r="S1363" s="10">
        <f t="shared" si="107"/>
        <v>41811.717268518521</v>
      </c>
      <c r="T1363" s="10">
        <f t="shared" si="108"/>
        <v>41781.717268518521</v>
      </c>
    </row>
    <row r="1364" spans="1:20" ht="43.2">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105"/>
        <v>1.091</v>
      </c>
      <c r="P1364">
        <f t="shared" si="106"/>
        <v>2.2914757103574702E-2</v>
      </c>
      <c r="Q1364" t="str" cm="1">
        <f t="array" ref="Q1364">_xlfn.IFS(LEFT(N1364,4)="film","film &amp; video",LEFT(N1364,4)="food","food",LEFT(N1364,4)="game","games",LEFT(N1364,4)="jour","journalism",LEFT(N1364,4)="musi","music",LEFT(N1364,4)="phot","photography",LEFT(N1364,4)="publ","publishing",LEFT(N1364,4)="tech","technology",LEFT(N1364,4)="thea","theater")</f>
        <v>publishing</v>
      </c>
      <c r="R1364" t="str">
        <f t="shared" si="109"/>
        <v>nonfiction</v>
      </c>
      <c r="S1364" s="10">
        <f t="shared" si="107"/>
        <v>41524.934386574074</v>
      </c>
      <c r="T1364" s="10">
        <f t="shared" si="108"/>
        <v>41464.934386574074</v>
      </c>
    </row>
    <row r="1365" spans="1:20" ht="43.2">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105"/>
        <v>1</v>
      </c>
      <c r="P1365">
        <f t="shared" si="106"/>
        <v>2.5000000000000001E-2</v>
      </c>
      <c r="Q1365" t="str" cm="1">
        <f t="array" ref="Q1365">_xlfn.IFS(LEFT(N1365,4)="film","film &amp; video",LEFT(N1365,4)="food","food",LEFT(N1365,4)="game","games",LEFT(N1365,4)="jour","journalism",LEFT(N1365,4)="musi","music",LEFT(N1365,4)="phot","photography",LEFT(N1365,4)="publ","publishing",LEFT(N1365,4)="tech","technology",LEFT(N1365,4)="thea","theater")</f>
        <v>publishing</v>
      </c>
      <c r="R1365" t="str">
        <f t="shared" si="109"/>
        <v>nonfiction</v>
      </c>
      <c r="S1365" s="10">
        <f t="shared" si="107"/>
        <v>42415.332638888889</v>
      </c>
      <c r="T1365" s="10">
        <f t="shared" si="108"/>
        <v>42396.8440625</v>
      </c>
    </row>
    <row r="1366" spans="1:20" ht="57.6">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105"/>
        <v>1.1864285714285714</v>
      </c>
      <c r="P1366">
        <f t="shared" si="106"/>
        <v>2.8898254063816978E-3</v>
      </c>
      <c r="Q1366" t="str" cm="1">
        <f t="array" ref="Q1366">_xlfn.IFS(LEFT(N1366,4)="film","film &amp; video",LEFT(N1366,4)="food","food",LEFT(N1366,4)="game","games",LEFT(N1366,4)="jour","journalism",LEFT(N1366,4)="musi","music",LEFT(N1366,4)="phot","photography",LEFT(N1366,4)="publ","publishing",LEFT(N1366,4)="tech","technology",LEFT(N1366,4)="thea","theater")</f>
        <v>music</v>
      </c>
      <c r="R1366" t="str">
        <f t="shared" si="109"/>
        <v>rock</v>
      </c>
      <c r="S1366" s="10">
        <f t="shared" si="107"/>
        <v>42011.6956712963</v>
      </c>
      <c r="T1366" s="10">
        <f t="shared" si="108"/>
        <v>41951.695671296293</v>
      </c>
    </row>
    <row r="1367" spans="1:20" ht="43.2">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105"/>
        <v>1.0026666666666666</v>
      </c>
      <c r="P1367">
        <f t="shared" si="106"/>
        <v>1.223404255319149E-2</v>
      </c>
      <c r="Q1367" t="str" cm="1">
        <f t="array" ref="Q1367">_xlfn.IFS(LEFT(N1367,4)="film","film &amp; video",LEFT(N1367,4)="food","food",LEFT(N1367,4)="game","games",LEFT(N1367,4)="jour","journalism",LEFT(N1367,4)="musi","music",LEFT(N1367,4)="phot","photography",LEFT(N1367,4)="publ","publishing",LEFT(N1367,4)="tech","technology",LEFT(N1367,4)="thea","theater")</f>
        <v>music</v>
      </c>
      <c r="R1367" t="str">
        <f t="shared" si="109"/>
        <v>rock</v>
      </c>
      <c r="S1367" s="10">
        <f t="shared" si="107"/>
        <v>42079.691574074073</v>
      </c>
      <c r="T1367" s="10">
        <f t="shared" si="108"/>
        <v>42049.733240740738</v>
      </c>
    </row>
    <row r="1368" spans="1:20">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105"/>
        <v>1.2648920000000001</v>
      </c>
      <c r="P1368">
        <f t="shared" si="106"/>
        <v>1.5495394073169882E-2</v>
      </c>
      <c r="Q1368" t="str" cm="1">
        <f t="array" ref="Q1368">_xlfn.IFS(LEFT(N1368,4)="film","film &amp; video",LEFT(N1368,4)="food","food",LEFT(N1368,4)="game","games",LEFT(N1368,4)="jour","journalism",LEFT(N1368,4)="musi","music",LEFT(N1368,4)="phot","photography",LEFT(N1368,4)="publ","publishing",LEFT(N1368,4)="tech","technology",LEFT(N1368,4)="thea","theater")</f>
        <v>music</v>
      </c>
      <c r="R1368" t="str">
        <f t="shared" si="109"/>
        <v>rock</v>
      </c>
      <c r="S1368" s="10">
        <f t="shared" si="107"/>
        <v>41970.037766203706</v>
      </c>
      <c r="T1368" s="10">
        <f t="shared" si="108"/>
        <v>41924.996099537035</v>
      </c>
    </row>
    <row r="1369" spans="1:20" ht="43.2">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105"/>
        <v>1.1426000000000001</v>
      </c>
      <c r="P1369">
        <f t="shared" si="106"/>
        <v>1.5753544547523191E-2</v>
      </c>
      <c r="Q1369" t="str" cm="1">
        <f t="array" ref="Q1369">_xlfn.IFS(LEFT(N1369,4)="film","film &amp; video",LEFT(N1369,4)="food","food",LEFT(N1369,4)="game","games",LEFT(N1369,4)="jour","journalism",LEFT(N1369,4)="musi","music",LEFT(N1369,4)="phot","photography",LEFT(N1369,4)="publ","publishing",LEFT(N1369,4)="tech","technology",LEFT(N1369,4)="thea","theater")</f>
        <v>music</v>
      </c>
      <c r="R1369" t="str">
        <f t="shared" si="109"/>
        <v>rock</v>
      </c>
      <c r="S1369" s="10">
        <f t="shared" si="107"/>
        <v>42322.044560185182</v>
      </c>
      <c r="T1369" s="10">
        <f t="shared" si="108"/>
        <v>42292.002893518518</v>
      </c>
    </row>
    <row r="1370" spans="1:20" ht="43.2">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105"/>
        <v>1.107</v>
      </c>
      <c r="P1370">
        <f t="shared" si="106"/>
        <v>1.5718157181571817E-2</v>
      </c>
      <c r="Q1370" t="str" cm="1">
        <f t="array" ref="Q1370">_xlfn.IFS(LEFT(N1370,4)="film","film &amp; video",LEFT(N1370,4)="food","food",LEFT(N1370,4)="game","games",LEFT(N1370,4)="jour","journalism",LEFT(N1370,4)="musi","music",LEFT(N1370,4)="phot","photography",LEFT(N1370,4)="publ","publishing",LEFT(N1370,4)="tech","technology",LEFT(N1370,4)="thea","theater")</f>
        <v>music</v>
      </c>
      <c r="R1370" t="str">
        <f t="shared" si="109"/>
        <v>rock</v>
      </c>
      <c r="S1370" s="10">
        <f t="shared" si="107"/>
        <v>42170.190902777773</v>
      </c>
      <c r="T1370" s="10">
        <f t="shared" si="108"/>
        <v>42146.190902777773</v>
      </c>
    </row>
    <row r="1371" spans="1:20" ht="43.2">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105"/>
        <v>1.0534805315203954</v>
      </c>
      <c r="P1371">
        <f t="shared" si="106"/>
        <v>1.1909430831873744E-2</v>
      </c>
      <c r="Q1371" t="str" cm="1">
        <f t="array" ref="Q1371">_xlfn.IFS(LEFT(N1371,4)="film","film &amp; video",LEFT(N1371,4)="food","food",LEFT(N1371,4)="game","games",LEFT(N1371,4)="jour","journalism",LEFT(N1371,4)="musi","music",LEFT(N1371,4)="phot","photography",LEFT(N1371,4)="publ","publishing",LEFT(N1371,4)="tech","technology",LEFT(N1371,4)="thea","theater")</f>
        <v>music</v>
      </c>
      <c r="R1371" t="str">
        <f t="shared" si="109"/>
        <v>rock</v>
      </c>
      <c r="S1371" s="10">
        <f t="shared" si="107"/>
        <v>41740.594282407408</v>
      </c>
      <c r="T1371" s="10">
        <f t="shared" si="108"/>
        <v>41710.594282407408</v>
      </c>
    </row>
    <row r="1372" spans="1:20" ht="28.8">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105"/>
        <v>1.0366666666666666</v>
      </c>
      <c r="P1372">
        <f t="shared" si="106"/>
        <v>1.2861736334405145E-2</v>
      </c>
      <c r="Q1372" t="str" cm="1">
        <f t="array" ref="Q1372">_xlfn.IFS(LEFT(N1372,4)="film","film &amp; video",LEFT(N1372,4)="food","food",LEFT(N1372,4)="game","games",LEFT(N1372,4)="jour","journalism",LEFT(N1372,4)="musi","music",LEFT(N1372,4)="phot","photography",LEFT(N1372,4)="publ","publishing",LEFT(N1372,4)="tech","technology",LEFT(N1372,4)="thea","theater")</f>
        <v>music</v>
      </c>
      <c r="R1372" t="str">
        <f t="shared" si="109"/>
        <v>rock</v>
      </c>
      <c r="S1372" s="10">
        <f t="shared" si="107"/>
        <v>41563.00335648148</v>
      </c>
      <c r="T1372" s="10">
        <f t="shared" si="108"/>
        <v>41548.00335648148</v>
      </c>
    </row>
    <row r="1373" spans="1:20" ht="43.2">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105"/>
        <v>1.0708672667523933</v>
      </c>
      <c r="P1373">
        <f t="shared" si="106"/>
        <v>9.3395597064709814E-3</v>
      </c>
      <c r="Q1373" t="str" cm="1">
        <f t="array" ref="Q1373">_xlfn.IFS(LEFT(N1373,4)="film","film &amp; video",LEFT(N1373,4)="food","food",LEFT(N1373,4)="game","games",LEFT(N1373,4)="jour","journalism",LEFT(N1373,4)="musi","music",LEFT(N1373,4)="phot","photography",LEFT(N1373,4)="publ","publishing",LEFT(N1373,4)="tech","technology",LEFT(N1373,4)="thea","theater")</f>
        <v>music</v>
      </c>
      <c r="R1373" t="str">
        <f t="shared" si="109"/>
        <v>rock</v>
      </c>
      <c r="S1373" s="10">
        <f t="shared" si="107"/>
        <v>42131.758587962962</v>
      </c>
      <c r="T1373" s="10">
        <f t="shared" si="108"/>
        <v>42101.758587962962</v>
      </c>
    </row>
    <row r="1374" spans="1:20">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105"/>
        <v>1.24</v>
      </c>
      <c r="P1374">
        <f t="shared" si="106"/>
        <v>2.5806451612903226E-2</v>
      </c>
      <c r="Q1374" t="str" cm="1">
        <f t="array" ref="Q1374">_xlfn.IFS(LEFT(N1374,4)="film","film &amp; video",LEFT(N1374,4)="food","food",LEFT(N1374,4)="game","games",LEFT(N1374,4)="jour","journalism",LEFT(N1374,4)="musi","music",LEFT(N1374,4)="phot","photography",LEFT(N1374,4)="publ","publishing",LEFT(N1374,4)="tech","technology",LEFT(N1374,4)="thea","theater")</f>
        <v>music</v>
      </c>
      <c r="R1374" t="str">
        <f t="shared" si="109"/>
        <v>rock</v>
      </c>
      <c r="S1374" s="10">
        <f t="shared" si="107"/>
        <v>41102.739953703705</v>
      </c>
      <c r="T1374" s="10">
        <f t="shared" si="108"/>
        <v>41072.739953703705</v>
      </c>
    </row>
    <row r="1375" spans="1:20" ht="28.8">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105"/>
        <v>1.0501</v>
      </c>
      <c r="P1375">
        <f t="shared" si="106"/>
        <v>4.9519093419674318E-3</v>
      </c>
      <c r="Q1375" t="str" cm="1">
        <f t="array" ref="Q1375">_xlfn.IFS(LEFT(N1375,4)="film","film &amp; video",LEFT(N1375,4)="food","food",LEFT(N1375,4)="game","games",LEFT(N1375,4)="jour","journalism",LEFT(N1375,4)="musi","music",LEFT(N1375,4)="phot","photography",LEFT(N1375,4)="publ","publishing",LEFT(N1375,4)="tech","technology",LEFT(N1375,4)="thea","theater")</f>
        <v>music</v>
      </c>
      <c r="R1375" t="str">
        <f t="shared" si="109"/>
        <v>rock</v>
      </c>
      <c r="S1375" s="10">
        <f t="shared" si="107"/>
        <v>42734.95177083333</v>
      </c>
      <c r="T1375" s="10">
        <f t="shared" si="108"/>
        <v>42704.95177083333</v>
      </c>
    </row>
    <row r="1376" spans="1:20" ht="43.2">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105"/>
        <v>1.8946666666666667</v>
      </c>
      <c r="P1376">
        <f t="shared" si="106"/>
        <v>2.322308233638283E-2</v>
      </c>
      <c r="Q1376" t="str" cm="1">
        <f t="array" ref="Q1376">_xlfn.IFS(LEFT(N1376,4)="film","film &amp; video",LEFT(N1376,4)="food","food",LEFT(N1376,4)="game","games",LEFT(N1376,4)="jour","journalism",LEFT(N1376,4)="musi","music",LEFT(N1376,4)="phot","photography",LEFT(N1376,4)="publ","publishing",LEFT(N1376,4)="tech","technology",LEFT(N1376,4)="thea","theater")</f>
        <v>music</v>
      </c>
      <c r="R1376" t="str">
        <f t="shared" si="109"/>
        <v>rock</v>
      </c>
      <c r="S1376" s="10">
        <f t="shared" si="107"/>
        <v>42454.12023148148</v>
      </c>
      <c r="T1376" s="10">
        <f t="shared" si="108"/>
        <v>42424.161898148144</v>
      </c>
    </row>
    <row r="1377" spans="1:20" ht="57.6">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105"/>
        <v>1.7132499999999999</v>
      </c>
      <c r="P1377">
        <f t="shared" si="106"/>
        <v>1.5905442871735006E-2</v>
      </c>
      <c r="Q1377" t="str" cm="1">
        <f t="array" ref="Q1377">_xlfn.IFS(LEFT(N1377,4)="film","film &amp; video",LEFT(N1377,4)="food","food",LEFT(N1377,4)="game","games",LEFT(N1377,4)="jour","journalism",LEFT(N1377,4)="musi","music",LEFT(N1377,4)="phot","photography",LEFT(N1377,4)="publ","publishing",LEFT(N1377,4)="tech","technology",LEFT(N1377,4)="thea","theater")</f>
        <v>music</v>
      </c>
      <c r="R1377" t="str">
        <f t="shared" si="109"/>
        <v>rock</v>
      </c>
      <c r="S1377" s="10">
        <f t="shared" si="107"/>
        <v>42750.066192129627</v>
      </c>
      <c r="T1377" s="10">
        <f t="shared" si="108"/>
        <v>42720.066192129627</v>
      </c>
    </row>
    <row r="1378" spans="1:20" ht="28.8">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105"/>
        <v>2.5248648648648651</v>
      </c>
      <c r="P1378">
        <f t="shared" si="106"/>
        <v>1.7983301220295438E-2</v>
      </c>
      <c r="Q1378" t="str" cm="1">
        <f t="array" ref="Q1378">_xlfn.IFS(LEFT(N1378,4)="film","film &amp; video",LEFT(N1378,4)="food","food",LEFT(N1378,4)="game","games",LEFT(N1378,4)="jour","journalism",LEFT(N1378,4)="musi","music",LEFT(N1378,4)="phot","photography",LEFT(N1378,4)="publ","publishing",LEFT(N1378,4)="tech","technology",LEFT(N1378,4)="thea","theater")</f>
        <v>music</v>
      </c>
      <c r="R1378" t="str">
        <f t="shared" si="109"/>
        <v>rock</v>
      </c>
      <c r="S1378" s="10">
        <f t="shared" si="107"/>
        <v>42707.710717592592</v>
      </c>
      <c r="T1378" s="10">
        <f t="shared" si="108"/>
        <v>42677.669050925921</v>
      </c>
    </row>
    <row r="1379" spans="1:20" ht="43.2">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105"/>
        <v>1.1615384615384616</v>
      </c>
      <c r="P1379">
        <f t="shared" si="106"/>
        <v>2.052980132450331E-2</v>
      </c>
      <c r="Q1379" t="str" cm="1">
        <f t="array" ref="Q1379">_xlfn.IFS(LEFT(N1379,4)="film","film &amp; video",LEFT(N1379,4)="food","food",LEFT(N1379,4)="game","games",LEFT(N1379,4)="jour","journalism",LEFT(N1379,4)="musi","music",LEFT(N1379,4)="phot","photography",LEFT(N1379,4)="publ","publishing",LEFT(N1379,4)="tech","technology",LEFT(N1379,4)="thea","theater")</f>
        <v>music</v>
      </c>
      <c r="R1379" t="str">
        <f t="shared" si="109"/>
        <v>rock</v>
      </c>
      <c r="S1379" s="10">
        <f t="shared" si="107"/>
        <v>42769.174305555556</v>
      </c>
      <c r="T1379" s="10">
        <f t="shared" si="108"/>
        <v>42747.219560185185</v>
      </c>
    </row>
    <row r="1380" spans="1:20">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105"/>
        <v>2.0335000000000001</v>
      </c>
      <c r="P1380">
        <f t="shared" si="106"/>
        <v>3.2702237521514632E-2</v>
      </c>
      <c r="Q1380" t="str" cm="1">
        <f t="array" ref="Q1380">_xlfn.IFS(LEFT(N1380,4)="film","film &amp; video",LEFT(N1380,4)="food","food",LEFT(N1380,4)="game","games",LEFT(N1380,4)="jour","journalism",LEFT(N1380,4)="musi","music",LEFT(N1380,4)="phot","photography",LEFT(N1380,4)="publ","publishing",LEFT(N1380,4)="tech","technology",LEFT(N1380,4)="thea","theater")</f>
        <v>music</v>
      </c>
      <c r="R1380" t="str">
        <f t="shared" si="109"/>
        <v>rock</v>
      </c>
      <c r="S1380" s="10">
        <f t="shared" si="107"/>
        <v>42583.759374999994</v>
      </c>
      <c r="T1380" s="10">
        <f t="shared" si="108"/>
        <v>42568.759374999994</v>
      </c>
    </row>
    <row r="1381" spans="1:20" ht="28.8">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105"/>
        <v>1.1160000000000001</v>
      </c>
      <c r="P1381">
        <f t="shared" si="106"/>
        <v>1.3530465949820788E-2</v>
      </c>
      <c r="Q1381" t="str" cm="1">
        <f t="array" ref="Q1381">_xlfn.IFS(LEFT(N1381,4)="film","film &amp; video",LEFT(N1381,4)="food","food",LEFT(N1381,4)="game","games",LEFT(N1381,4)="jour","journalism",LEFT(N1381,4)="musi","music",LEFT(N1381,4)="phot","photography",LEFT(N1381,4)="publ","publishing",LEFT(N1381,4)="tech","technology",LEFT(N1381,4)="thea","theater")</f>
        <v>music</v>
      </c>
      <c r="R1381" t="str">
        <f t="shared" si="109"/>
        <v>rock</v>
      </c>
      <c r="S1381" s="10">
        <f t="shared" si="107"/>
        <v>42160.491620370376</v>
      </c>
      <c r="T1381" s="10">
        <f t="shared" si="108"/>
        <v>42130.491620370376</v>
      </c>
    </row>
    <row r="1382" spans="1:20" ht="43.2">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105"/>
        <v>4.24</v>
      </c>
      <c r="P1382">
        <f t="shared" si="106"/>
        <v>4.716981132075472E-2</v>
      </c>
      <c r="Q1382" t="str" cm="1">
        <f t="array" ref="Q1382">_xlfn.IFS(LEFT(N1382,4)="film","film &amp; video",LEFT(N1382,4)="food","food",LEFT(N1382,4)="game","games",LEFT(N1382,4)="jour","journalism",LEFT(N1382,4)="musi","music",LEFT(N1382,4)="phot","photography",LEFT(N1382,4)="publ","publishing",LEFT(N1382,4)="tech","technology",LEFT(N1382,4)="thea","theater")</f>
        <v>music</v>
      </c>
      <c r="R1382" t="str">
        <f t="shared" si="109"/>
        <v>rock</v>
      </c>
      <c r="S1382" s="10">
        <f t="shared" si="107"/>
        <v>42164.083333333328</v>
      </c>
      <c r="T1382" s="10">
        <f t="shared" si="108"/>
        <v>42141.762800925921</v>
      </c>
    </row>
    <row r="1383" spans="1:20" ht="57.6">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105"/>
        <v>1.071</v>
      </c>
      <c r="P1383">
        <f t="shared" si="106"/>
        <v>1.3632119514472456E-2</v>
      </c>
      <c r="Q1383" t="str" cm="1">
        <f t="array" ref="Q1383">_xlfn.IFS(LEFT(N1383,4)="film","film &amp; video",LEFT(N1383,4)="food","food",LEFT(N1383,4)="game","games",LEFT(N1383,4)="jour","journalism",LEFT(N1383,4)="musi","music",LEFT(N1383,4)="phot","photography",LEFT(N1383,4)="publ","publishing",LEFT(N1383,4)="tech","technology",LEFT(N1383,4)="thea","theater")</f>
        <v>music</v>
      </c>
      <c r="R1383" t="str">
        <f t="shared" si="109"/>
        <v>rock</v>
      </c>
      <c r="S1383" s="10">
        <f t="shared" si="107"/>
        <v>42733.214409722219</v>
      </c>
      <c r="T1383" s="10">
        <f t="shared" si="108"/>
        <v>42703.214409722219</v>
      </c>
    </row>
    <row r="1384" spans="1:20" ht="43.2">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105"/>
        <v>1.043625</v>
      </c>
      <c r="P1384">
        <f t="shared" si="106"/>
        <v>1.7726673853156065E-2</v>
      </c>
      <c r="Q1384" t="str" cm="1">
        <f t="array" ref="Q1384">_xlfn.IFS(LEFT(N1384,4)="film","film &amp; video",LEFT(N1384,4)="food","food",LEFT(N1384,4)="game","games",LEFT(N1384,4)="jour","journalism",LEFT(N1384,4)="musi","music",LEFT(N1384,4)="phot","photography",LEFT(N1384,4)="publ","publishing",LEFT(N1384,4)="tech","technology",LEFT(N1384,4)="thea","theater")</f>
        <v>music</v>
      </c>
      <c r="R1384" t="str">
        <f t="shared" si="109"/>
        <v>rock</v>
      </c>
      <c r="S1384" s="10">
        <f t="shared" si="107"/>
        <v>41400.800185185188</v>
      </c>
      <c r="T1384" s="10">
        <f t="shared" si="108"/>
        <v>41370.800185185188</v>
      </c>
    </row>
    <row r="1385" spans="1:20" ht="43.2">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105"/>
        <v>2.124090909090909</v>
      </c>
      <c r="P1385">
        <f t="shared" si="106"/>
        <v>1.9901562165632356E-2</v>
      </c>
      <c r="Q1385" t="str" cm="1">
        <f t="array" ref="Q1385">_xlfn.IFS(LEFT(N1385,4)="film","film &amp; video",LEFT(N1385,4)="food","food",LEFT(N1385,4)="game","games",LEFT(N1385,4)="jour","journalism",LEFT(N1385,4)="musi","music",LEFT(N1385,4)="phot","photography",LEFT(N1385,4)="publ","publishing",LEFT(N1385,4)="tech","technology",LEFT(N1385,4)="thea","theater")</f>
        <v>music</v>
      </c>
      <c r="R1385" t="str">
        <f t="shared" si="109"/>
        <v>rock</v>
      </c>
      <c r="S1385" s="10">
        <f t="shared" si="107"/>
        <v>42727.074976851851</v>
      </c>
      <c r="T1385" s="10">
        <f t="shared" si="108"/>
        <v>42707.074976851851</v>
      </c>
    </row>
    <row r="1386" spans="1:20" ht="43.2">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105"/>
        <v>1.2408571428571429</v>
      </c>
      <c r="P1386">
        <f t="shared" si="106"/>
        <v>1.4506101772967994E-2</v>
      </c>
      <c r="Q1386" t="str" cm="1">
        <f t="array" ref="Q1386">_xlfn.IFS(LEFT(N1386,4)="film","film &amp; video",LEFT(N1386,4)="food","food",LEFT(N1386,4)="game","games",LEFT(N1386,4)="jour","journalism",LEFT(N1386,4)="musi","music",LEFT(N1386,4)="phot","photography",LEFT(N1386,4)="publ","publishing",LEFT(N1386,4)="tech","technology",LEFT(N1386,4)="thea","theater")</f>
        <v>music</v>
      </c>
      <c r="R1386" t="str">
        <f t="shared" si="109"/>
        <v>rock</v>
      </c>
      <c r="S1386" s="10">
        <f t="shared" si="107"/>
        <v>42190.735208333332</v>
      </c>
      <c r="T1386" s="10">
        <f t="shared" si="108"/>
        <v>42160.735208333332</v>
      </c>
    </row>
    <row r="1387" spans="1:20" ht="43.2">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105"/>
        <v>1.10406125</v>
      </c>
      <c r="P1387">
        <f t="shared" si="106"/>
        <v>1.517125974668525E-2</v>
      </c>
      <c r="Q1387" t="str" cm="1">
        <f t="array" ref="Q1387">_xlfn.IFS(LEFT(N1387,4)="film","film &amp; video",LEFT(N1387,4)="food","food",LEFT(N1387,4)="game","games",LEFT(N1387,4)="jour","journalism",LEFT(N1387,4)="musi","music",LEFT(N1387,4)="phot","photography",LEFT(N1387,4)="publ","publishing",LEFT(N1387,4)="tech","technology",LEFT(N1387,4)="thea","theater")</f>
        <v>music</v>
      </c>
      <c r="R1387" t="str">
        <f t="shared" si="109"/>
        <v>rock</v>
      </c>
      <c r="S1387" s="10">
        <f t="shared" si="107"/>
        <v>42489.507638888885</v>
      </c>
      <c r="T1387" s="10">
        <f t="shared" si="108"/>
        <v>42433.688900462963</v>
      </c>
    </row>
    <row r="1388" spans="1:20" ht="28.8">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105"/>
        <v>2.1875</v>
      </c>
      <c r="P1388">
        <f t="shared" si="106"/>
        <v>1.6E-2</v>
      </c>
      <c r="Q1388" t="str" cm="1">
        <f t="array" ref="Q1388">_xlfn.IFS(LEFT(N1388,4)="film","film &amp; video",LEFT(N1388,4)="food","food",LEFT(N1388,4)="game","games",LEFT(N1388,4)="jour","journalism",LEFT(N1388,4)="musi","music",LEFT(N1388,4)="phot","photography",LEFT(N1388,4)="publ","publishing",LEFT(N1388,4)="tech","technology",LEFT(N1388,4)="thea","theater")</f>
        <v>music</v>
      </c>
      <c r="R1388" t="str">
        <f t="shared" si="109"/>
        <v>rock</v>
      </c>
      <c r="S1388" s="10">
        <f t="shared" si="107"/>
        <v>42214.646863425922</v>
      </c>
      <c r="T1388" s="10">
        <f t="shared" si="108"/>
        <v>42184.646863425922</v>
      </c>
    </row>
    <row r="1389" spans="1:20" ht="43.2">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105"/>
        <v>1.36625</v>
      </c>
      <c r="P1389">
        <f t="shared" si="106"/>
        <v>1.4272644098810613E-2</v>
      </c>
      <c r="Q1389" t="str" cm="1">
        <f t="array" ref="Q1389">_xlfn.IFS(LEFT(N1389,4)="film","film &amp; video",LEFT(N1389,4)="food","food",LEFT(N1389,4)="game","games",LEFT(N1389,4)="jour","journalism",LEFT(N1389,4)="musi","music",LEFT(N1389,4)="phot","photography",LEFT(N1389,4)="publ","publishing",LEFT(N1389,4)="tech","technology",LEFT(N1389,4)="thea","theater")</f>
        <v>music</v>
      </c>
      <c r="R1389" t="str">
        <f t="shared" si="109"/>
        <v>rock</v>
      </c>
      <c r="S1389" s="10">
        <f t="shared" si="107"/>
        <v>42158.1875</v>
      </c>
      <c r="T1389" s="10">
        <f t="shared" si="108"/>
        <v>42126.92123842593</v>
      </c>
    </row>
    <row r="1390" spans="1:20" ht="43.2">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105"/>
        <v>1.348074</v>
      </c>
      <c r="P1390">
        <f t="shared" si="106"/>
        <v>1.6616298511802765E-2</v>
      </c>
      <c r="Q1390" t="str" cm="1">
        <f t="array" ref="Q1390">_xlfn.IFS(LEFT(N1390,4)="film","film &amp; video",LEFT(N1390,4)="food","food",LEFT(N1390,4)="game","games",LEFT(N1390,4)="jour","journalism",LEFT(N1390,4)="musi","music",LEFT(N1390,4)="phot","photography",LEFT(N1390,4)="publ","publishing",LEFT(N1390,4)="tech","technology",LEFT(N1390,4)="thea","theater")</f>
        <v>music</v>
      </c>
      <c r="R1390" t="str">
        <f t="shared" si="109"/>
        <v>rock</v>
      </c>
      <c r="S1390" s="10">
        <f t="shared" si="107"/>
        <v>42660.676388888889</v>
      </c>
      <c r="T1390" s="10">
        <f t="shared" si="108"/>
        <v>42634.614780092597</v>
      </c>
    </row>
    <row r="1391" spans="1:20" ht="28.8">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105"/>
        <v>1.454</v>
      </c>
      <c r="P1391">
        <f t="shared" si="106"/>
        <v>4.676753782668501E-2</v>
      </c>
      <c r="Q1391" t="str" cm="1">
        <f t="array" ref="Q1391">_xlfn.IFS(LEFT(N1391,4)="film","film &amp; video",LEFT(N1391,4)="food","food",LEFT(N1391,4)="game","games",LEFT(N1391,4)="jour","journalism",LEFT(N1391,4)="musi","music",LEFT(N1391,4)="phot","photography",LEFT(N1391,4)="publ","publishing",LEFT(N1391,4)="tech","technology",LEFT(N1391,4)="thea","theater")</f>
        <v>music</v>
      </c>
      <c r="R1391" t="str">
        <f t="shared" si="109"/>
        <v>rock</v>
      </c>
      <c r="S1391" s="10">
        <f t="shared" si="107"/>
        <v>42595.480983796297</v>
      </c>
      <c r="T1391" s="10">
        <f t="shared" si="108"/>
        <v>42565.480983796297</v>
      </c>
    </row>
    <row r="1392" spans="1:20" ht="43.2">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105"/>
        <v>1.0910714285714285</v>
      </c>
      <c r="P1392">
        <f t="shared" si="106"/>
        <v>6.2193126022913256E-3</v>
      </c>
      <c r="Q1392" t="str" cm="1">
        <f t="array" ref="Q1392">_xlfn.IFS(LEFT(N1392,4)="film","film &amp; video",LEFT(N1392,4)="food","food",LEFT(N1392,4)="game","games",LEFT(N1392,4)="jour","journalism",LEFT(N1392,4)="musi","music",LEFT(N1392,4)="phot","photography",LEFT(N1392,4)="publ","publishing",LEFT(N1392,4)="tech","technology",LEFT(N1392,4)="thea","theater")</f>
        <v>music</v>
      </c>
      <c r="R1392" t="str">
        <f t="shared" si="109"/>
        <v>rock</v>
      </c>
      <c r="S1392" s="10">
        <f t="shared" si="107"/>
        <v>42121.716666666667</v>
      </c>
      <c r="T1392" s="10">
        <f t="shared" si="108"/>
        <v>42087.803310185183</v>
      </c>
    </row>
    <row r="1393" spans="1:20" ht="43.2">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105"/>
        <v>1.1020000000000001</v>
      </c>
      <c r="P1393">
        <f t="shared" si="106"/>
        <v>2.3593466424682397E-2</v>
      </c>
      <c r="Q1393" t="str" cm="1">
        <f t="array" ref="Q1393">_xlfn.IFS(LEFT(N1393,4)="film","film &amp; video",LEFT(N1393,4)="food","food",LEFT(N1393,4)="game","games",LEFT(N1393,4)="jour","journalism",LEFT(N1393,4)="musi","music",LEFT(N1393,4)="phot","photography",LEFT(N1393,4)="publ","publishing",LEFT(N1393,4)="tech","technology",LEFT(N1393,4)="thea","theater")</f>
        <v>music</v>
      </c>
      <c r="R1393" t="str">
        <f t="shared" si="109"/>
        <v>rock</v>
      </c>
      <c r="S1393" s="10">
        <f t="shared" si="107"/>
        <v>42238.207638888889</v>
      </c>
      <c r="T1393" s="10">
        <f t="shared" si="108"/>
        <v>42193.650671296295</v>
      </c>
    </row>
    <row r="1394" spans="1:20" ht="43.2">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105"/>
        <v>1.1364000000000001</v>
      </c>
      <c r="P1394">
        <f t="shared" si="106"/>
        <v>3.6606828581485396E-2</v>
      </c>
      <c r="Q1394" t="str" cm="1">
        <f t="array" ref="Q1394">_xlfn.IFS(LEFT(N1394,4)="film","film &amp; video",LEFT(N1394,4)="food","food",LEFT(N1394,4)="game","games",LEFT(N1394,4)="jour","journalism",LEFT(N1394,4)="musi","music",LEFT(N1394,4)="phot","photography",LEFT(N1394,4)="publ","publishing",LEFT(N1394,4)="tech","technology",LEFT(N1394,4)="thea","theater")</f>
        <v>music</v>
      </c>
      <c r="R1394" t="str">
        <f t="shared" si="109"/>
        <v>rock</v>
      </c>
      <c r="S1394" s="10">
        <f t="shared" si="107"/>
        <v>42432.154930555553</v>
      </c>
      <c r="T1394" s="10">
        <f t="shared" si="108"/>
        <v>42401.154930555553</v>
      </c>
    </row>
    <row r="1395" spans="1:20">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105"/>
        <v>1.0235000000000001</v>
      </c>
      <c r="P1395">
        <f t="shared" si="106"/>
        <v>5.0806057645334636E-3</v>
      </c>
      <c r="Q1395" t="str" cm="1">
        <f t="array" ref="Q1395">_xlfn.IFS(LEFT(N1395,4)="film","film &amp; video",LEFT(N1395,4)="food","food",LEFT(N1395,4)="game","games",LEFT(N1395,4)="jour","journalism",LEFT(N1395,4)="musi","music",LEFT(N1395,4)="phot","photography",LEFT(N1395,4)="publ","publishing",LEFT(N1395,4)="tech","technology",LEFT(N1395,4)="thea","theater")</f>
        <v>music</v>
      </c>
      <c r="R1395" t="str">
        <f t="shared" si="109"/>
        <v>rock</v>
      </c>
      <c r="S1395" s="10">
        <f t="shared" si="107"/>
        <v>42583.681979166664</v>
      </c>
      <c r="T1395" s="10">
        <f t="shared" si="108"/>
        <v>42553.681979166664</v>
      </c>
    </row>
    <row r="1396" spans="1:20" ht="43.2">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105"/>
        <v>1.2213333333333334</v>
      </c>
      <c r="P1396">
        <f t="shared" si="106"/>
        <v>1.8558951965065504E-2</v>
      </c>
      <c r="Q1396" t="str" cm="1">
        <f t="array" ref="Q1396">_xlfn.IFS(LEFT(N1396,4)="film","film &amp; video",LEFT(N1396,4)="food","food",LEFT(N1396,4)="game","games",LEFT(N1396,4)="jour","journalism",LEFT(N1396,4)="musi","music",LEFT(N1396,4)="phot","photography",LEFT(N1396,4)="publ","publishing",LEFT(N1396,4)="tech","technology",LEFT(N1396,4)="thea","theater")</f>
        <v>music</v>
      </c>
      <c r="R1396" t="str">
        <f t="shared" si="109"/>
        <v>rock</v>
      </c>
      <c r="S1396" s="10">
        <f t="shared" si="107"/>
        <v>42795.125</v>
      </c>
      <c r="T1396" s="10">
        <f t="shared" si="108"/>
        <v>42752.144976851851</v>
      </c>
    </row>
    <row r="1397" spans="1:20">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105"/>
        <v>1.1188571428571428</v>
      </c>
      <c r="P1397">
        <f t="shared" si="106"/>
        <v>2.0939734422880489E-2</v>
      </c>
      <c r="Q1397" t="str" cm="1">
        <f t="array" ref="Q1397">_xlfn.IFS(LEFT(N1397,4)="film","film &amp; video",LEFT(N1397,4)="food","food",LEFT(N1397,4)="game","games",LEFT(N1397,4)="jour","journalism",LEFT(N1397,4)="musi","music",LEFT(N1397,4)="phot","photography",LEFT(N1397,4)="publ","publishing",LEFT(N1397,4)="tech","technology",LEFT(N1397,4)="thea","theater")</f>
        <v>music</v>
      </c>
      <c r="R1397" t="str">
        <f t="shared" si="109"/>
        <v>rock</v>
      </c>
      <c r="S1397" s="10">
        <f t="shared" si="107"/>
        <v>42749.90834490741</v>
      </c>
      <c r="T1397" s="10">
        <f t="shared" si="108"/>
        <v>42719.90834490741</v>
      </c>
    </row>
    <row r="1398" spans="1:20" ht="43.2">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105"/>
        <v>1.073</v>
      </c>
      <c r="P1398">
        <f t="shared" si="106"/>
        <v>1.133892513202858E-2</v>
      </c>
      <c r="Q1398" t="str" cm="1">
        <f t="array" ref="Q1398">_xlfn.IFS(LEFT(N1398,4)="film","film &amp; video",LEFT(N1398,4)="food","food",LEFT(N1398,4)="game","games",LEFT(N1398,4)="jour","journalism",LEFT(N1398,4)="musi","music",LEFT(N1398,4)="phot","photography",LEFT(N1398,4)="publ","publishing",LEFT(N1398,4)="tech","technology",LEFT(N1398,4)="thea","theater")</f>
        <v>music</v>
      </c>
      <c r="R1398" t="str">
        <f t="shared" si="109"/>
        <v>rock</v>
      </c>
      <c r="S1398" s="10">
        <f t="shared" si="107"/>
        <v>42048.99863425926</v>
      </c>
      <c r="T1398" s="10">
        <f t="shared" si="108"/>
        <v>42018.99863425926</v>
      </c>
    </row>
    <row r="1399" spans="1:20" ht="43.2">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105"/>
        <v>1.1385000000000001</v>
      </c>
      <c r="P1399">
        <f t="shared" si="106"/>
        <v>1.3877909530083443E-2</v>
      </c>
      <c r="Q1399" t="str" cm="1">
        <f t="array" ref="Q1399">_xlfn.IFS(LEFT(N1399,4)="film","film &amp; video",LEFT(N1399,4)="food","food",LEFT(N1399,4)="game","games",LEFT(N1399,4)="jour","journalism",LEFT(N1399,4)="musi","music",LEFT(N1399,4)="phot","photography",LEFT(N1399,4)="publ","publishing",LEFT(N1399,4)="tech","technology",LEFT(N1399,4)="thea","theater")</f>
        <v>music</v>
      </c>
      <c r="R1399" t="str">
        <f t="shared" si="109"/>
        <v>rock</v>
      </c>
      <c r="S1399" s="10">
        <f t="shared" si="107"/>
        <v>42670.888194444444</v>
      </c>
      <c r="T1399" s="10">
        <f t="shared" si="108"/>
        <v>42640.917939814812</v>
      </c>
    </row>
    <row r="1400" spans="1:20" ht="43.2">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105"/>
        <v>1.0968181818181819</v>
      </c>
      <c r="P1400">
        <f t="shared" si="106"/>
        <v>1.3468711147948611E-2</v>
      </c>
      <c r="Q1400" t="str" cm="1">
        <f t="array" ref="Q1400">_xlfn.IFS(LEFT(N1400,4)="film","film &amp; video",LEFT(N1400,4)="food","food",LEFT(N1400,4)="game","games",LEFT(N1400,4)="jour","journalism",LEFT(N1400,4)="musi","music",LEFT(N1400,4)="phot","photography",LEFT(N1400,4)="publ","publishing",LEFT(N1400,4)="tech","technology",LEFT(N1400,4)="thea","theater")</f>
        <v>music</v>
      </c>
      <c r="R1400" t="str">
        <f t="shared" si="109"/>
        <v>rock</v>
      </c>
      <c r="S1400" s="10">
        <f t="shared" si="107"/>
        <v>42556.874236111107</v>
      </c>
      <c r="T1400" s="10">
        <f t="shared" si="108"/>
        <v>42526.874236111107</v>
      </c>
    </row>
    <row r="1401" spans="1:20" ht="43.2">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105"/>
        <v>1.2614444444444444</v>
      </c>
      <c r="P1401">
        <f t="shared" si="106"/>
        <v>1.6207169911036729E-2</v>
      </c>
      <c r="Q1401" t="str" cm="1">
        <f t="array" ref="Q1401">_xlfn.IFS(LEFT(N1401,4)="film","film &amp; video",LEFT(N1401,4)="food","food",LEFT(N1401,4)="game","games",LEFT(N1401,4)="jour","journalism",LEFT(N1401,4)="musi","music",LEFT(N1401,4)="phot","photography",LEFT(N1401,4)="publ","publishing",LEFT(N1401,4)="tech","technology",LEFT(N1401,4)="thea","theater")</f>
        <v>music</v>
      </c>
      <c r="R1401" t="str">
        <f t="shared" si="109"/>
        <v>rock</v>
      </c>
      <c r="S1401" s="10">
        <f t="shared" si="107"/>
        <v>41919.004317129627</v>
      </c>
      <c r="T1401" s="10">
        <f t="shared" si="108"/>
        <v>41889.004317129627</v>
      </c>
    </row>
    <row r="1402" spans="1:20" ht="43.2">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105"/>
        <v>1.6742857142857144</v>
      </c>
      <c r="P1402">
        <f t="shared" si="106"/>
        <v>5.8020477815699661E-2</v>
      </c>
      <c r="Q1402" t="str" cm="1">
        <f t="array" ref="Q1402">_xlfn.IFS(LEFT(N1402,4)="film","film &amp; video",LEFT(N1402,4)="food","food",LEFT(N1402,4)="game","games",LEFT(N1402,4)="jour","journalism",LEFT(N1402,4)="musi","music",LEFT(N1402,4)="phot","photography",LEFT(N1402,4)="publ","publishing",LEFT(N1402,4)="tech","technology",LEFT(N1402,4)="thea","theater")</f>
        <v>music</v>
      </c>
      <c r="R1402" t="str">
        <f t="shared" si="109"/>
        <v>rock</v>
      </c>
      <c r="S1402" s="10">
        <f t="shared" si="107"/>
        <v>42533.229166666672</v>
      </c>
      <c r="T1402" s="10">
        <f t="shared" si="108"/>
        <v>42498.341122685189</v>
      </c>
    </row>
    <row r="1403" spans="1:20" ht="57.6">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105"/>
        <v>4.9652000000000003</v>
      </c>
      <c r="P1403">
        <f t="shared" si="106"/>
        <v>1.9334568597438168E-2</v>
      </c>
      <c r="Q1403" t="str" cm="1">
        <f t="array" ref="Q1403">_xlfn.IFS(LEFT(N1403,4)="film","film &amp; video",LEFT(N1403,4)="food","food",LEFT(N1403,4)="game","games",LEFT(N1403,4)="jour","journalism",LEFT(N1403,4)="musi","music",LEFT(N1403,4)="phot","photography",LEFT(N1403,4)="publ","publishing",LEFT(N1403,4)="tech","technology",LEFT(N1403,4)="thea","theater")</f>
        <v>music</v>
      </c>
      <c r="R1403" t="str">
        <f t="shared" si="109"/>
        <v>rock</v>
      </c>
      <c r="S1403" s="10">
        <f t="shared" si="107"/>
        <v>41420.99622685185</v>
      </c>
      <c r="T1403" s="10">
        <f t="shared" si="108"/>
        <v>41399.99622685185</v>
      </c>
    </row>
    <row r="1404" spans="1:20" ht="43.2">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105"/>
        <v>1.0915999999999999</v>
      </c>
      <c r="P1404">
        <f t="shared" si="106"/>
        <v>4.1407108831073652E-2</v>
      </c>
      <c r="Q1404" t="str" cm="1">
        <f t="array" ref="Q1404">_xlfn.IFS(LEFT(N1404,4)="film","film &amp; video",LEFT(N1404,4)="food","food",LEFT(N1404,4)="game","games",LEFT(N1404,4)="jour","journalism",LEFT(N1404,4)="musi","music",LEFT(N1404,4)="phot","photography",LEFT(N1404,4)="publ","publishing",LEFT(N1404,4)="tech","technology",LEFT(N1404,4)="thea","theater")</f>
        <v>music</v>
      </c>
      <c r="R1404" t="str">
        <f t="shared" si="109"/>
        <v>rock</v>
      </c>
      <c r="S1404" s="10">
        <f t="shared" si="107"/>
        <v>42125.011701388896</v>
      </c>
      <c r="T1404" s="10">
        <f t="shared" si="108"/>
        <v>42065.053368055553</v>
      </c>
    </row>
    <row r="1405" spans="1:20" ht="43.2">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105"/>
        <v>1.0257499999999999</v>
      </c>
      <c r="P1405">
        <f t="shared" si="106"/>
        <v>1.6085790884718499E-2</v>
      </c>
      <c r="Q1405" t="str" cm="1">
        <f t="array" ref="Q1405">_xlfn.IFS(LEFT(N1405,4)="film","film &amp; video",LEFT(N1405,4)="food","food",LEFT(N1405,4)="game","games",LEFT(N1405,4)="jour","journalism",LEFT(N1405,4)="musi","music",LEFT(N1405,4)="phot","photography",LEFT(N1405,4)="publ","publishing",LEFT(N1405,4)="tech","technology",LEFT(N1405,4)="thea","theater")</f>
        <v>music</v>
      </c>
      <c r="R1405" t="str">
        <f t="shared" si="109"/>
        <v>rock</v>
      </c>
      <c r="S1405" s="10">
        <f t="shared" si="107"/>
        <v>41481.062905092593</v>
      </c>
      <c r="T1405" s="10">
        <f t="shared" si="108"/>
        <v>41451.062905092593</v>
      </c>
    </row>
    <row r="1406" spans="1:20" ht="43.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105"/>
        <v>1.6620689655172414E-2</v>
      </c>
      <c r="P1406">
        <f t="shared" si="106"/>
        <v>2.0746887966804978E-2</v>
      </c>
      <c r="Q1406" t="str" cm="1">
        <f t="array" ref="Q1406">_xlfn.IFS(LEFT(N1406,4)="film","film &amp; video",LEFT(N1406,4)="food","food",LEFT(N1406,4)="game","games",LEFT(N1406,4)="jour","journalism",LEFT(N1406,4)="musi","music",LEFT(N1406,4)="phot","photography",LEFT(N1406,4)="publ","publishing",LEFT(N1406,4)="tech","technology",LEFT(N1406,4)="thea","theater")</f>
        <v>publishing</v>
      </c>
      <c r="R1406" t="str">
        <f t="shared" si="109"/>
        <v>translations</v>
      </c>
      <c r="S1406" s="10">
        <f t="shared" si="107"/>
        <v>42057.510243055556</v>
      </c>
      <c r="T1406" s="10">
        <f t="shared" si="108"/>
        <v>42032.510243055556</v>
      </c>
    </row>
    <row r="1407" spans="1:20" ht="28.8">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105"/>
        <v>4.1999999999999997E-3</v>
      </c>
      <c r="P1407">
        <f t="shared" si="106"/>
        <v>0.16190476190476191</v>
      </c>
      <c r="Q1407" t="str" cm="1">
        <f t="array" ref="Q1407">_xlfn.IFS(LEFT(N1407,4)="film","film &amp; video",LEFT(N1407,4)="food","food",LEFT(N1407,4)="game","games",LEFT(N1407,4)="jour","journalism",LEFT(N1407,4)="musi","music",LEFT(N1407,4)="phot","photography",LEFT(N1407,4)="publ","publishing",LEFT(N1407,4)="tech","technology",LEFT(N1407,4)="thea","theater")</f>
        <v>publishing</v>
      </c>
      <c r="R1407" t="str">
        <f t="shared" si="109"/>
        <v>translations</v>
      </c>
      <c r="S1407" s="10">
        <f t="shared" si="107"/>
        <v>41971.722233796296</v>
      </c>
      <c r="T1407" s="10">
        <f t="shared" si="108"/>
        <v>41941.680567129632</v>
      </c>
    </row>
    <row r="1408" spans="1:20">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105"/>
        <v>1.25E-3</v>
      </c>
      <c r="P1408">
        <f t="shared" si="106"/>
        <v>0.2</v>
      </c>
      <c r="Q1408" t="str" cm="1">
        <f t="array" ref="Q1408">_xlfn.IFS(LEFT(N1408,4)="film","film &amp; video",LEFT(N1408,4)="food","food",LEFT(N1408,4)="game","games",LEFT(N1408,4)="jour","journalism",LEFT(N1408,4)="musi","music",LEFT(N1408,4)="phot","photography",LEFT(N1408,4)="publ","publishing",LEFT(N1408,4)="tech","technology",LEFT(N1408,4)="thea","theater")</f>
        <v>publishing</v>
      </c>
      <c r="R1408" t="str">
        <f t="shared" si="109"/>
        <v>translations</v>
      </c>
      <c r="S1408" s="10">
        <f t="shared" si="107"/>
        <v>42350.416666666672</v>
      </c>
      <c r="T1408" s="10">
        <f t="shared" si="108"/>
        <v>42297.432951388888</v>
      </c>
    </row>
    <row r="1409" spans="1:20" ht="43.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105"/>
        <v>5.0000000000000001E-3</v>
      </c>
      <c r="P1409">
        <f t="shared" si="106"/>
        <v>0.13333333333333333</v>
      </c>
      <c r="Q1409" t="str" cm="1">
        <f t="array" ref="Q1409">_xlfn.IFS(LEFT(N1409,4)="film","film &amp; video",LEFT(N1409,4)="food","food",LEFT(N1409,4)="game","games",LEFT(N1409,4)="jour","journalism",LEFT(N1409,4)="musi","music",LEFT(N1409,4)="phot","photography",LEFT(N1409,4)="publ","publishing",LEFT(N1409,4)="tech","technology",LEFT(N1409,4)="thea","theater")</f>
        <v>publishing</v>
      </c>
      <c r="R1409" t="str">
        <f t="shared" si="109"/>
        <v>translations</v>
      </c>
      <c r="S1409" s="10">
        <f t="shared" si="107"/>
        <v>41863.536782407406</v>
      </c>
      <c r="T1409" s="10">
        <f t="shared" si="108"/>
        <v>41838.536782407406</v>
      </c>
    </row>
    <row r="1410" spans="1:20" ht="43.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110">E1410/D1410</f>
        <v>7.1999999999999995E-2</v>
      </c>
      <c r="P1410">
        <f t="shared" ref="P1410:P1473" si="111">L1410/E1410</f>
        <v>8.3333333333333329E-2</v>
      </c>
      <c r="Q1410" t="str" cm="1">
        <f t="array" ref="Q1410">_xlfn.IFS(LEFT(N1410,4)="film","film &amp; video",LEFT(N1410,4)="food","food",LEFT(N1410,4)="game","games",LEFT(N1410,4)="jour","journalism",LEFT(N1410,4)="musi","music",LEFT(N1410,4)="phot","photography",LEFT(N1410,4)="publ","publishing",LEFT(N1410,4)="tech","technology",LEFT(N1410,4)="thea","theater")</f>
        <v>publishing</v>
      </c>
      <c r="R1410" t="str">
        <f t="shared" si="109"/>
        <v>translations</v>
      </c>
      <c r="S1410" s="10">
        <f t="shared" ref="S1410:S1473" si="112">(((I1410/60)/60)/24)+DATE(1970,1,1)</f>
        <v>42321.913842592592</v>
      </c>
      <c r="T1410" s="10">
        <f t="shared" ref="T1410:T1473" si="113">(((J1410/60)/60)/24)+DATE(1970,1,1)</f>
        <v>42291.872175925921</v>
      </c>
    </row>
    <row r="1411" spans="1:20" ht="43.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110"/>
        <v>0</v>
      </c>
      <c r="P1411" t="e">
        <f t="shared" si="111"/>
        <v>#DIV/0!</v>
      </c>
      <c r="Q1411" t="str" cm="1">
        <f t="array" ref="Q1411">_xlfn.IFS(LEFT(N1411,4)="film","film &amp; video",LEFT(N1411,4)="food","food",LEFT(N1411,4)="game","games",LEFT(N1411,4)="jour","journalism",LEFT(N1411,4)="musi","music",LEFT(N1411,4)="phot","photography",LEFT(N1411,4)="publ","publishing",LEFT(N1411,4)="tech","technology",LEFT(N1411,4)="thea","theater")</f>
        <v>publishing</v>
      </c>
      <c r="R1411" t="str">
        <f t="shared" ref="R1411:R1474" si="114">MID(N1411,SEARCH("/",N1411)+1,17)</f>
        <v>translations</v>
      </c>
      <c r="S1411" s="10">
        <f t="shared" si="112"/>
        <v>42005.175173611111</v>
      </c>
      <c r="T1411" s="10">
        <f t="shared" si="113"/>
        <v>41945.133506944447</v>
      </c>
    </row>
    <row r="1412" spans="1:20" ht="43.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110"/>
        <v>1.6666666666666666E-4</v>
      </c>
      <c r="P1412">
        <f t="shared" si="111"/>
        <v>1</v>
      </c>
      <c r="Q1412" t="str" cm="1">
        <f t="array" ref="Q1412">_xlfn.IFS(LEFT(N1412,4)="film","film &amp; video",LEFT(N1412,4)="food","food",LEFT(N1412,4)="game","games",LEFT(N1412,4)="jour","journalism",LEFT(N1412,4)="musi","music",LEFT(N1412,4)="phot","photography",LEFT(N1412,4)="publ","publishing",LEFT(N1412,4)="tech","technology",LEFT(N1412,4)="thea","theater")</f>
        <v>publishing</v>
      </c>
      <c r="R1412" t="str">
        <f t="shared" si="114"/>
        <v>translations</v>
      </c>
      <c r="S1412" s="10">
        <f t="shared" si="112"/>
        <v>42524.318518518514</v>
      </c>
      <c r="T1412" s="10">
        <f t="shared" si="113"/>
        <v>42479.318518518514</v>
      </c>
    </row>
    <row r="1413" spans="1:20" ht="57.6">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110"/>
        <v>2.3333333333333335E-3</v>
      </c>
      <c r="P1413">
        <f t="shared" si="111"/>
        <v>0.42857142857142855</v>
      </c>
      <c r="Q1413" t="str" cm="1">
        <f t="array" ref="Q1413">_xlfn.IFS(LEFT(N1413,4)="film","film &amp; video",LEFT(N1413,4)="food","food",LEFT(N1413,4)="game","games",LEFT(N1413,4)="jour","journalism",LEFT(N1413,4)="musi","music",LEFT(N1413,4)="phot","photography",LEFT(N1413,4)="publ","publishing",LEFT(N1413,4)="tech","technology",LEFT(N1413,4)="thea","theater")</f>
        <v>publishing</v>
      </c>
      <c r="R1413" t="str">
        <f t="shared" si="114"/>
        <v>translations</v>
      </c>
      <c r="S1413" s="10">
        <f t="shared" si="112"/>
        <v>42041.059027777781</v>
      </c>
      <c r="T1413" s="10">
        <f t="shared" si="113"/>
        <v>42013.059027777781</v>
      </c>
    </row>
    <row r="1414" spans="1:20" ht="28.8">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110"/>
        <v>4.5714285714285714E-2</v>
      </c>
      <c r="P1414">
        <f t="shared" si="111"/>
        <v>4.0625000000000001E-2</v>
      </c>
      <c r="Q1414" t="str" cm="1">
        <f t="array" ref="Q1414">_xlfn.IFS(LEFT(N1414,4)="film","film &amp; video",LEFT(N1414,4)="food","food",LEFT(N1414,4)="game","games",LEFT(N1414,4)="jour","journalism",LEFT(N1414,4)="musi","music",LEFT(N1414,4)="phot","photography",LEFT(N1414,4)="publ","publishing",LEFT(N1414,4)="tech","technology",LEFT(N1414,4)="thea","theater")</f>
        <v>publishing</v>
      </c>
      <c r="R1414" t="str">
        <f t="shared" si="114"/>
        <v>translations</v>
      </c>
      <c r="S1414" s="10">
        <f t="shared" si="112"/>
        <v>41977.063645833332</v>
      </c>
      <c r="T1414" s="10">
        <f t="shared" si="113"/>
        <v>41947.063645833332</v>
      </c>
    </row>
    <row r="1415" spans="1:20" ht="57.6">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110"/>
        <v>0.05</v>
      </c>
      <c r="P1415">
        <f t="shared" si="111"/>
        <v>0.01</v>
      </c>
      <c r="Q1415" t="str" cm="1">
        <f t="array" ref="Q1415">_xlfn.IFS(LEFT(N1415,4)="film","film &amp; video",LEFT(N1415,4)="food","food",LEFT(N1415,4)="game","games",LEFT(N1415,4)="jour","journalism",LEFT(N1415,4)="musi","music",LEFT(N1415,4)="phot","photography",LEFT(N1415,4)="publ","publishing",LEFT(N1415,4)="tech","technology",LEFT(N1415,4)="thea","theater")</f>
        <v>publishing</v>
      </c>
      <c r="R1415" t="str">
        <f t="shared" si="114"/>
        <v>translations</v>
      </c>
      <c r="S1415" s="10">
        <f t="shared" si="112"/>
        <v>42420.437152777777</v>
      </c>
      <c r="T1415" s="10">
        <f t="shared" si="113"/>
        <v>42360.437152777777</v>
      </c>
    </row>
    <row r="1416" spans="1:20" ht="43.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110"/>
        <v>2E-3</v>
      </c>
      <c r="P1416">
        <f t="shared" si="111"/>
        <v>1</v>
      </c>
      <c r="Q1416" t="str" cm="1">
        <f t="array" ref="Q1416">_xlfn.IFS(LEFT(N1416,4)="film","film &amp; video",LEFT(N1416,4)="food","food",LEFT(N1416,4)="game","games",LEFT(N1416,4)="jour","journalism",LEFT(N1416,4)="musi","music",LEFT(N1416,4)="phot","photography",LEFT(N1416,4)="publ","publishing",LEFT(N1416,4)="tech","technology",LEFT(N1416,4)="thea","theater")</f>
        <v>publishing</v>
      </c>
      <c r="R1416" t="str">
        <f t="shared" si="114"/>
        <v>translations</v>
      </c>
      <c r="S1416" s="10">
        <f t="shared" si="112"/>
        <v>42738.25309027778</v>
      </c>
      <c r="T1416" s="10">
        <f t="shared" si="113"/>
        <v>42708.25309027778</v>
      </c>
    </row>
    <row r="1417" spans="1:20" ht="43.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110"/>
        <v>0.18181818181818182</v>
      </c>
      <c r="P1417">
        <f t="shared" si="111"/>
        <v>1.125E-2</v>
      </c>
      <c r="Q1417" t="str" cm="1">
        <f t="array" ref="Q1417">_xlfn.IFS(LEFT(N1417,4)="film","film &amp; video",LEFT(N1417,4)="food","food",LEFT(N1417,4)="game","games",LEFT(N1417,4)="jour","journalism",LEFT(N1417,4)="musi","music",LEFT(N1417,4)="phot","photography",LEFT(N1417,4)="publ","publishing",LEFT(N1417,4)="tech","technology",LEFT(N1417,4)="thea","theater")</f>
        <v>publishing</v>
      </c>
      <c r="R1417" t="str">
        <f t="shared" si="114"/>
        <v>translations</v>
      </c>
      <c r="S1417" s="10">
        <f t="shared" si="112"/>
        <v>42232.675821759258</v>
      </c>
      <c r="T1417" s="10">
        <f t="shared" si="113"/>
        <v>42192.675821759258</v>
      </c>
    </row>
    <row r="1418" spans="1:20" ht="43.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110"/>
        <v>0</v>
      </c>
      <c r="P1418" t="e">
        <f t="shared" si="111"/>
        <v>#DIV/0!</v>
      </c>
      <c r="Q1418" t="str" cm="1">
        <f t="array" ref="Q1418">_xlfn.IFS(LEFT(N1418,4)="film","film &amp; video",LEFT(N1418,4)="food","food",LEFT(N1418,4)="game","games",LEFT(N1418,4)="jour","journalism",LEFT(N1418,4)="musi","music",LEFT(N1418,4)="phot","photography",LEFT(N1418,4)="publ","publishing",LEFT(N1418,4)="tech","technology",LEFT(N1418,4)="thea","theater")</f>
        <v>publishing</v>
      </c>
      <c r="R1418" t="str">
        <f t="shared" si="114"/>
        <v>translations</v>
      </c>
      <c r="S1418" s="10">
        <f t="shared" si="112"/>
        <v>42329.967812499999</v>
      </c>
      <c r="T1418" s="10">
        <f t="shared" si="113"/>
        <v>42299.926145833335</v>
      </c>
    </row>
    <row r="1419" spans="1:20" ht="43.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110"/>
        <v>1.2222222222222223E-2</v>
      </c>
      <c r="P1419">
        <f t="shared" si="111"/>
        <v>3.6363636363636362E-2</v>
      </c>
      <c r="Q1419" t="str" cm="1">
        <f t="array" ref="Q1419">_xlfn.IFS(LEFT(N1419,4)="film","film &amp; video",LEFT(N1419,4)="food","food",LEFT(N1419,4)="game","games",LEFT(N1419,4)="jour","journalism",LEFT(N1419,4)="musi","music",LEFT(N1419,4)="phot","photography",LEFT(N1419,4)="publ","publishing",LEFT(N1419,4)="tech","technology",LEFT(N1419,4)="thea","theater")</f>
        <v>publishing</v>
      </c>
      <c r="R1419" t="str">
        <f t="shared" si="114"/>
        <v>translations</v>
      </c>
      <c r="S1419" s="10">
        <f t="shared" si="112"/>
        <v>42262.465972222228</v>
      </c>
      <c r="T1419" s="10">
        <f t="shared" si="113"/>
        <v>42232.15016203704</v>
      </c>
    </row>
    <row r="1420" spans="1:20" ht="57.6">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110"/>
        <v>2E-3</v>
      </c>
      <c r="P1420">
        <f t="shared" si="111"/>
        <v>0.16666666666666666</v>
      </c>
      <c r="Q1420" t="str" cm="1">
        <f t="array" ref="Q1420">_xlfn.IFS(LEFT(N1420,4)="film","film &amp; video",LEFT(N1420,4)="food","food",LEFT(N1420,4)="game","games",LEFT(N1420,4)="jour","journalism",LEFT(N1420,4)="musi","music",LEFT(N1420,4)="phot","photography",LEFT(N1420,4)="publ","publishing",LEFT(N1420,4)="tech","technology",LEFT(N1420,4)="thea","theater")</f>
        <v>publishing</v>
      </c>
      <c r="R1420" t="str">
        <f t="shared" si="114"/>
        <v>translations</v>
      </c>
      <c r="S1420" s="10">
        <f t="shared" si="112"/>
        <v>42425.456412037034</v>
      </c>
      <c r="T1420" s="10">
        <f t="shared" si="113"/>
        <v>42395.456412037034</v>
      </c>
    </row>
    <row r="1421" spans="1:20" ht="57.6">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110"/>
        <v>7.0634920634920634E-2</v>
      </c>
      <c r="P1421">
        <f t="shared" si="111"/>
        <v>2.247191011235955E-2</v>
      </c>
      <c r="Q1421" t="str" cm="1">
        <f t="array" ref="Q1421">_xlfn.IFS(LEFT(N1421,4)="film","film &amp; video",LEFT(N1421,4)="food","food",LEFT(N1421,4)="game","games",LEFT(N1421,4)="jour","journalism",LEFT(N1421,4)="musi","music",LEFT(N1421,4)="phot","photography",LEFT(N1421,4)="publ","publishing",LEFT(N1421,4)="tech","technology",LEFT(N1421,4)="thea","theater")</f>
        <v>publishing</v>
      </c>
      <c r="R1421" t="str">
        <f t="shared" si="114"/>
        <v>translations</v>
      </c>
      <c r="S1421" s="10">
        <f t="shared" si="112"/>
        <v>42652.456238425926</v>
      </c>
      <c r="T1421" s="10">
        <f t="shared" si="113"/>
        <v>42622.456238425926</v>
      </c>
    </row>
    <row r="1422" spans="1:20" ht="28.8">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110"/>
        <v>2.7272727272727271E-2</v>
      </c>
      <c r="P1422">
        <f t="shared" si="111"/>
        <v>1</v>
      </c>
      <c r="Q1422" t="str" cm="1">
        <f t="array" ref="Q1422">_xlfn.IFS(LEFT(N1422,4)="film","film &amp; video",LEFT(N1422,4)="food","food",LEFT(N1422,4)="game","games",LEFT(N1422,4)="jour","journalism",LEFT(N1422,4)="musi","music",LEFT(N1422,4)="phot","photography",LEFT(N1422,4)="publ","publishing",LEFT(N1422,4)="tech","technology",LEFT(N1422,4)="thea","theater")</f>
        <v>publishing</v>
      </c>
      <c r="R1422" t="str">
        <f t="shared" si="114"/>
        <v>translations</v>
      </c>
      <c r="S1422" s="10">
        <f t="shared" si="112"/>
        <v>42549.667662037042</v>
      </c>
      <c r="T1422" s="10">
        <f t="shared" si="113"/>
        <v>42524.667662037042</v>
      </c>
    </row>
    <row r="1423" spans="1:20" ht="57.6">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110"/>
        <v>1E-3</v>
      </c>
      <c r="P1423">
        <f t="shared" si="111"/>
        <v>0.01</v>
      </c>
      <c r="Q1423" t="str" cm="1">
        <f t="array" ref="Q1423">_xlfn.IFS(LEFT(N1423,4)="film","film &amp; video",LEFT(N1423,4)="food","food",LEFT(N1423,4)="game","games",LEFT(N1423,4)="jour","journalism",LEFT(N1423,4)="musi","music",LEFT(N1423,4)="phot","photography",LEFT(N1423,4)="publ","publishing",LEFT(N1423,4)="tech","technology",LEFT(N1423,4)="thea","theater")</f>
        <v>publishing</v>
      </c>
      <c r="R1423" t="str">
        <f t="shared" si="114"/>
        <v>translations</v>
      </c>
      <c r="S1423" s="10">
        <f t="shared" si="112"/>
        <v>42043.915613425925</v>
      </c>
      <c r="T1423" s="10">
        <f t="shared" si="113"/>
        <v>42013.915613425925</v>
      </c>
    </row>
    <row r="1424" spans="1:20" ht="43.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110"/>
        <v>1.0399999999999999E-3</v>
      </c>
      <c r="P1424">
        <f t="shared" si="111"/>
        <v>7.6923076923076927E-2</v>
      </c>
      <c r="Q1424" t="str" cm="1">
        <f t="array" ref="Q1424">_xlfn.IFS(LEFT(N1424,4)="film","film &amp; video",LEFT(N1424,4)="food","food",LEFT(N1424,4)="game","games",LEFT(N1424,4)="jour","journalism",LEFT(N1424,4)="musi","music",LEFT(N1424,4)="phot","photography",LEFT(N1424,4)="publ","publishing",LEFT(N1424,4)="tech","technology",LEFT(N1424,4)="thea","theater")</f>
        <v>publishing</v>
      </c>
      <c r="R1424" t="str">
        <f t="shared" si="114"/>
        <v>translations</v>
      </c>
      <c r="S1424" s="10">
        <f t="shared" si="112"/>
        <v>42634.239629629628</v>
      </c>
      <c r="T1424" s="10">
        <f t="shared" si="113"/>
        <v>42604.239629629628</v>
      </c>
    </row>
    <row r="1425" spans="1:20" ht="43.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110"/>
        <v>3.3333333333333335E-3</v>
      </c>
      <c r="P1425">
        <f t="shared" si="111"/>
        <v>0.01</v>
      </c>
      <c r="Q1425" t="str" cm="1">
        <f t="array" ref="Q1425">_xlfn.IFS(LEFT(N1425,4)="film","film &amp; video",LEFT(N1425,4)="food","food",LEFT(N1425,4)="game","games",LEFT(N1425,4)="jour","journalism",LEFT(N1425,4)="musi","music",LEFT(N1425,4)="phot","photography",LEFT(N1425,4)="publ","publishing",LEFT(N1425,4)="tech","technology",LEFT(N1425,4)="thea","theater")</f>
        <v>publishing</v>
      </c>
      <c r="R1425" t="str">
        <f t="shared" si="114"/>
        <v>translations</v>
      </c>
      <c r="S1425" s="10">
        <f t="shared" si="112"/>
        <v>42370.360312500001</v>
      </c>
      <c r="T1425" s="10">
        <f t="shared" si="113"/>
        <v>42340.360312500001</v>
      </c>
    </row>
    <row r="1426" spans="1:20" ht="43.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110"/>
        <v>0.2036</v>
      </c>
      <c r="P1426">
        <f t="shared" si="111"/>
        <v>9.1683038637852005E-3</v>
      </c>
      <c r="Q1426" t="str" cm="1">
        <f t="array" ref="Q1426">_xlfn.IFS(LEFT(N1426,4)="film","film &amp; video",LEFT(N1426,4)="food","food",LEFT(N1426,4)="game","games",LEFT(N1426,4)="jour","journalism",LEFT(N1426,4)="musi","music",LEFT(N1426,4)="phot","photography",LEFT(N1426,4)="publ","publishing",LEFT(N1426,4)="tech","technology",LEFT(N1426,4)="thea","theater")</f>
        <v>publishing</v>
      </c>
      <c r="R1426" t="str">
        <f t="shared" si="114"/>
        <v>translations</v>
      </c>
      <c r="S1426" s="10">
        <f t="shared" si="112"/>
        <v>42689.759282407409</v>
      </c>
      <c r="T1426" s="10">
        <f t="shared" si="113"/>
        <v>42676.717615740738</v>
      </c>
    </row>
    <row r="1427" spans="1:20" ht="43.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110"/>
        <v>0</v>
      </c>
      <c r="P1427" t="e">
        <f t="shared" si="111"/>
        <v>#DIV/0!</v>
      </c>
      <c r="Q1427" t="str" cm="1">
        <f t="array" ref="Q1427">_xlfn.IFS(LEFT(N1427,4)="film","film &amp; video",LEFT(N1427,4)="food","food",LEFT(N1427,4)="game","games",LEFT(N1427,4)="jour","journalism",LEFT(N1427,4)="musi","music",LEFT(N1427,4)="phot","photography",LEFT(N1427,4)="publ","publishing",LEFT(N1427,4)="tech","technology",LEFT(N1427,4)="thea","theater")</f>
        <v>publishing</v>
      </c>
      <c r="R1427" t="str">
        <f t="shared" si="114"/>
        <v>translations</v>
      </c>
      <c r="S1427" s="10">
        <f t="shared" si="112"/>
        <v>42123.131469907406</v>
      </c>
      <c r="T1427" s="10">
        <f t="shared" si="113"/>
        <v>42093.131469907406</v>
      </c>
    </row>
    <row r="1428" spans="1:20" ht="43.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110"/>
        <v>0</v>
      </c>
      <c r="P1428" t="e">
        <f t="shared" si="111"/>
        <v>#DIV/0!</v>
      </c>
      <c r="Q1428" t="str" cm="1">
        <f t="array" ref="Q1428">_xlfn.IFS(LEFT(N1428,4)="film","film &amp; video",LEFT(N1428,4)="food","food",LEFT(N1428,4)="game","games",LEFT(N1428,4)="jour","journalism",LEFT(N1428,4)="musi","music",LEFT(N1428,4)="phot","photography",LEFT(N1428,4)="publ","publishing",LEFT(N1428,4)="tech","technology",LEFT(N1428,4)="thea","theater")</f>
        <v>publishing</v>
      </c>
      <c r="R1428" t="str">
        <f t="shared" si="114"/>
        <v>translations</v>
      </c>
      <c r="S1428" s="10">
        <f t="shared" si="112"/>
        <v>42240.390277777777</v>
      </c>
      <c r="T1428" s="10">
        <f t="shared" si="113"/>
        <v>42180.390277777777</v>
      </c>
    </row>
    <row r="1429" spans="1:20" ht="57.6">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110"/>
        <v>8.3799999999999999E-2</v>
      </c>
      <c r="P1429">
        <f t="shared" si="111"/>
        <v>9.5465393794749408E-3</v>
      </c>
      <c r="Q1429" t="str" cm="1">
        <f t="array" ref="Q1429">_xlfn.IFS(LEFT(N1429,4)="film","film &amp; video",LEFT(N1429,4)="food","food",LEFT(N1429,4)="game","games",LEFT(N1429,4)="jour","journalism",LEFT(N1429,4)="musi","music",LEFT(N1429,4)="phot","photography",LEFT(N1429,4)="publ","publishing",LEFT(N1429,4)="tech","technology",LEFT(N1429,4)="thea","theater")</f>
        <v>publishing</v>
      </c>
      <c r="R1429" t="str">
        <f t="shared" si="114"/>
        <v>translations</v>
      </c>
      <c r="S1429" s="10">
        <f t="shared" si="112"/>
        <v>42631.851678240739</v>
      </c>
      <c r="T1429" s="10">
        <f t="shared" si="113"/>
        <v>42601.851678240739</v>
      </c>
    </row>
    <row r="1430" spans="1:20" ht="43.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110"/>
        <v>4.4999999999999998E-2</v>
      </c>
      <c r="P1430">
        <f t="shared" si="111"/>
        <v>6.6666666666666666E-2</v>
      </c>
      <c r="Q1430" t="str" cm="1">
        <f t="array" ref="Q1430">_xlfn.IFS(LEFT(N1430,4)="film","film &amp; video",LEFT(N1430,4)="food","food",LEFT(N1430,4)="game","games",LEFT(N1430,4)="jour","journalism",LEFT(N1430,4)="musi","music",LEFT(N1430,4)="phot","photography",LEFT(N1430,4)="publ","publishing",LEFT(N1430,4)="tech","technology",LEFT(N1430,4)="thea","theater")</f>
        <v>publishing</v>
      </c>
      <c r="R1430" t="str">
        <f t="shared" si="114"/>
        <v>translations</v>
      </c>
      <c r="S1430" s="10">
        <f t="shared" si="112"/>
        <v>42462.338159722218</v>
      </c>
      <c r="T1430" s="10">
        <f t="shared" si="113"/>
        <v>42432.379826388889</v>
      </c>
    </row>
    <row r="1431" spans="1:20" ht="43.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110"/>
        <v>0</v>
      </c>
      <c r="P1431" t="e">
        <f t="shared" si="111"/>
        <v>#DIV/0!</v>
      </c>
      <c r="Q1431" t="str" cm="1">
        <f t="array" ref="Q1431">_xlfn.IFS(LEFT(N1431,4)="film","film &amp; video",LEFT(N1431,4)="food","food",LEFT(N1431,4)="game","games",LEFT(N1431,4)="jour","journalism",LEFT(N1431,4)="musi","music",LEFT(N1431,4)="phot","photography",LEFT(N1431,4)="publ","publishing",LEFT(N1431,4)="tech","technology",LEFT(N1431,4)="thea","theater")</f>
        <v>publishing</v>
      </c>
      <c r="R1431" t="str">
        <f t="shared" si="114"/>
        <v>translations</v>
      </c>
      <c r="S1431" s="10">
        <f t="shared" si="112"/>
        <v>42104.060671296291</v>
      </c>
      <c r="T1431" s="10">
        <f t="shared" si="113"/>
        <v>42074.060671296291</v>
      </c>
    </row>
    <row r="1432" spans="1:20" ht="43.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110"/>
        <v>8.0600000000000005E-2</v>
      </c>
      <c r="P1432">
        <f t="shared" si="111"/>
        <v>1.2406947890818859E-2</v>
      </c>
      <c r="Q1432" t="str" cm="1">
        <f t="array" ref="Q1432">_xlfn.IFS(LEFT(N1432,4)="film","film &amp; video",LEFT(N1432,4)="food","food",LEFT(N1432,4)="game","games",LEFT(N1432,4)="jour","journalism",LEFT(N1432,4)="musi","music",LEFT(N1432,4)="phot","photography",LEFT(N1432,4)="publ","publishing",LEFT(N1432,4)="tech","technology",LEFT(N1432,4)="thea","theater")</f>
        <v>publishing</v>
      </c>
      <c r="R1432" t="str">
        <f t="shared" si="114"/>
        <v>translations</v>
      </c>
      <c r="S1432" s="10">
        <f t="shared" si="112"/>
        <v>41992.813518518517</v>
      </c>
      <c r="T1432" s="10">
        <f t="shared" si="113"/>
        <v>41961.813518518517</v>
      </c>
    </row>
    <row r="1433" spans="1:20" ht="43.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110"/>
        <v>0.31947058823529412</v>
      </c>
      <c r="P1433">
        <f t="shared" si="111"/>
        <v>8.6540232001473018E-3</v>
      </c>
      <c r="Q1433" t="str" cm="1">
        <f t="array" ref="Q1433">_xlfn.IFS(LEFT(N1433,4)="film","film &amp; video",LEFT(N1433,4)="food","food",LEFT(N1433,4)="game","games",LEFT(N1433,4)="jour","journalism",LEFT(N1433,4)="musi","music",LEFT(N1433,4)="phot","photography",LEFT(N1433,4)="publ","publishing",LEFT(N1433,4)="tech","technology",LEFT(N1433,4)="thea","theater")</f>
        <v>publishing</v>
      </c>
      <c r="R1433" t="str">
        <f t="shared" si="114"/>
        <v>translations</v>
      </c>
      <c r="S1433" s="10">
        <f t="shared" si="112"/>
        <v>42334.252500000002</v>
      </c>
      <c r="T1433" s="10">
        <f t="shared" si="113"/>
        <v>42304.210833333331</v>
      </c>
    </row>
    <row r="1434" spans="1:20" ht="43.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110"/>
        <v>0</v>
      </c>
      <c r="P1434" t="e">
        <f t="shared" si="111"/>
        <v>#DIV/0!</v>
      </c>
      <c r="Q1434" t="str" cm="1">
        <f t="array" ref="Q1434">_xlfn.IFS(LEFT(N1434,4)="film","film &amp; video",LEFT(N1434,4)="food","food",LEFT(N1434,4)="game","games",LEFT(N1434,4)="jour","journalism",LEFT(N1434,4)="musi","music",LEFT(N1434,4)="phot","photography",LEFT(N1434,4)="publ","publishing",LEFT(N1434,4)="tech","technology",LEFT(N1434,4)="thea","theater")</f>
        <v>publishing</v>
      </c>
      <c r="R1434" t="str">
        <f t="shared" si="114"/>
        <v>translations</v>
      </c>
      <c r="S1434" s="10">
        <f t="shared" si="112"/>
        <v>42205.780416666668</v>
      </c>
      <c r="T1434" s="10">
        <f t="shared" si="113"/>
        <v>42175.780416666668</v>
      </c>
    </row>
    <row r="1435" spans="1:20" ht="43.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110"/>
        <v>6.7083333333333328E-2</v>
      </c>
      <c r="P1435">
        <f t="shared" si="111"/>
        <v>1.2422360248447204E-2</v>
      </c>
      <c r="Q1435" t="str" cm="1">
        <f t="array" ref="Q1435">_xlfn.IFS(LEFT(N1435,4)="film","film &amp; video",LEFT(N1435,4)="food","food",LEFT(N1435,4)="game","games",LEFT(N1435,4)="jour","journalism",LEFT(N1435,4)="musi","music",LEFT(N1435,4)="phot","photography",LEFT(N1435,4)="publ","publishing",LEFT(N1435,4)="tech","technology",LEFT(N1435,4)="thea","theater")</f>
        <v>publishing</v>
      </c>
      <c r="R1435" t="str">
        <f t="shared" si="114"/>
        <v>translations</v>
      </c>
      <c r="S1435" s="10">
        <f t="shared" si="112"/>
        <v>42714.458333333328</v>
      </c>
      <c r="T1435" s="10">
        <f t="shared" si="113"/>
        <v>42673.625868055555</v>
      </c>
    </row>
    <row r="1436" spans="1:20" ht="43.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110"/>
        <v>9.987804878048781E-2</v>
      </c>
      <c r="P1436">
        <f t="shared" si="111"/>
        <v>1.3431013431013431E-3</v>
      </c>
      <c r="Q1436" t="str" cm="1">
        <f t="array" ref="Q1436">_xlfn.IFS(LEFT(N1436,4)="film","film &amp; video",LEFT(N1436,4)="food","food",LEFT(N1436,4)="game","games",LEFT(N1436,4)="jour","journalism",LEFT(N1436,4)="musi","music",LEFT(N1436,4)="phot","photography",LEFT(N1436,4)="publ","publishing",LEFT(N1436,4)="tech","technology",LEFT(N1436,4)="thea","theater")</f>
        <v>publishing</v>
      </c>
      <c r="R1436" t="str">
        <f t="shared" si="114"/>
        <v>translations</v>
      </c>
      <c r="S1436" s="10">
        <f t="shared" si="112"/>
        <v>42163.625</v>
      </c>
      <c r="T1436" s="10">
        <f t="shared" si="113"/>
        <v>42142.767106481479</v>
      </c>
    </row>
    <row r="1437" spans="1:20" ht="43.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110"/>
        <v>1E-3</v>
      </c>
      <c r="P1437">
        <f t="shared" si="111"/>
        <v>0.13333333333333333</v>
      </c>
      <c r="Q1437" t="str" cm="1">
        <f t="array" ref="Q1437">_xlfn.IFS(LEFT(N1437,4)="film","film &amp; video",LEFT(N1437,4)="food","food",LEFT(N1437,4)="game","games",LEFT(N1437,4)="jour","journalism",LEFT(N1437,4)="musi","music",LEFT(N1437,4)="phot","photography",LEFT(N1437,4)="publ","publishing",LEFT(N1437,4)="tech","technology",LEFT(N1437,4)="thea","theater")</f>
        <v>publishing</v>
      </c>
      <c r="R1437" t="str">
        <f t="shared" si="114"/>
        <v>translations</v>
      </c>
      <c r="S1437" s="10">
        <f t="shared" si="112"/>
        <v>42288.780324074076</v>
      </c>
      <c r="T1437" s="10">
        <f t="shared" si="113"/>
        <v>42258.780324074076</v>
      </c>
    </row>
    <row r="1438" spans="1:20" ht="43.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110"/>
        <v>7.7000000000000002E-3</v>
      </c>
      <c r="P1438">
        <f t="shared" si="111"/>
        <v>2.5974025974025976E-2</v>
      </c>
      <c r="Q1438" t="str" cm="1">
        <f t="array" ref="Q1438">_xlfn.IFS(LEFT(N1438,4)="film","film &amp; video",LEFT(N1438,4)="food","food",LEFT(N1438,4)="game","games",LEFT(N1438,4)="jour","journalism",LEFT(N1438,4)="musi","music",LEFT(N1438,4)="phot","photography",LEFT(N1438,4)="publ","publishing",LEFT(N1438,4)="tech","technology",LEFT(N1438,4)="thea","theater")</f>
        <v>publishing</v>
      </c>
      <c r="R1438" t="str">
        <f t="shared" si="114"/>
        <v>translations</v>
      </c>
      <c r="S1438" s="10">
        <f t="shared" si="112"/>
        <v>42421.35019675926</v>
      </c>
      <c r="T1438" s="10">
        <f t="shared" si="113"/>
        <v>42391.35019675926</v>
      </c>
    </row>
    <row r="1439" spans="1:20" ht="57.6">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110"/>
        <v>0.26900000000000002</v>
      </c>
      <c r="P1439">
        <f t="shared" si="111"/>
        <v>2.7261462205700124E-2</v>
      </c>
      <c r="Q1439" t="str" cm="1">
        <f t="array" ref="Q1439">_xlfn.IFS(LEFT(N1439,4)="film","film &amp; video",LEFT(N1439,4)="food","food",LEFT(N1439,4)="game","games",LEFT(N1439,4)="jour","journalism",LEFT(N1439,4)="musi","music",LEFT(N1439,4)="phot","photography",LEFT(N1439,4)="publ","publishing",LEFT(N1439,4)="tech","technology",LEFT(N1439,4)="thea","theater")</f>
        <v>publishing</v>
      </c>
      <c r="R1439" t="str">
        <f t="shared" si="114"/>
        <v>translations</v>
      </c>
      <c r="S1439" s="10">
        <f t="shared" si="112"/>
        <v>41833.207638888889</v>
      </c>
      <c r="T1439" s="10">
        <f t="shared" si="113"/>
        <v>41796.531701388885</v>
      </c>
    </row>
    <row r="1440" spans="1:20" ht="43.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110"/>
        <v>0.03</v>
      </c>
      <c r="P1440">
        <f t="shared" si="111"/>
        <v>1.3333333333333334E-2</v>
      </c>
      <c r="Q1440" t="str" cm="1">
        <f t="array" ref="Q1440">_xlfn.IFS(LEFT(N1440,4)="film","film &amp; video",LEFT(N1440,4)="food","food",LEFT(N1440,4)="game","games",LEFT(N1440,4)="jour","journalism",LEFT(N1440,4)="musi","music",LEFT(N1440,4)="phot","photography",LEFT(N1440,4)="publ","publishing",LEFT(N1440,4)="tech","technology",LEFT(N1440,4)="thea","theater")</f>
        <v>publishing</v>
      </c>
      <c r="R1440" t="str">
        <f t="shared" si="114"/>
        <v>translations</v>
      </c>
      <c r="S1440" s="10">
        <f t="shared" si="112"/>
        <v>42487.579861111109</v>
      </c>
      <c r="T1440" s="10">
        <f t="shared" si="113"/>
        <v>42457.871516203704</v>
      </c>
    </row>
    <row r="1441" spans="1:20" ht="43.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110"/>
        <v>6.6055045871559637E-2</v>
      </c>
      <c r="P1441">
        <f t="shared" si="111"/>
        <v>3.3333333333333333E-2</v>
      </c>
      <c r="Q1441" t="str" cm="1">
        <f t="array" ref="Q1441">_xlfn.IFS(LEFT(N1441,4)="film","film &amp; video",LEFT(N1441,4)="food","food",LEFT(N1441,4)="game","games",LEFT(N1441,4)="jour","journalism",LEFT(N1441,4)="musi","music",LEFT(N1441,4)="phot","photography",LEFT(N1441,4)="publ","publishing",LEFT(N1441,4)="tech","technology",LEFT(N1441,4)="thea","theater")</f>
        <v>publishing</v>
      </c>
      <c r="R1441" t="str">
        <f t="shared" si="114"/>
        <v>translations</v>
      </c>
      <c r="S1441" s="10">
        <f t="shared" si="112"/>
        <v>42070.829872685179</v>
      </c>
      <c r="T1441" s="10">
        <f t="shared" si="113"/>
        <v>42040.829872685179</v>
      </c>
    </row>
    <row r="1442" spans="1:20" ht="43.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110"/>
        <v>7.6923076923076926E-5</v>
      </c>
      <c r="P1442">
        <f t="shared" si="111"/>
        <v>1</v>
      </c>
      <c r="Q1442" t="str" cm="1">
        <f t="array" ref="Q1442">_xlfn.IFS(LEFT(N1442,4)="film","film &amp; video",LEFT(N1442,4)="food","food",LEFT(N1442,4)="game","games",LEFT(N1442,4)="jour","journalism",LEFT(N1442,4)="musi","music",LEFT(N1442,4)="phot","photography",LEFT(N1442,4)="publ","publishing",LEFT(N1442,4)="tech","technology",LEFT(N1442,4)="thea","theater")</f>
        <v>publishing</v>
      </c>
      <c r="R1442" t="str">
        <f t="shared" si="114"/>
        <v>translations</v>
      </c>
      <c r="S1442" s="10">
        <f t="shared" si="112"/>
        <v>42516.748414351852</v>
      </c>
      <c r="T1442" s="10">
        <f t="shared" si="113"/>
        <v>42486.748414351852</v>
      </c>
    </row>
    <row r="1443" spans="1:20" ht="43.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110"/>
        <v>1.1222222222222222E-2</v>
      </c>
      <c r="P1443">
        <f t="shared" si="111"/>
        <v>1.4851485148514852E-3</v>
      </c>
      <c r="Q1443" t="str" cm="1">
        <f t="array" ref="Q1443">_xlfn.IFS(LEFT(N1443,4)="film","film &amp; video",LEFT(N1443,4)="food","food",LEFT(N1443,4)="game","games",LEFT(N1443,4)="jour","journalism",LEFT(N1443,4)="musi","music",LEFT(N1443,4)="phot","photography",LEFT(N1443,4)="publ","publishing",LEFT(N1443,4)="tech","technology",LEFT(N1443,4)="thea","theater")</f>
        <v>publishing</v>
      </c>
      <c r="R1443" t="str">
        <f t="shared" si="114"/>
        <v>translations</v>
      </c>
      <c r="S1443" s="10">
        <f t="shared" si="112"/>
        <v>42258.765844907408</v>
      </c>
      <c r="T1443" s="10">
        <f t="shared" si="113"/>
        <v>42198.765844907408</v>
      </c>
    </row>
    <row r="1444" spans="1:20" ht="43.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110"/>
        <v>0</v>
      </c>
      <c r="P1444" t="e">
        <f t="shared" si="111"/>
        <v>#DIV/0!</v>
      </c>
      <c r="Q1444" t="str" cm="1">
        <f t="array" ref="Q1444">_xlfn.IFS(LEFT(N1444,4)="film","film &amp; video",LEFT(N1444,4)="food","food",LEFT(N1444,4)="game","games",LEFT(N1444,4)="jour","journalism",LEFT(N1444,4)="musi","music",LEFT(N1444,4)="phot","photography",LEFT(N1444,4)="publ","publishing",LEFT(N1444,4)="tech","technology",LEFT(N1444,4)="thea","theater")</f>
        <v>publishing</v>
      </c>
      <c r="R1444" t="str">
        <f t="shared" si="114"/>
        <v>translations</v>
      </c>
      <c r="S1444" s="10">
        <f t="shared" si="112"/>
        <v>42515.64534722222</v>
      </c>
      <c r="T1444" s="10">
        <f t="shared" si="113"/>
        <v>42485.64534722222</v>
      </c>
    </row>
    <row r="1445" spans="1:20" ht="43.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110"/>
        <v>0</v>
      </c>
      <c r="P1445" t="e">
        <f t="shared" si="111"/>
        <v>#DIV/0!</v>
      </c>
      <c r="Q1445" t="str" cm="1">
        <f t="array" ref="Q1445">_xlfn.IFS(LEFT(N1445,4)="film","film &amp; video",LEFT(N1445,4)="food","food",LEFT(N1445,4)="game","games",LEFT(N1445,4)="jour","journalism",LEFT(N1445,4)="musi","music",LEFT(N1445,4)="phot","photography",LEFT(N1445,4)="publ","publishing",LEFT(N1445,4)="tech","technology",LEFT(N1445,4)="thea","theater")</f>
        <v>publishing</v>
      </c>
      <c r="R1445" t="str">
        <f t="shared" si="114"/>
        <v>translations</v>
      </c>
      <c r="S1445" s="10">
        <f t="shared" si="112"/>
        <v>42737.926030092596</v>
      </c>
      <c r="T1445" s="10">
        <f t="shared" si="113"/>
        <v>42707.926030092596</v>
      </c>
    </row>
    <row r="1446" spans="1:20" ht="43.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110"/>
        <v>0</v>
      </c>
      <c r="P1446" t="e">
        <f t="shared" si="111"/>
        <v>#DIV/0!</v>
      </c>
      <c r="Q1446" t="str" cm="1">
        <f t="array" ref="Q1446">_xlfn.IFS(LEFT(N1446,4)="film","film &amp; video",LEFT(N1446,4)="food","food",LEFT(N1446,4)="game","games",LEFT(N1446,4)="jour","journalism",LEFT(N1446,4)="musi","music",LEFT(N1446,4)="phot","photography",LEFT(N1446,4)="publ","publishing",LEFT(N1446,4)="tech","technology",LEFT(N1446,4)="thea","theater")</f>
        <v>publishing</v>
      </c>
      <c r="R1446" t="str">
        <f t="shared" si="114"/>
        <v>translations</v>
      </c>
      <c r="S1446" s="10">
        <f t="shared" si="112"/>
        <v>42259.873402777783</v>
      </c>
      <c r="T1446" s="10">
        <f t="shared" si="113"/>
        <v>42199.873402777783</v>
      </c>
    </row>
    <row r="1447" spans="1:20" ht="43.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110"/>
        <v>0</v>
      </c>
      <c r="P1447" t="e">
        <f t="shared" si="111"/>
        <v>#DIV/0!</v>
      </c>
      <c r="Q1447" t="str" cm="1">
        <f t="array" ref="Q1447">_xlfn.IFS(LEFT(N1447,4)="film","film &amp; video",LEFT(N1447,4)="food","food",LEFT(N1447,4)="game","games",LEFT(N1447,4)="jour","journalism",LEFT(N1447,4)="musi","music",LEFT(N1447,4)="phot","photography",LEFT(N1447,4)="publ","publishing",LEFT(N1447,4)="tech","technology",LEFT(N1447,4)="thea","theater")</f>
        <v>publishing</v>
      </c>
      <c r="R1447" t="str">
        <f t="shared" si="114"/>
        <v>translations</v>
      </c>
      <c r="S1447" s="10">
        <f t="shared" si="112"/>
        <v>42169.542303240742</v>
      </c>
      <c r="T1447" s="10">
        <f t="shared" si="113"/>
        <v>42139.542303240742</v>
      </c>
    </row>
    <row r="1448" spans="1:20" ht="43.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110"/>
        <v>0</v>
      </c>
      <c r="P1448" t="e">
        <f t="shared" si="111"/>
        <v>#DIV/0!</v>
      </c>
      <c r="Q1448" t="str" cm="1">
        <f t="array" ref="Q1448">_xlfn.IFS(LEFT(N1448,4)="film","film &amp; video",LEFT(N1448,4)="food","food",LEFT(N1448,4)="game","games",LEFT(N1448,4)="jour","journalism",LEFT(N1448,4)="musi","music",LEFT(N1448,4)="phot","photography",LEFT(N1448,4)="publ","publishing",LEFT(N1448,4)="tech","technology",LEFT(N1448,4)="thea","theater")</f>
        <v>publishing</v>
      </c>
      <c r="R1448" t="str">
        <f t="shared" si="114"/>
        <v>translations</v>
      </c>
      <c r="S1448" s="10">
        <f t="shared" si="112"/>
        <v>42481.447662037041</v>
      </c>
      <c r="T1448" s="10">
        <f t="shared" si="113"/>
        <v>42461.447662037041</v>
      </c>
    </row>
    <row r="1449" spans="1:20" ht="28.8">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110"/>
        <v>1.4999999999999999E-4</v>
      </c>
      <c r="P1449">
        <f t="shared" si="111"/>
        <v>0.04</v>
      </c>
      <c r="Q1449" t="str" cm="1">
        <f t="array" ref="Q1449">_xlfn.IFS(LEFT(N1449,4)="film","film &amp; video",LEFT(N1449,4)="food","food",LEFT(N1449,4)="game","games",LEFT(N1449,4)="jour","journalism",LEFT(N1449,4)="musi","music",LEFT(N1449,4)="phot","photography",LEFT(N1449,4)="publ","publishing",LEFT(N1449,4)="tech","technology",LEFT(N1449,4)="thea","theater")</f>
        <v>publishing</v>
      </c>
      <c r="R1449" t="str">
        <f t="shared" si="114"/>
        <v>translations</v>
      </c>
      <c r="S1449" s="10">
        <f t="shared" si="112"/>
        <v>42559.730717592596</v>
      </c>
      <c r="T1449" s="10">
        <f t="shared" si="113"/>
        <v>42529.730717592596</v>
      </c>
    </row>
    <row r="1450" spans="1:20" ht="57.6">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110"/>
        <v>0</v>
      </c>
      <c r="P1450" t="e">
        <f t="shared" si="111"/>
        <v>#DIV/0!</v>
      </c>
      <c r="Q1450" t="str" cm="1">
        <f t="array" ref="Q1450">_xlfn.IFS(LEFT(N1450,4)="film","film &amp; video",LEFT(N1450,4)="food","food",LEFT(N1450,4)="game","games",LEFT(N1450,4)="jour","journalism",LEFT(N1450,4)="musi","music",LEFT(N1450,4)="phot","photography",LEFT(N1450,4)="publ","publishing",LEFT(N1450,4)="tech","technology",LEFT(N1450,4)="thea","theater")</f>
        <v>publishing</v>
      </c>
      <c r="R1450" t="str">
        <f t="shared" si="114"/>
        <v>translations</v>
      </c>
      <c r="S1450" s="10">
        <f t="shared" si="112"/>
        <v>42146.225694444445</v>
      </c>
      <c r="T1450" s="10">
        <f t="shared" si="113"/>
        <v>42115.936550925922</v>
      </c>
    </row>
    <row r="1451" spans="1:20" ht="43.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110"/>
        <v>0</v>
      </c>
      <c r="P1451" t="e">
        <f t="shared" si="111"/>
        <v>#DIV/0!</v>
      </c>
      <c r="Q1451" t="str" cm="1">
        <f t="array" ref="Q1451">_xlfn.IFS(LEFT(N1451,4)="film","film &amp; video",LEFT(N1451,4)="food","food",LEFT(N1451,4)="game","games",LEFT(N1451,4)="jour","journalism",LEFT(N1451,4)="musi","music",LEFT(N1451,4)="phot","photography",LEFT(N1451,4)="publ","publishing",LEFT(N1451,4)="tech","technology",LEFT(N1451,4)="thea","theater")</f>
        <v>publishing</v>
      </c>
      <c r="R1451" t="str">
        <f t="shared" si="114"/>
        <v>translations</v>
      </c>
      <c r="S1451" s="10">
        <f t="shared" si="112"/>
        <v>42134.811400462961</v>
      </c>
      <c r="T1451" s="10">
        <f t="shared" si="113"/>
        <v>42086.811400462961</v>
      </c>
    </row>
    <row r="1452" spans="1:20" ht="57.6">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110"/>
        <v>1.0000000000000001E-5</v>
      </c>
      <c r="P1452">
        <f t="shared" si="111"/>
        <v>1</v>
      </c>
      <c r="Q1452" t="str" cm="1">
        <f t="array" ref="Q1452">_xlfn.IFS(LEFT(N1452,4)="film","film &amp; video",LEFT(N1452,4)="food","food",LEFT(N1452,4)="game","games",LEFT(N1452,4)="jour","journalism",LEFT(N1452,4)="musi","music",LEFT(N1452,4)="phot","photography",LEFT(N1452,4)="publ","publishing",LEFT(N1452,4)="tech","technology",LEFT(N1452,4)="thea","theater")</f>
        <v>publishing</v>
      </c>
      <c r="R1452" t="str">
        <f t="shared" si="114"/>
        <v>translations</v>
      </c>
      <c r="S1452" s="10">
        <f t="shared" si="112"/>
        <v>42420.171261574069</v>
      </c>
      <c r="T1452" s="10">
        <f t="shared" si="113"/>
        <v>42390.171261574069</v>
      </c>
    </row>
    <row r="1453" spans="1:20" ht="43.2">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110"/>
        <v>1.0554089709762533E-4</v>
      </c>
      <c r="P1453">
        <f t="shared" si="111"/>
        <v>1</v>
      </c>
      <c r="Q1453" t="str" cm="1">
        <f t="array" ref="Q1453">_xlfn.IFS(LEFT(N1453,4)="film","film &amp; video",LEFT(N1453,4)="food","food",LEFT(N1453,4)="game","games",LEFT(N1453,4)="jour","journalism",LEFT(N1453,4)="musi","music",LEFT(N1453,4)="phot","photography",LEFT(N1453,4)="publ","publishing",LEFT(N1453,4)="tech","technology",LEFT(N1453,4)="thea","theater")</f>
        <v>publishing</v>
      </c>
      <c r="R1453" t="str">
        <f t="shared" si="114"/>
        <v>translations</v>
      </c>
      <c r="S1453" s="10">
        <f t="shared" si="112"/>
        <v>41962.00068287037</v>
      </c>
      <c r="T1453" s="10">
        <f t="shared" si="113"/>
        <v>41931.959016203706</v>
      </c>
    </row>
    <row r="1454" spans="1:20" ht="28.8">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110"/>
        <v>0</v>
      </c>
      <c r="P1454" t="e">
        <f t="shared" si="111"/>
        <v>#DIV/0!</v>
      </c>
      <c r="Q1454" t="str" cm="1">
        <f t="array" ref="Q1454">_xlfn.IFS(LEFT(N1454,4)="film","film &amp; video",LEFT(N1454,4)="food","food",LEFT(N1454,4)="game","games",LEFT(N1454,4)="jour","journalism",LEFT(N1454,4)="musi","music",LEFT(N1454,4)="phot","photography",LEFT(N1454,4)="publ","publishing",LEFT(N1454,4)="tech","technology",LEFT(N1454,4)="thea","theater")</f>
        <v>publishing</v>
      </c>
      <c r="R1454" t="str">
        <f t="shared" si="114"/>
        <v>translations</v>
      </c>
      <c r="S1454" s="10">
        <f t="shared" si="112"/>
        <v>41848.703275462962</v>
      </c>
      <c r="T1454" s="10">
        <f t="shared" si="113"/>
        <v>41818.703275462962</v>
      </c>
    </row>
    <row r="1455" spans="1:20" ht="43.2">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110"/>
        <v>0</v>
      </c>
      <c r="P1455" t="e">
        <f t="shared" si="111"/>
        <v>#DIV/0!</v>
      </c>
      <c r="Q1455" t="str" cm="1">
        <f t="array" ref="Q1455">_xlfn.IFS(LEFT(N1455,4)="film","film &amp; video",LEFT(N1455,4)="food","food",LEFT(N1455,4)="game","games",LEFT(N1455,4)="jour","journalism",LEFT(N1455,4)="musi","music",LEFT(N1455,4)="phot","photography",LEFT(N1455,4)="publ","publishing",LEFT(N1455,4)="tech","technology",LEFT(N1455,4)="thea","theater")</f>
        <v>publishing</v>
      </c>
      <c r="R1455" t="str">
        <f t="shared" si="114"/>
        <v>translations</v>
      </c>
      <c r="S1455" s="10">
        <f t="shared" si="112"/>
        <v>42840.654479166667</v>
      </c>
      <c r="T1455" s="10">
        <f t="shared" si="113"/>
        <v>42795.696145833332</v>
      </c>
    </row>
    <row r="1456" spans="1:20" ht="43.2">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110"/>
        <v>8.5714285714285719E-3</v>
      </c>
      <c r="P1456">
        <f t="shared" si="111"/>
        <v>6.6666666666666666E-2</v>
      </c>
      <c r="Q1456" t="str" cm="1">
        <f t="array" ref="Q1456">_xlfn.IFS(LEFT(N1456,4)="film","film &amp; video",LEFT(N1456,4)="food","food",LEFT(N1456,4)="game","games",LEFT(N1456,4)="jour","journalism",LEFT(N1456,4)="musi","music",LEFT(N1456,4)="phot","photography",LEFT(N1456,4)="publ","publishing",LEFT(N1456,4)="tech","technology",LEFT(N1456,4)="thea","theater")</f>
        <v>publishing</v>
      </c>
      <c r="R1456" t="str">
        <f t="shared" si="114"/>
        <v>translations</v>
      </c>
      <c r="S1456" s="10">
        <f t="shared" si="112"/>
        <v>42484.915972222225</v>
      </c>
      <c r="T1456" s="10">
        <f t="shared" si="113"/>
        <v>42463.866666666669</v>
      </c>
    </row>
    <row r="1457" spans="1:20" ht="43.2">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110"/>
        <v>0.105</v>
      </c>
      <c r="P1457">
        <f t="shared" si="111"/>
        <v>4.4444444444444444E-3</v>
      </c>
      <c r="Q1457" t="str" cm="1">
        <f t="array" ref="Q1457">_xlfn.IFS(LEFT(N1457,4)="film","film &amp; video",LEFT(N1457,4)="food","food",LEFT(N1457,4)="game","games",LEFT(N1457,4)="jour","journalism",LEFT(N1457,4)="musi","music",LEFT(N1457,4)="phot","photography",LEFT(N1457,4)="publ","publishing",LEFT(N1457,4)="tech","technology",LEFT(N1457,4)="thea","theater")</f>
        <v>publishing</v>
      </c>
      <c r="R1457" t="str">
        <f t="shared" si="114"/>
        <v>translations</v>
      </c>
      <c r="S1457" s="10">
        <f t="shared" si="112"/>
        <v>41887.568749999999</v>
      </c>
      <c r="T1457" s="10">
        <f t="shared" si="113"/>
        <v>41832.672685185185</v>
      </c>
    </row>
    <row r="1458" spans="1:20">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110"/>
        <v>2.9000000000000001E-2</v>
      </c>
      <c r="P1458">
        <f t="shared" si="111"/>
        <v>2.0689655172413793E-2</v>
      </c>
      <c r="Q1458" t="str" cm="1">
        <f t="array" ref="Q1458">_xlfn.IFS(LEFT(N1458,4)="film","film &amp; video",LEFT(N1458,4)="food","food",LEFT(N1458,4)="game","games",LEFT(N1458,4)="jour","journalism",LEFT(N1458,4)="musi","music",LEFT(N1458,4)="phot","photography",LEFT(N1458,4)="publ","publishing",LEFT(N1458,4)="tech","technology",LEFT(N1458,4)="thea","theater")</f>
        <v>publishing</v>
      </c>
      <c r="R1458" t="str">
        <f t="shared" si="114"/>
        <v>translations</v>
      </c>
      <c r="S1458" s="10">
        <f t="shared" si="112"/>
        <v>42738.668576388889</v>
      </c>
      <c r="T1458" s="10">
        <f t="shared" si="113"/>
        <v>42708.668576388889</v>
      </c>
    </row>
    <row r="1459" spans="1:20" ht="28.8">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110"/>
        <v>0</v>
      </c>
      <c r="P1459" t="e">
        <f t="shared" si="111"/>
        <v>#DIV/0!</v>
      </c>
      <c r="Q1459" t="str" cm="1">
        <f t="array" ref="Q1459">_xlfn.IFS(LEFT(N1459,4)="film","film &amp; video",LEFT(N1459,4)="food","food",LEFT(N1459,4)="game","games",LEFT(N1459,4)="jour","journalism",LEFT(N1459,4)="musi","music",LEFT(N1459,4)="phot","photography",LEFT(N1459,4)="publ","publishing",LEFT(N1459,4)="tech","technology",LEFT(N1459,4)="thea","theater")</f>
        <v>publishing</v>
      </c>
      <c r="R1459" t="str">
        <f t="shared" si="114"/>
        <v>translations</v>
      </c>
      <c r="S1459" s="10">
        <f t="shared" si="112"/>
        <v>42319.938009259262</v>
      </c>
      <c r="T1459" s="10">
        <f t="shared" si="113"/>
        <v>42289.89634259259</v>
      </c>
    </row>
    <row r="1460" spans="1:20" ht="57.6">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110"/>
        <v>0</v>
      </c>
      <c r="P1460" t="e">
        <f t="shared" si="111"/>
        <v>#DIV/0!</v>
      </c>
      <c r="Q1460" t="str" cm="1">
        <f t="array" ref="Q1460">_xlfn.IFS(LEFT(N1460,4)="film","film &amp; video",LEFT(N1460,4)="food","food",LEFT(N1460,4)="game","games",LEFT(N1460,4)="jour","journalism",LEFT(N1460,4)="musi","music",LEFT(N1460,4)="phot","photography",LEFT(N1460,4)="publ","publishing",LEFT(N1460,4)="tech","technology",LEFT(N1460,4)="thea","theater")</f>
        <v>publishing</v>
      </c>
      <c r="R1460" t="str">
        <f t="shared" si="114"/>
        <v>translations</v>
      </c>
      <c r="S1460" s="10">
        <f t="shared" si="112"/>
        <v>41862.166666666664</v>
      </c>
      <c r="T1460" s="10">
        <f t="shared" si="113"/>
        <v>41831.705555555556</v>
      </c>
    </row>
    <row r="1461" spans="1:20" ht="43.2">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110"/>
        <v>0</v>
      </c>
      <c r="P1461" t="e">
        <f t="shared" si="111"/>
        <v>#DIV/0!</v>
      </c>
      <c r="Q1461" t="str" cm="1">
        <f t="array" ref="Q1461">_xlfn.IFS(LEFT(N1461,4)="film","film &amp; video",LEFT(N1461,4)="food","food",LEFT(N1461,4)="game","games",LEFT(N1461,4)="jour","journalism",LEFT(N1461,4)="musi","music",LEFT(N1461,4)="phot","photography",LEFT(N1461,4)="publ","publishing",LEFT(N1461,4)="tech","technology",LEFT(N1461,4)="thea","theater")</f>
        <v>publishing</v>
      </c>
      <c r="R1461" t="str">
        <f t="shared" si="114"/>
        <v>translations</v>
      </c>
      <c r="S1461" s="10">
        <f t="shared" si="112"/>
        <v>42340.725694444445</v>
      </c>
      <c r="T1461" s="10">
        <f t="shared" si="113"/>
        <v>42312.204814814817</v>
      </c>
    </row>
    <row r="1462" spans="1:20" ht="43.2">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110"/>
        <v>0</v>
      </c>
      <c r="P1462" t="e">
        <f t="shared" si="111"/>
        <v>#DIV/0!</v>
      </c>
      <c r="Q1462" t="str" cm="1">
        <f t="array" ref="Q1462">_xlfn.IFS(LEFT(N1462,4)="film","film &amp; video",LEFT(N1462,4)="food","food",LEFT(N1462,4)="game","games",LEFT(N1462,4)="jour","journalism",LEFT(N1462,4)="musi","music",LEFT(N1462,4)="phot","photography",LEFT(N1462,4)="publ","publishing",LEFT(N1462,4)="tech","technology",LEFT(N1462,4)="thea","theater")</f>
        <v>publishing</v>
      </c>
      <c r="R1462" t="str">
        <f t="shared" si="114"/>
        <v>translations</v>
      </c>
      <c r="S1462" s="10">
        <f t="shared" si="112"/>
        <v>41973.989583333328</v>
      </c>
      <c r="T1462" s="10">
        <f t="shared" si="113"/>
        <v>41915.896967592591</v>
      </c>
    </row>
    <row r="1463" spans="1:20" ht="28.8">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110"/>
        <v>1.012446</v>
      </c>
      <c r="P1463">
        <f t="shared" si="111"/>
        <v>2.2388025303736365E-2</v>
      </c>
      <c r="Q1463" t="str" cm="1">
        <f t="array" ref="Q1463">_xlfn.IFS(LEFT(N1463,4)="film","film &amp; video",LEFT(N1463,4)="food","food",LEFT(N1463,4)="game","games",LEFT(N1463,4)="jour","journalism",LEFT(N1463,4)="musi","music",LEFT(N1463,4)="phot","photography",LEFT(N1463,4)="publ","publishing",LEFT(N1463,4)="tech","technology",LEFT(N1463,4)="thea","theater")</f>
        <v>publishing</v>
      </c>
      <c r="R1463" t="str">
        <f t="shared" si="114"/>
        <v>radio &amp; podcasts</v>
      </c>
      <c r="S1463" s="10">
        <f t="shared" si="112"/>
        <v>41933</v>
      </c>
      <c r="T1463" s="10">
        <f t="shared" si="113"/>
        <v>41899.645300925928</v>
      </c>
    </row>
    <row r="1464" spans="1:20" ht="28.8">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110"/>
        <v>1.085175</v>
      </c>
      <c r="P1464">
        <f t="shared" si="111"/>
        <v>3.4556638330223238E-2</v>
      </c>
      <c r="Q1464" t="str" cm="1">
        <f t="array" ref="Q1464">_xlfn.IFS(LEFT(N1464,4)="film","film &amp; video",LEFT(N1464,4)="food","food",LEFT(N1464,4)="game","games",LEFT(N1464,4)="jour","journalism",LEFT(N1464,4)="musi","music",LEFT(N1464,4)="phot","photography",LEFT(N1464,4)="publ","publishing",LEFT(N1464,4)="tech","technology",LEFT(N1464,4)="thea","theater")</f>
        <v>publishing</v>
      </c>
      <c r="R1464" t="str">
        <f t="shared" si="114"/>
        <v>radio &amp; podcasts</v>
      </c>
      <c r="S1464" s="10">
        <f t="shared" si="112"/>
        <v>41374.662858796299</v>
      </c>
      <c r="T1464" s="10">
        <f t="shared" si="113"/>
        <v>41344.662858796299</v>
      </c>
    </row>
    <row r="1465" spans="1:20" ht="43.2">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110"/>
        <v>1.4766666666666666</v>
      </c>
      <c r="P1465">
        <f t="shared" si="111"/>
        <v>2.8216704288939052E-2</v>
      </c>
      <c r="Q1465" t="str" cm="1">
        <f t="array" ref="Q1465">_xlfn.IFS(LEFT(N1465,4)="film","film &amp; video",LEFT(N1465,4)="food","food",LEFT(N1465,4)="game","games",LEFT(N1465,4)="jour","journalism",LEFT(N1465,4)="musi","music",LEFT(N1465,4)="phot","photography",LEFT(N1465,4)="publ","publishing",LEFT(N1465,4)="tech","technology",LEFT(N1465,4)="thea","theater")</f>
        <v>publishing</v>
      </c>
      <c r="R1465" t="str">
        <f t="shared" si="114"/>
        <v>radio &amp; podcasts</v>
      </c>
      <c r="S1465" s="10">
        <f t="shared" si="112"/>
        <v>41371.869652777779</v>
      </c>
      <c r="T1465" s="10">
        <f t="shared" si="113"/>
        <v>41326.911319444444</v>
      </c>
    </row>
    <row r="1466" spans="1:20">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110"/>
        <v>1.6319999999999999</v>
      </c>
      <c r="P1466">
        <f t="shared" si="111"/>
        <v>2.8676470588235293E-2</v>
      </c>
      <c r="Q1466" t="str" cm="1">
        <f t="array" ref="Q1466">_xlfn.IFS(LEFT(N1466,4)="film","film &amp; video",LEFT(N1466,4)="food","food",LEFT(N1466,4)="game","games",LEFT(N1466,4)="jour","journalism",LEFT(N1466,4)="musi","music",LEFT(N1466,4)="phot","photography",LEFT(N1466,4)="publ","publishing",LEFT(N1466,4)="tech","technology",LEFT(N1466,4)="thea","theater")</f>
        <v>publishing</v>
      </c>
      <c r="R1466" t="str">
        <f t="shared" si="114"/>
        <v>radio &amp; podcasts</v>
      </c>
      <c r="S1466" s="10">
        <f t="shared" si="112"/>
        <v>41321.661550925928</v>
      </c>
      <c r="T1466" s="10">
        <f t="shared" si="113"/>
        <v>41291.661550925928</v>
      </c>
    </row>
    <row r="1467" spans="1:20" ht="43.2">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110"/>
        <v>4.5641449999999999</v>
      </c>
      <c r="P1467">
        <f t="shared" si="111"/>
        <v>1.9003194099515536E-2</v>
      </c>
      <c r="Q1467" t="str" cm="1">
        <f t="array" ref="Q1467">_xlfn.IFS(LEFT(N1467,4)="film","film &amp; video",LEFT(N1467,4)="food","food",LEFT(N1467,4)="game","games",LEFT(N1467,4)="jour","journalism",LEFT(N1467,4)="musi","music",LEFT(N1467,4)="phot","photography",LEFT(N1467,4)="publ","publishing",LEFT(N1467,4)="tech","technology",LEFT(N1467,4)="thea","theater")</f>
        <v>publishing</v>
      </c>
      <c r="R1467" t="str">
        <f t="shared" si="114"/>
        <v>radio &amp; podcasts</v>
      </c>
      <c r="S1467" s="10">
        <f t="shared" si="112"/>
        <v>40990.125</v>
      </c>
      <c r="T1467" s="10">
        <f t="shared" si="113"/>
        <v>40959.734398148146</v>
      </c>
    </row>
    <row r="1468" spans="1:20" ht="43.2">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110"/>
        <v>1.0787731249999999</v>
      </c>
      <c r="P1468">
        <f t="shared" si="111"/>
        <v>1.436817403103178E-2</v>
      </c>
      <c r="Q1468" t="str" cm="1">
        <f t="array" ref="Q1468">_xlfn.IFS(LEFT(N1468,4)="film","film &amp; video",LEFT(N1468,4)="food","food",LEFT(N1468,4)="game","games",LEFT(N1468,4)="jour","journalism",LEFT(N1468,4)="musi","music",LEFT(N1468,4)="phot","photography",LEFT(N1468,4)="publ","publishing",LEFT(N1468,4)="tech","technology",LEFT(N1468,4)="thea","theater")</f>
        <v>publishing</v>
      </c>
      <c r="R1468" t="str">
        <f t="shared" si="114"/>
        <v>radio &amp; podcasts</v>
      </c>
      <c r="S1468" s="10">
        <f t="shared" si="112"/>
        <v>42381.208333333328</v>
      </c>
      <c r="T1468" s="10">
        <f t="shared" si="113"/>
        <v>42340.172060185185</v>
      </c>
    </row>
    <row r="1469" spans="1:20" ht="28.8">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110"/>
        <v>1.1508</v>
      </c>
      <c r="P1469">
        <f t="shared" si="111"/>
        <v>1.3034410844629822E-2</v>
      </c>
      <c r="Q1469" t="str" cm="1">
        <f t="array" ref="Q1469">_xlfn.IFS(LEFT(N1469,4)="film","film &amp; video",LEFT(N1469,4)="food","food",LEFT(N1469,4)="game","games",LEFT(N1469,4)="jour","journalism",LEFT(N1469,4)="musi","music",LEFT(N1469,4)="phot","photography",LEFT(N1469,4)="publ","publishing",LEFT(N1469,4)="tech","technology",LEFT(N1469,4)="thea","theater")</f>
        <v>publishing</v>
      </c>
      <c r="R1469" t="str">
        <f t="shared" si="114"/>
        <v>radio &amp; podcasts</v>
      </c>
      <c r="S1469" s="10">
        <f t="shared" si="112"/>
        <v>40993.760243055556</v>
      </c>
      <c r="T1469" s="10">
        <f t="shared" si="113"/>
        <v>40933.80190972222</v>
      </c>
    </row>
    <row r="1470" spans="1:20" ht="43.2">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110"/>
        <v>1.0236842105263158</v>
      </c>
      <c r="P1470">
        <f t="shared" si="111"/>
        <v>3.0128534704370179E-2</v>
      </c>
      <c r="Q1470" t="str" cm="1">
        <f t="array" ref="Q1470">_xlfn.IFS(LEFT(N1470,4)="film","film &amp; video",LEFT(N1470,4)="food","food",LEFT(N1470,4)="game","games",LEFT(N1470,4)="jour","journalism",LEFT(N1470,4)="musi","music",LEFT(N1470,4)="phot","photography",LEFT(N1470,4)="publ","publishing",LEFT(N1470,4)="tech","technology",LEFT(N1470,4)="thea","theater")</f>
        <v>publishing</v>
      </c>
      <c r="R1470" t="str">
        <f t="shared" si="114"/>
        <v>radio &amp; podcasts</v>
      </c>
      <c r="S1470" s="10">
        <f t="shared" si="112"/>
        <v>40706.014456018522</v>
      </c>
      <c r="T1470" s="10">
        <f t="shared" si="113"/>
        <v>40646.014456018522</v>
      </c>
    </row>
    <row r="1471" spans="1:20" ht="43.2">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110"/>
        <v>1.0842485875706214</v>
      </c>
      <c r="P1471">
        <f t="shared" si="111"/>
        <v>6.6905665096502562E-3</v>
      </c>
      <c r="Q1471" t="str" cm="1">
        <f t="array" ref="Q1471">_xlfn.IFS(LEFT(N1471,4)="film","film &amp; video",LEFT(N1471,4)="food","food",LEFT(N1471,4)="game","games",LEFT(N1471,4)="jour","journalism",LEFT(N1471,4)="musi","music",LEFT(N1471,4)="phot","photography",LEFT(N1471,4)="publ","publishing",LEFT(N1471,4)="tech","technology",LEFT(N1471,4)="thea","theater")</f>
        <v>publishing</v>
      </c>
      <c r="R1471" t="str">
        <f t="shared" si="114"/>
        <v>radio &amp; podcasts</v>
      </c>
      <c r="S1471" s="10">
        <f t="shared" si="112"/>
        <v>41320.598483796297</v>
      </c>
      <c r="T1471" s="10">
        <f t="shared" si="113"/>
        <v>41290.598483796297</v>
      </c>
    </row>
    <row r="1472" spans="1:20" ht="57.6">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110"/>
        <v>1.2513333333333334</v>
      </c>
      <c r="P1472">
        <f t="shared" si="111"/>
        <v>4.3153969099627064E-2</v>
      </c>
      <c r="Q1472" t="str" cm="1">
        <f t="array" ref="Q1472">_xlfn.IFS(LEFT(N1472,4)="film","film &amp; video",LEFT(N1472,4)="food","food",LEFT(N1472,4)="game","games",LEFT(N1472,4)="jour","journalism",LEFT(N1472,4)="musi","music",LEFT(N1472,4)="phot","photography",LEFT(N1472,4)="publ","publishing",LEFT(N1472,4)="tech","technology",LEFT(N1472,4)="thea","theater")</f>
        <v>publishing</v>
      </c>
      <c r="R1472" t="str">
        <f t="shared" si="114"/>
        <v>radio &amp; podcasts</v>
      </c>
      <c r="S1472" s="10">
        <f t="shared" si="112"/>
        <v>41271.827118055553</v>
      </c>
      <c r="T1472" s="10">
        <f t="shared" si="113"/>
        <v>41250.827118055553</v>
      </c>
    </row>
    <row r="1473" spans="1:20" ht="43.2">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110"/>
        <v>1.03840625</v>
      </c>
      <c r="P1473">
        <f t="shared" si="111"/>
        <v>1.0322308826627343E-2</v>
      </c>
      <c r="Q1473" t="str" cm="1">
        <f t="array" ref="Q1473">_xlfn.IFS(LEFT(N1473,4)="film","film &amp; video",LEFT(N1473,4)="food","food",LEFT(N1473,4)="game","games",LEFT(N1473,4)="jour","journalism",LEFT(N1473,4)="musi","music",LEFT(N1473,4)="phot","photography",LEFT(N1473,4)="publ","publishing",LEFT(N1473,4)="tech","technology",LEFT(N1473,4)="thea","theater")</f>
        <v>publishing</v>
      </c>
      <c r="R1473" t="str">
        <f t="shared" si="114"/>
        <v>radio &amp; podcasts</v>
      </c>
      <c r="S1473" s="10">
        <f t="shared" si="112"/>
        <v>42103.957569444443</v>
      </c>
      <c r="T1473" s="10">
        <f t="shared" si="113"/>
        <v>42073.957569444443</v>
      </c>
    </row>
    <row r="1474" spans="1:20" ht="57.6">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115">E1474/D1474</f>
        <v>1.3870400000000001</v>
      </c>
      <c r="P1474">
        <f t="shared" ref="P1474:P1537" si="116">L1474/E1474</f>
        <v>9.6896989272119045E-3</v>
      </c>
      <c r="Q1474" t="str" cm="1">
        <f t="array" ref="Q1474">_xlfn.IFS(LEFT(N1474,4)="film","film &amp; video",LEFT(N1474,4)="food","food",LEFT(N1474,4)="game","games",LEFT(N1474,4)="jour","journalism",LEFT(N1474,4)="musi","music",LEFT(N1474,4)="phot","photography",LEFT(N1474,4)="publ","publishing",LEFT(N1474,4)="tech","technology",LEFT(N1474,4)="thea","theater")</f>
        <v>publishing</v>
      </c>
      <c r="R1474" t="str">
        <f t="shared" si="114"/>
        <v>radio &amp; podcasts</v>
      </c>
      <c r="S1474" s="10">
        <f t="shared" ref="S1474:S1537" si="117">(((I1474/60)/60)/24)+DATE(1970,1,1)</f>
        <v>41563.542858796296</v>
      </c>
      <c r="T1474" s="10">
        <f t="shared" ref="T1474:T1537" si="118">(((J1474/60)/60)/24)+DATE(1970,1,1)</f>
        <v>41533.542858796296</v>
      </c>
    </row>
    <row r="1475" spans="1:20">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115"/>
        <v>1.20516</v>
      </c>
      <c r="P1475">
        <f t="shared" si="116"/>
        <v>2.5999314060650314E-2</v>
      </c>
      <c r="Q1475" t="str" cm="1">
        <f t="array" ref="Q1475">_xlfn.IFS(LEFT(N1475,4)="film","film &amp; video",LEFT(N1475,4)="food","food",LEFT(N1475,4)="game","games",LEFT(N1475,4)="jour","journalism",LEFT(N1475,4)="musi","music",LEFT(N1475,4)="phot","photography",LEFT(N1475,4)="publ","publishing",LEFT(N1475,4)="tech","technology",LEFT(N1475,4)="thea","theater")</f>
        <v>publishing</v>
      </c>
      <c r="R1475" t="str">
        <f t="shared" ref="R1475:R1538" si="119">MID(N1475,SEARCH("/",N1475)+1,17)</f>
        <v>radio &amp; podcasts</v>
      </c>
      <c r="S1475" s="10">
        <f t="shared" si="117"/>
        <v>40969.979618055557</v>
      </c>
      <c r="T1475" s="10">
        <f t="shared" si="118"/>
        <v>40939.979618055557</v>
      </c>
    </row>
    <row r="1476" spans="1:20" ht="43.2">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115"/>
        <v>1.1226666666666667</v>
      </c>
      <c r="P1476">
        <f t="shared" si="116"/>
        <v>2.2565320665083134E-2</v>
      </c>
      <c r="Q1476" t="str" cm="1">
        <f t="array" ref="Q1476">_xlfn.IFS(LEFT(N1476,4)="film","film &amp; video",LEFT(N1476,4)="food","food",LEFT(N1476,4)="game","games",LEFT(N1476,4)="jour","journalism",LEFT(N1476,4)="musi","music",LEFT(N1476,4)="phot","photography",LEFT(N1476,4)="publ","publishing",LEFT(N1476,4)="tech","technology",LEFT(N1476,4)="thea","theater")</f>
        <v>publishing</v>
      </c>
      <c r="R1476" t="str">
        <f t="shared" si="119"/>
        <v>radio &amp; podcasts</v>
      </c>
      <c r="S1476" s="10">
        <f t="shared" si="117"/>
        <v>41530.727916666663</v>
      </c>
      <c r="T1476" s="10">
        <f t="shared" si="118"/>
        <v>41500.727916666663</v>
      </c>
    </row>
    <row r="1477" spans="1:20" ht="43.2">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115"/>
        <v>1.8866966666666667</v>
      </c>
      <c r="P1477">
        <f t="shared" si="116"/>
        <v>1.5582791086360816E-2</v>
      </c>
      <c r="Q1477" t="str" cm="1">
        <f t="array" ref="Q1477">_xlfn.IFS(LEFT(N1477,4)="film","film &amp; video",LEFT(N1477,4)="food","food",LEFT(N1477,4)="game","games",LEFT(N1477,4)="jour","journalism",LEFT(N1477,4)="musi","music",LEFT(N1477,4)="phot","photography",LEFT(N1477,4)="publ","publishing",LEFT(N1477,4)="tech","technology",LEFT(N1477,4)="thea","theater")</f>
        <v>publishing</v>
      </c>
      <c r="R1477" t="str">
        <f t="shared" si="119"/>
        <v>radio &amp; podcasts</v>
      </c>
      <c r="S1477" s="10">
        <f t="shared" si="117"/>
        <v>41993.207638888889</v>
      </c>
      <c r="T1477" s="10">
        <f t="shared" si="118"/>
        <v>41960.722951388889</v>
      </c>
    </row>
    <row r="1478" spans="1:20" ht="28.8">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115"/>
        <v>6.6155466666666669</v>
      </c>
      <c r="P1478">
        <f t="shared" si="116"/>
        <v>2.3076954083915465E-2</v>
      </c>
      <c r="Q1478" t="str" cm="1">
        <f t="array" ref="Q1478">_xlfn.IFS(LEFT(N1478,4)="film","film &amp; video",LEFT(N1478,4)="food","food",LEFT(N1478,4)="game","games",LEFT(N1478,4)="jour","journalism",LEFT(N1478,4)="musi","music",LEFT(N1478,4)="phot","photography",LEFT(N1478,4)="publ","publishing",LEFT(N1478,4)="tech","technology",LEFT(N1478,4)="thea","theater")</f>
        <v>publishing</v>
      </c>
      <c r="R1478" t="str">
        <f t="shared" si="119"/>
        <v>radio &amp; podcasts</v>
      </c>
      <c r="S1478" s="10">
        <f t="shared" si="117"/>
        <v>40796.041921296295</v>
      </c>
      <c r="T1478" s="10">
        <f t="shared" si="118"/>
        <v>40766.041921296295</v>
      </c>
    </row>
    <row r="1479" spans="1:20" ht="43.2">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115"/>
        <v>1.1131</v>
      </c>
      <c r="P1479">
        <f t="shared" si="116"/>
        <v>1.1050220106010242E-2</v>
      </c>
      <c r="Q1479" t="str" cm="1">
        <f t="array" ref="Q1479">_xlfn.IFS(LEFT(N1479,4)="film","film &amp; video",LEFT(N1479,4)="food","food",LEFT(N1479,4)="game","games",LEFT(N1479,4)="jour","journalism",LEFT(N1479,4)="musi","music",LEFT(N1479,4)="phot","photography",LEFT(N1479,4)="publ","publishing",LEFT(N1479,4)="tech","technology",LEFT(N1479,4)="thea","theater")</f>
        <v>publishing</v>
      </c>
      <c r="R1479" t="str">
        <f t="shared" si="119"/>
        <v>radio &amp; podcasts</v>
      </c>
      <c r="S1479" s="10">
        <f t="shared" si="117"/>
        <v>40900.125</v>
      </c>
      <c r="T1479" s="10">
        <f t="shared" si="118"/>
        <v>40840.615787037037</v>
      </c>
    </row>
    <row r="1480" spans="1:20" ht="43.2">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115"/>
        <v>11.8161422</v>
      </c>
      <c r="P1480">
        <f t="shared" si="116"/>
        <v>3.4261605280952019E-2</v>
      </c>
      <c r="Q1480" t="str" cm="1">
        <f t="array" ref="Q1480">_xlfn.IFS(LEFT(N1480,4)="film","film &amp; video",LEFT(N1480,4)="food","food",LEFT(N1480,4)="game","games",LEFT(N1480,4)="jour","journalism",LEFT(N1480,4)="musi","music",LEFT(N1480,4)="phot","photography",LEFT(N1480,4)="publ","publishing",LEFT(N1480,4)="tech","technology",LEFT(N1480,4)="thea","theater")</f>
        <v>publishing</v>
      </c>
      <c r="R1480" t="str">
        <f t="shared" si="119"/>
        <v>radio &amp; podcasts</v>
      </c>
      <c r="S1480" s="10">
        <f t="shared" si="117"/>
        <v>41408.871678240743</v>
      </c>
      <c r="T1480" s="10">
        <f t="shared" si="118"/>
        <v>41394.871678240743</v>
      </c>
    </row>
    <row r="1481" spans="1:20" ht="43.2">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115"/>
        <v>1.37375</v>
      </c>
      <c r="P1481">
        <f t="shared" si="116"/>
        <v>3.2302092811646949E-2</v>
      </c>
      <c r="Q1481" t="str" cm="1">
        <f t="array" ref="Q1481">_xlfn.IFS(LEFT(N1481,4)="film","film &amp; video",LEFT(N1481,4)="food","food",LEFT(N1481,4)="game","games",LEFT(N1481,4)="jour","journalism",LEFT(N1481,4)="musi","music",LEFT(N1481,4)="phot","photography",LEFT(N1481,4)="publ","publishing",LEFT(N1481,4)="tech","technology",LEFT(N1481,4)="thea","theater")</f>
        <v>publishing</v>
      </c>
      <c r="R1481" t="str">
        <f t="shared" si="119"/>
        <v>radio &amp; podcasts</v>
      </c>
      <c r="S1481" s="10">
        <f t="shared" si="117"/>
        <v>41769.165972222225</v>
      </c>
      <c r="T1481" s="10">
        <f t="shared" si="118"/>
        <v>41754.745243055557</v>
      </c>
    </row>
    <row r="1482" spans="1:20" ht="43.2">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115"/>
        <v>1.170404</v>
      </c>
      <c r="P1482">
        <f t="shared" si="116"/>
        <v>1.0850954029548771E-2</v>
      </c>
      <c r="Q1482" t="str" cm="1">
        <f t="array" ref="Q1482">_xlfn.IFS(LEFT(N1482,4)="film","film &amp; video",LEFT(N1482,4)="food","food",LEFT(N1482,4)="game","games",LEFT(N1482,4)="jour","journalism",LEFT(N1482,4)="musi","music",LEFT(N1482,4)="phot","photography",LEFT(N1482,4)="publ","publishing",LEFT(N1482,4)="tech","technology",LEFT(N1482,4)="thea","theater")</f>
        <v>publishing</v>
      </c>
      <c r="R1482" t="str">
        <f t="shared" si="119"/>
        <v>radio &amp; podcasts</v>
      </c>
      <c r="S1482" s="10">
        <f t="shared" si="117"/>
        <v>41481.708333333336</v>
      </c>
      <c r="T1482" s="10">
        <f t="shared" si="118"/>
        <v>41464.934016203704</v>
      </c>
    </row>
    <row r="1483" spans="1:20" ht="43.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115"/>
        <v>2.1000000000000001E-2</v>
      </c>
      <c r="P1483">
        <f t="shared" si="116"/>
        <v>5.7142857142857141E-2</v>
      </c>
      <c r="Q1483" t="str" cm="1">
        <f t="array" ref="Q1483">_xlfn.IFS(LEFT(N1483,4)="film","film &amp; video",LEFT(N1483,4)="food","food",LEFT(N1483,4)="game","games",LEFT(N1483,4)="jour","journalism",LEFT(N1483,4)="musi","music",LEFT(N1483,4)="phot","photography",LEFT(N1483,4)="publ","publishing",LEFT(N1483,4)="tech","technology",LEFT(N1483,4)="thea","theater")</f>
        <v>publishing</v>
      </c>
      <c r="R1483" t="str">
        <f t="shared" si="119"/>
        <v>fiction</v>
      </c>
      <c r="S1483" s="10">
        <f t="shared" si="117"/>
        <v>41580.922974537039</v>
      </c>
      <c r="T1483" s="10">
        <f t="shared" si="118"/>
        <v>41550.922974537039</v>
      </c>
    </row>
    <row r="1484" spans="1:20" ht="43.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115"/>
        <v>1E-3</v>
      </c>
      <c r="P1484">
        <f t="shared" si="116"/>
        <v>0.2</v>
      </c>
      <c r="Q1484" t="str" cm="1">
        <f t="array" ref="Q1484">_xlfn.IFS(LEFT(N1484,4)="film","film &amp; video",LEFT(N1484,4)="food","food",LEFT(N1484,4)="game","games",LEFT(N1484,4)="jour","journalism",LEFT(N1484,4)="musi","music",LEFT(N1484,4)="phot","photography",LEFT(N1484,4)="publ","publishing",LEFT(N1484,4)="tech","technology",LEFT(N1484,4)="thea","theater")</f>
        <v>publishing</v>
      </c>
      <c r="R1484" t="str">
        <f t="shared" si="119"/>
        <v>fiction</v>
      </c>
      <c r="S1484" s="10">
        <f t="shared" si="117"/>
        <v>41159.32708333333</v>
      </c>
      <c r="T1484" s="10">
        <f t="shared" si="118"/>
        <v>41136.85805555556</v>
      </c>
    </row>
    <row r="1485" spans="1:20" ht="43.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115"/>
        <v>7.1428571428571426E-3</v>
      </c>
      <c r="P1485">
        <f t="shared" si="116"/>
        <v>0.04</v>
      </c>
      <c r="Q1485" t="str" cm="1">
        <f t="array" ref="Q1485">_xlfn.IFS(LEFT(N1485,4)="film","film &amp; video",LEFT(N1485,4)="food","food",LEFT(N1485,4)="game","games",LEFT(N1485,4)="jour","journalism",LEFT(N1485,4)="musi","music",LEFT(N1485,4)="phot","photography",LEFT(N1485,4)="publ","publishing",LEFT(N1485,4)="tech","technology",LEFT(N1485,4)="thea","theater")</f>
        <v>publishing</v>
      </c>
      <c r="R1485" t="str">
        <f t="shared" si="119"/>
        <v>fiction</v>
      </c>
      <c r="S1485" s="10">
        <f t="shared" si="117"/>
        <v>42573.192997685182</v>
      </c>
      <c r="T1485" s="10">
        <f t="shared" si="118"/>
        <v>42548.192997685182</v>
      </c>
    </row>
    <row r="1486" spans="1:20">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115"/>
        <v>0</v>
      </c>
      <c r="P1486" t="e">
        <f t="shared" si="116"/>
        <v>#DIV/0!</v>
      </c>
      <c r="Q1486" t="str" cm="1">
        <f t="array" ref="Q1486">_xlfn.IFS(LEFT(N1486,4)="film","film &amp; video",LEFT(N1486,4)="food","food",LEFT(N1486,4)="game","games",LEFT(N1486,4)="jour","journalism",LEFT(N1486,4)="musi","music",LEFT(N1486,4)="phot","photography",LEFT(N1486,4)="publ","publishing",LEFT(N1486,4)="tech","technology",LEFT(N1486,4)="thea","theater")</f>
        <v>publishing</v>
      </c>
      <c r="R1486" t="str">
        <f t="shared" si="119"/>
        <v>fiction</v>
      </c>
      <c r="S1486" s="10">
        <f t="shared" si="117"/>
        <v>41111.618750000001</v>
      </c>
      <c r="T1486" s="10">
        <f t="shared" si="118"/>
        <v>41053.200960648144</v>
      </c>
    </row>
    <row r="1487" spans="1:20" ht="43.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115"/>
        <v>2.2388059701492536E-2</v>
      </c>
      <c r="P1487">
        <f t="shared" si="116"/>
        <v>0.02</v>
      </c>
      <c r="Q1487" t="str" cm="1">
        <f t="array" ref="Q1487">_xlfn.IFS(LEFT(N1487,4)="film","film &amp; video",LEFT(N1487,4)="food","food",LEFT(N1487,4)="game","games",LEFT(N1487,4)="jour","journalism",LEFT(N1487,4)="musi","music",LEFT(N1487,4)="phot","photography",LEFT(N1487,4)="publ","publishing",LEFT(N1487,4)="tech","technology",LEFT(N1487,4)="thea","theater")</f>
        <v>publishing</v>
      </c>
      <c r="R1487" t="str">
        <f t="shared" si="119"/>
        <v>fiction</v>
      </c>
      <c r="S1487" s="10">
        <f t="shared" si="117"/>
        <v>42175.795983796299</v>
      </c>
      <c r="T1487" s="10">
        <f t="shared" si="118"/>
        <v>42130.795983796299</v>
      </c>
    </row>
    <row r="1488" spans="1:20" ht="57.6">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115"/>
        <v>2.3999999999999998E-3</v>
      </c>
      <c r="P1488">
        <f t="shared" si="116"/>
        <v>6.25E-2</v>
      </c>
      <c r="Q1488" t="str" cm="1">
        <f t="array" ref="Q1488">_xlfn.IFS(LEFT(N1488,4)="film","film &amp; video",LEFT(N1488,4)="food","food",LEFT(N1488,4)="game","games",LEFT(N1488,4)="jour","journalism",LEFT(N1488,4)="musi","music",LEFT(N1488,4)="phot","photography",LEFT(N1488,4)="publ","publishing",LEFT(N1488,4)="tech","technology",LEFT(N1488,4)="thea","theater")</f>
        <v>publishing</v>
      </c>
      <c r="R1488" t="str">
        <f t="shared" si="119"/>
        <v>fiction</v>
      </c>
      <c r="S1488" s="10">
        <f t="shared" si="117"/>
        <v>42062.168530092589</v>
      </c>
      <c r="T1488" s="10">
        <f t="shared" si="118"/>
        <v>42032.168530092589</v>
      </c>
    </row>
    <row r="1489" spans="1:20" ht="43.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115"/>
        <v>0</v>
      </c>
      <c r="P1489" t="e">
        <f t="shared" si="116"/>
        <v>#DIV/0!</v>
      </c>
      <c r="Q1489" t="str" cm="1">
        <f t="array" ref="Q1489">_xlfn.IFS(LEFT(N1489,4)="film","film &amp; video",LEFT(N1489,4)="food","food",LEFT(N1489,4)="game","games",LEFT(N1489,4)="jour","journalism",LEFT(N1489,4)="musi","music",LEFT(N1489,4)="phot","photography",LEFT(N1489,4)="publ","publishing",LEFT(N1489,4)="tech","technology",LEFT(N1489,4)="thea","theater")</f>
        <v>publishing</v>
      </c>
      <c r="R1489" t="str">
        <f t="shared" si="119"/>
        <v>fiction</v>
      </c>
      <c r="S1489" s="10">
        <f t="shared" si="117"/>
        <v>42584.917488425926</v>
      </c>
      <c r="T1489" s="10">
        <f t="shared" si="118"/>
        <v>42554.917488425926</v>
      </c>
    </row>
    <row r="1490" spans="1:20" ht="43.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115"/>
        <v>2.4E-2</v>
      </c>
      <c r="P1490">
        <f t="shared" si="116"/>
        <v>1.6666666666666666E-2</v>
      </c>
      <c r="Q1490" t="str" cm="1">
        <f t="array" ref="Q1490">_xlfn.IFS(LEFT(N1490,4)="film","film &amp; video",LEFT(N1490,4)="food","food",LEFT(N1490,4)="game","games",LEFT(N1490,4)="jour","journalism",LEFT(N1490,4)="musi","music",LEFT(N1490,4)="phot","photography",LEFT(N1490,4)="publ","publishing",LEFT(N1490,4)="tech","technology",LEFT(N1490,4)="thea","theater")</f>
        <v>publishing</v>
      </c>
      <c r="R1490" t="str">
        <f t="shared" si="119"/>
        <v>fiction</v>
      </c>
      <c r="S1490" s="10">
        <f t="shared" si="117"/>
        <v>41644.563194444447</v>
      </c>
      <c r="T1490" s="10">
        <f t="shared" si="118"/>
        <v>41614.563194444447</v>
      </c>
    </row>
    <row r="1491" spans="1:20" ht="43.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115"/>
        <v>0</v>
      </c>
      <c r="P1491" t="e">
        <f t="shared" si="116"/>
        <v>#DIV/0!</v>
      </c>
      <c r="Q1491" t="str" cm="1">
        <f t="array" ref="Q1491">_xlfn.IFS(LEFT(N1491,4)="film","film &amp; video",LEFT(N1491,4)="food","food",LEFT(N1491,4)="game","games",LEFT(N1491,4)="jour","journalism",LEFT(N1491,4)="musi","music",LEFT(N1491,4)="phot","photography",LEFT(N1491,4)="publ","publishing",LEFT(N1491,4)="tech","technology",LEFT(N1491,4)="thea","theater")</f>
        <v>publishing</v>
      </c>
      <c r="R1491" t="str">
        <f t="shared" si="119"/>
        <v>fiction</v>
      </c>
      <c r="S1491" s="10">
        <f t="shared" si="117"/>
        <v>41228.653379629628</v>
      </c>
      <c r="T1491" s="10">
        <f t="shared" si="118"/>
        <v>41198.611712962964</v>
      </c>
    </row>
    <row r="1492" spans="1:20" ht="43.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115"/>
        <v>0.30862068965517242</v>
      </c>
      <c r="P1492">
        <f t="shared" si="116"/>
        <v>2.1229050279329607E-2</v>
      </c>
      <c r="Q1492" t="str" cm="1">
        <f t="array" ref="Q1492">_xlfn.IFS(LEFT(N1492,4)="film","film &amp; video",LEFT(N1492,4)="food","food",LEFT(N1492,4)="game","games",LEFT(N1492,4)="jour","journalism",LEFT(N1492,4)="musi","music",LEFT(N1492,4)="phot","photography",LEFT(N1492,4)="publ","publishing",LEFT(N1492,4)="tech","technology",LEFT(N1492,4)="thea","theater")</f>
        <v>publishing</v>
      </c>
      <c r="R1492" t="str">
        <f t="shared" si="119"/>
        <v>fiction</v>
      </c>
      <c r="S1492" s="10">
        <f t="shared" si="117"/>
        <v>41549.561041666668</v>
      </c>
      <c r="T1492" s="10">
        <f t="shared" si="118"/>
        <v>41520.561041666668</v>
      </c>
    </row>
    <row r="1493" spans="1:20" ht="43.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115"/>
        <v>8.3333333333333329E-2</v>
      </c>
      <c r="P1493">
        <f t="shared" si="116"/>
        <v>0.01</v>
      </c>
      <c r="Q1493" t="str" cm="1">
        <f t="array" ref="Q1493">_xlfn.IFS(LEFT(N1493,4)="film","film &amp; video",LEFT(N1493,4)="food","food",LEFT(N1493,4)="game","games",LEFT(N1493,4)="jour","journalism",LEFT(N1493,4)="musi","music",LEFT(N1493,4)="phot","photography",LEFT(N1493,4)="publ","publishing",LEFT(N1493,4)="tech","technology",LEFT(N1493,4)="thea","theater")</f>
        <v>publishing</v>
      </c>
      <c r="R1493" t="str">
        <f t="shared" si="119"/>
        <v>fiction</v>
      </c>
      <c r="S1493" s="10">
        <f t="shared" si="117"/>
        <v>42050.651388888888</v>
      </c>
      <c r="T1493" s="10">
        <f t="shared" si="118"/>
        <v>41991.713460648149</v>
      </c>
    </row>
    <row r="1494" spans="1:20" ht="57.6">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115"/>
        <v>7.4999999999999997E-3</v>
      </c>
      <c r="P1494">
        <f t="shared" si="116"/>
        <v>6.6666666666666666E-2</v>
      </c>
      <c r="Q1494" t="str" cm="1">
        <f t="array" ref="Q1494">_xlfn.IFS(LEFT(N1494,4)="film","film &amp; video",LEFT(N1494,4)="food","food",LEFT(N1494,4)="game","games",LEFT(N1494,4)="jour","journalism",LEFT(N1494,4)="musi","music",LEFT(N1494,4)="phot","photography",LEFT(N1494,4)="publ","publishing",LEFT(N1494,4)="tech","technology",LEFT(N1494,4)="thea","theater")</f>
        <v>publishing</v>
      </c>
      <c r="R1494" t="str">
        <f t="shared" si="119"/>
        <v>fiction</v>
      </c>
      <c r="S1494" s="10">
        <f t="shared" si="117"/>
        <v>40712.884791666671</v>
      </c>
      <c r="T1494" s="10">
        <f t="shared" si="118"/>
        <v>40682.884791666671</v>
      </c>
    </row>
    <row r="1495" spans="1:20" ht="28.8">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115"/>
        <v>0</v>
      </c>
      <c r="P1495" t="e">
        <f t="shared" si="116"/>
        <v>#DIV/0!</v>
      </c>
      <c r="Q1495" t="str" cm="1">
        <f t="array" ref="Q1495">_xlfn.IFS(LEFT(N1495,4)="film","film &amp; video",LEFT(N1495,4)="food","food",LEFT(N1495,4)="game","games",LEFT(N1495,4)="jour","journalism",LEFT(N1495,4)="musi","music",LEFT(N1495,4)="phot","photography",LEFT(N1495,4)="publ","publishing",LEFT(N1495,4)="tech","technology",LEFT(N1495,4)="thea","theater")</f>
        <v>publishing</v>
      </c>
      <c r="R1495" t="str">
        <f t="shared" si="119"/>
        <v>fiction</v>
      </c>
      <c r="S1495" s="10">
        <f t="shared" si="117"/>
        <v>41441.866608796299</v>
      </c>
      <c r="T1495" s="10">
        <f t="shared" si="118"/>
        <v>41411.866608796299</v>
      </c>
    </row>
    <row r="1496" spans="1:20" ht="43.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115"/>
        <v>8.8999999999999996E-2</v>
      </c>
      <c r="P1496">
        <f t="shared" si="116"/>
        <v>2.4719101123595506E-2</v>
      </c>
      <c r="Q1496" t="str" cm="1">
        <f t="array" ref="Q1496">_xlfn.IFS(LEFT(N1496,4)="film","film &amp; video",LEFT(N1496,4)="food","food",LEFT(N1496,4)="game","games",LEFT(N1496,4)="jour","journalism",LEFT(N1496,4)="musi","music",LEFT(N1496,4)="phot","photography",LEFT(N1496,4)="publ","publishing",LEFT(N1496,4)="tech","technology",LEFT(N1496,4)="thea","theater")</f>
        <v>publishing</v>
      </c>
      <c r="R1496" t="str">
        <f t="shared" si="119"/>
        <v>fiction</v>
      </c>
      <c r="S1496" s="10">
        <f t="shared" si="117"/>
        <v>42097.651388888888</v>
      </c>
      <c r="T1496" s="10">
        <f t="shared" si="118"/>
        <v>42067.722372685181</v>
      </c>
    </row>
    <row r="1497" spans="1:20" ht="28.8">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115"/>
        <v>0</v>
      </c>
      <c r="P1497" t="e">
        <f t="shared" si="116"/>
        <v>#DIV/0!</v>
      </c>
      <c r="Q1497" t="str" cm="1">
        <f t="array" ref="Q1497">_xlfn.IFS(LEFT(N1497,4)="film","film &amp; video",LEFT(N1497,4)="food","food",LEFT(N1497,4)="game","games",LEFT(N1497,4)="jour","journalism",LEFT(N1497,4)="musi","music",LEFT(N1497,4)="phot","photography",LEFT(N1497,4)="publ","publishing",LEFT(N1497,4)="tech","technology",LEFT(N1497,4)="thea","theater")</f>
        <v>publishing</v>
      </c>
      <c r="R1497" t="str">
        <f t="shared" si="119"/>
        <v>fiction</v>
      </c>
      <c r="S1497" s="10">
        <f t="shared" si="117"/>
        <v>40782.789710648147</v>
      </c>
      <c r="T1497" s="10">
        <f t="shared" si="118"/>
        <v>40752.789710648147</v>
      </c>
    </row>
    <row r="1498" spans="1:20" ht="43.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115"/>
        <v>0</v>
      </c>
      <c r="P1498" t="e">
        <f t="shared" si="116"/>
        <v>#DIV/0!</v>
      </c>
      <c r="Q1498" t="str" cm="1">
        <f t="array" ref="Q1498">_xlfn.IFS(LEFT(N1498,4)="film","film &amp; video",LEFT(N1498,4)="food","food",LEFT(N1498,4)="game","games",LEFT(N1498,4)="jour","journalism",LEFT(N1498,4)="musi","music",LEFT(N1498,4)="phot","photography",LEFT(N1498,4)="publ","publishing",LEFT(N1498,4)="tech","technology",LEFT(N1498,4)="thea","theater")</f>
        <v>publishing</v>
      </c>
      <c r="R1498" t="str">
        <f t="shared" si="119"/>
        <v>fiction</v>
      </c>
      <c r="S1498" s="10">
        <f t="shared" si="117"/>
        <v>41898.475219907406</v>
      </c>
      <c r="T1498" s="10">
        <f t="shared" si="118"/>
        <v>41838.475219907406</v>
      </c>
    </row>
    <row r="1499" spans="1:20" ht="43.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115"/>
        <v>6.666666666666667E-5</v>
      </c>
      <c r="P1499">
        <f t="shared" si="116"/>
        <v>1</v>
      </c>
      <c r="Q1499" t="str" cm="1">
        <f t="array" ref="Q1499">_xlfn.IFS(LEFT(N1499,4)="film","film &amp; video",LEFT(N1499,4)="food","food",LEFT(N1499,4)="game","games",LEFT(N1499,4)="jour","journalism",LEFT(N1499,4)="musi","music",LEFT(N1499,4)="phot","photography",LEFT(N1499,4)="publ","publishing",LEFT(N1499,4)="tech","technology",LEFT(N1499,4)="thea","theater")</f>
        <v>publishing</v>
      </c>
      <c r="R1499" t="str">
        <f t="shared" si="119"/>
        <v>fiction</v>
      </c>
      <c r="S1499" s="10">
        <f t="shared" si="117"/>
        <v>41486.821527777778</v>
      </c>
      <c r="T1499" s="10">
        <f t="shared" si="118"/>
        <v>41444.64261574074</v>
      </c>
    </row>
    <row r="1500" spans="1:20" ht="43.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115"/>
        <v>1.9E-2</v>
      </c>
      <c r="P1500">
        <f t="shared" si="116"/>
        <v>5.2631578947368418E-2</v>
      </c>
      <c r="Q1500" t="str" cm="1">
        <f t="array" ref="Q1500">_xlfn.IFS(LEFT(N1500,4)="film","film &amp; video",LEFT(N1500,4)="food","food",LEFT(N1500,4)="game","games",LEFT(N1500,4)="jour","journalism",LEFT(N1500,4)="musi","music",LEFT(N1500,4)="phot","photography",LEFT(N1500,4)="publ","publishing",LEFT(N1500,4)="tech","technology",LEFT(N1500,4)="thea","theater")</f>
        <v>publishing</v>
      </c>
      <c r="R1500" t="str">
        <f t="shared" si="119"/>
        <v>fiction</v>
      </c>
      <c r="S1500" s="10">
        <f t="shared" si="117"/>
        <v>41885.983541666668</v>
      </c>
      <c r="T1500" s="10">
        <f t="shared" si="118"/>
        <v>41840.983541666668</v>
      </c>
    </row>
    <row r="1501" spans="1:20" ht="43.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115"/>
        <v>2.5000000000000001E-3</v>
      </c>
      <c r="P1501">
        <f t="shared" si="116"/>
        <v>0.2</v>
      </c>
      <c r="Q1501" t="str" cm="1">
        <f t="array" ref="Q1501">_xlfn.IFS(LEFT(N1501,4)="film","film &amp; video",LEFT(N1501,4)="food","food",LEFT(N1501,4)="game","games",LEFT(N1501,4)="jour","journalism",LEFT(N1501,4)="musi","music",LEFT(N1501,4)="phot","photography",LEFT(N1501,4)="publ","publishing",LEFT(N1501,4)="tech","technology",LEFT(N1501,4)="thea","theater")</f>
        <v>publishing</v>
      </c>
      <c r="R1501" t="str">
        <f t="shared" si="119"/>
        <v>fiction</v>
      </c>
      <c r="S1501" s="10">
        <f t="shared" si="117"/>
        <v>42587.007326388892</v>
      </c>
      <c r="T1501" s="10">
        <f t="shared" si="118"/>
        <v>42527.007326388892</v>
      </c>
    </row>
    <row r="1502" spans="1:20" ht="43.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115"/>
        <v>0.25035714285714283</v>
      </c>
      <c r="P1502">
        <f t="shared" si="116"/>
        <v>2.1398002853067047E-2</v>
      </c>
      <c r="Q1502" t="str" cm="1">
        <f t="array" ref="Q1502">_xlfn.IFS(LEFT(N1502,4)="film","film &amp; video",LEFT(N1502,4)="food","food",LEFT(N1502,4)="game","games",LEFT(N1502,4)="jour","journalism",LEFT(N1502,4)="musi","music",LEFT(N1502,4)="phot","photography",LEFT(N1502,4)="publ","publishing",LEFT(N1502,4)="tech","technology",LEFT(N1502,4)="thea","theater")</f>
        <v>publishing</v>
      </c>
      <c r="R1502" t="str">
        <f t="shared" si="119"/>
        <v>fiction</v>
      </c>
      <c r="S1502" s="10">
        <f t="shared" si="117"/>
        <v>41395.904594907406</v>
      </c>
      <c r="T1502" s="10">
        <f t="shared" si="118"/>
        <v>41365.904594907406</v>
      </c>
    </row>
    <row r="1503" spans="1:20" ht="28.8">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115"/>
        <v>1.6633076923076924</v>
      </c>
      <c r="P1503">
        <f t="shared" si="116"/>
        <v>1.0232160199787264E-2</v>
      </c>
      <c r="Q1503" t="str" cm="1">
        <f t="array" ref="Q1503">_xlfn.IFS(LEFT(N1503,4)="film","film &amp; video",LEFT(N1503,4)="food","food",LEFT(N1503,4)="game","games",LEFT(N1503,4)="jour","journalism",LEFT(N1503,4)="musi","music",LEFT(N1503,4)="phot","photography",LEFT(N1503,4)="publ","publishing",LEFT(N1503,4)="tech","technology",LEFT(N1503,4)="thea","theater")</f>
        <v>photography</v>
      </c>
      <c r="R1503" t="str">
        <f t="shared" si="119"/>
        <v>photobooks</v>
      </c>
      <c r="S1503" s="10">
        <f t="shared" si="117"/>
        <v>42193.583599537036</v>
      </c>
      <c r="T1503" s="10">
        <f t="shared" si="118"/>
        <v>42163.583599537036</v>
      </c>
    </row>
    <row r="1504" spans="1:20" ht="43.2">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115"/>
        <v>1.0144545454545455</v>
      </c>
      <c r="P1504">
        <f t="shared" si="116"/>
        <v>1.4741464288914777E-2</v>
      </c>
      <c r="Q1504" t="str" cm="1">
        <f t="array" ref="Q1504">_xlfn.IFS(LEFT(N1504,4)="film","film &amp; video",LEFT(N1504,4)="food","food",LEFT(N1504,4)="game","games",LEFT(N1504,4)="jour","journalism",LEFT(N1504,4)="musi","music",LEFT(N1504,4)="phot","photography",LEFT(N1504,4)="publ","publishing",LEFT(N1504,4)="tech","technology",LEFT(N1504,4)="thea","theater")</f>
        <v>photography</v>
      </c>
      <c r="R1504" t="str">
        <f t="shared" si="119"/>
        <v>photobooks</v>
      </c>
      <c r="S1504" s="10">
        <f t="shared" si="117"/>
        <v>42454.916666666672</v>
      </c>
      <c r="T1504" s="10">
        <f t="shared" si="118"/>
        <v>42426.542592592596</v>
      </c>
    </row>
    <row r="1505" spans="1:20" ht="43.2">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115"/>
        <v>1.0789146666666667</v>
      </c>
      <c r="P1505">
        <f t="shared" si="116"/>
        <v>1.7548499356143089E-2</v>
      </c>
      <c r="Q1505" t="str" cm="1">
        <f t="array" ref="Q1505">_xlfn.IFS(LEFT(N1505,4)="film","film &amp; video",LEFT(N1505,4)="food","food",LEFT(N1505,4)="game","games",LEFT(N1505,4)="jour","journalism",LEFT(N1505,4)="musi","music",LEFT(N1505,4)="phot","photography",LEFT(N1505,4)="publ","publishing",LEFT(N1505,4)="tech","technology",LEFT(N1505,4)="thea","theater")</f>
        <v>photography</v>
      </c>
      <c r="R1505" t="str">
        <f t="shared" si="119"/>
        <v>photobooks</v>
      </c>
      <c r="S1505" s="10">
        <f t="shared" si="117"/>
        <v>42666.347233796296</v>
      </c>
      <c r="T1505" s="10">
        <f t="shared" si="118"/>
        <v>42606.347233796296</v>
      </c>
    </row>
    <row r="1506" spans="1:20" ht="43.2">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115"/>
        <v>2.7793846153846156</v>
      </c>
      <c r="P1506">
        <f t="shared" si="116"/>
        <v>1.488984833388686E-2</v>
      </c>
      <c r="Q1506" t="str" cm="1">
        <f t="array" ref="Q1506">_xlfn.IFS(LEFT(N1506,4)="film","film &amp; video",LEFT(N1506,4)="food","food",LEFT(N1506,4)="game","games",LEFT(N1506,4)="jour","journalism",LEFT(N1506,4)="musi","music",LEFT(N1506,4)="phot","photography",LEFT(N1506,4)="publ","publishing",LEFT(N1506,4)="tech","technology",LEFT(N1506,4)="thea","theater")</f>
        <v>photography</v>
      </c>
      <c r="R1506" t="str">
        <f t="shared" si="119"/>
        <v>photobooks</v>
      </c>
      <c r="S1506" s="10">
        <f t="shared" si="117"/>
        <v>41800.356249999997</v>
      </c>
      <c r="T1506" s="10">
        <f t="shared" si="118"/>
        <v>41772.657685185186</v>
      </c>
    </row>
    <row r="1507" spans="1:20" ht="57.6">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115"/>
        <v>1.0358125</v>
      </c>
      <c r="P1507">
        <f t="shared" si="116"/>
        <v>2.0816991492186087E-2</v>
      </c>
      <c r="Q1507" t="str" cm="1">
        <f t="array" ref="Q1507">_xlfn.IFS(LEFT(N1507,4)="film","film &amp; video",LEFT(N1507,4)="food","food",LEFT(N1507,4)="game","games",LEFT(N1507,4)="jour","journalism",LEFT(N1507,4)="musi","music",LEFT(N1507,4)="phot","photography",LEFT(N1507,4)="publ","publishing",LEFT(N1507,4)="tech","technology",LEFT(N1507,4)="thea","theater")</f>
        <v>photography</v>
      </c>
      <c r="R1507" t="str">
        <f t="shared" si="119"/>
        <v>photobooks</v>
      </c>
      <c r="S1507" s="10">
        <f t="shared" si="117"/>
        <v>42451.834027777775</v>
      </c>
      <c r="T1507" s="10">
        <f t="shared" si="118"/>
        <v>42414.44332175926</v>
      </c>
    </row>
    <row r="1508" spans="1:20" ht="43.2">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115"/>
        <v>1.1140000000000001</v>
      </c>
      <c r="P1508">
        <f t="shared" si="116"/>
        <v>2.5733093955715141E-2</v>
      </c>
      <c r="Q1508" t="str" cm="1">
        <f t="array" ref="Q1508">_xlfn.IFS(LEFT(N1508,4)="film","film &amp; video",LEFT(N1508,4)="food","food",LEFT(N1508,4)="game","games",LEFT(N1508,4)="jour","journalism",LEFT(N1508,4)="musi","music",LEFT(N1508,4)="phot","photography",LEFT(N1508,4)="publ","publishing",LEFT(N1508,4)="tech","technology",LEFT(N1508,4)="thea","theater")</f>
        <v>photography</v>
      </c>
      <c r="R1508" t="str">
        <f t="shared" si="119"/>
        <v>photobooks</v>
      </c>
      <c r="S1508" s="10">
        <f t="shared" si="117"/>
        <v>41844.785925925928</v>
      </c>
      <c r="T1508" s="10">
        <f t="shared" si="118"/>
        <v>41814.785925925928</v>
      </c>
    </row>
    <row r="1509" spans="1:20" ht="57.6">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115"/>
        <v>2.15</v>
      </c>
      <c r="P1509">
        <f t="shared" si="116"/>
        <v>1.2790697674418604E-2</v>
      </c>
      <c r="Q1509" t="str" cm="1">
        <f t="array" ref="Q1509">_xlfn.IFS(LEFT(N1509,4)="film","film &amp; video",LEFT(N1509,4)="food","food",LEFT(N1509,4)="game","games",LEFT(N1509,4)="jour","journalism",LEFT(N1509,4)="musi","music",LEFT(N1509,4)="phot","photography",LEFT(N1509,4)="publ","publishing",LEFT(N1509,4)="tech","technology",LEFT(N1509,4)="thea","theater")</f>
        <v>photography</v>
      </c>
      <c r="R1509" t="str">
        <f t="shared" si="119"/>
        <v>photobooks</v>
      </c>
      <c r="S1509" s="10">
        <f t="shared" si="117"/>
        <v>40313.340277777781</v>
      </c>
      <c r="T1509" s="10">
        <f t="shared" si="118"/>
        <v>40254.450335648151</v>
      </c>
    </row>
    <row r="1510" spans="1:20" ht="43.2">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115"/>
        <v>1.1076216216216217</v>
      </c>
      <c r="P1510">
        <f t="shared" si="116"/>
        <v>1.0297203650383094E-2</v>
      </c>
      <c r="Q1510" t="str" cm="1">
        <f t="array" ref="Q1510">_xlfn.IFS(LEFT(N1510,4)="film","film &amp; video",LEFT(N1510,4)="food","food",LEFT(N1510,4)="game","games",LEFT(N1510,4)="jour","journalism",LEFT(N1510,4)="musi","music",LEFT(N1510,4)="phot","photography",LEFT(N1510,4)="publ","publishing",LEFT(N1510,4)="tech","technology",LEFT(N1510,4)="thea","theater")</f>
        <v>photography</v>
      </c>
      <c r="R1510" t="str">
        <f t="shared" si="119"/>
        <v>photobooks</v>
      </c>
      <c r="S1510" s="10">
        <f t="shared" si="117"/>
        <v>41817.614363425928</v>
      </c>
      <c r="T1510" s="10">
        <f t="shared" si="118"/>
        <v>41786.614363425928</v>
      </c>
    </row>
    <row r="1511" spans="1:20" ht="43.2">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115"/>
        <v>1.2364125714285714</v>
      </c>
      <c r="P1511">
        <f t="shared" si="116"/>
        <v>9.0584649968896182E-3</v>
      </c>
      <c r="Q1511" t="str" cm="1">
        <f t="array" ref="Q1511">_xlfn.IFS(LEFT(N1511,4)="film","film &amp; video",LEFT(N1511,4)="food","food",LEFT(N1511,4)="game","games",LEFT(N1511,4)="jour","journalism",LEFT(N1511,4)="musi","music",LEFT(N1511,4)="phot","photography",LEFT(N1511,4)="publ","publishing",LEFT(N1511,4)="tech","technology",LEFT(N1511,4)="thea","theater")</f>
        <v>photography</v>
      </c>
      <c r="R1511" t="str">
        <f t="shared" si="119"/>
        <v>photobooks</v>
      </c>
      <c r="S1511" s="10">
        <f t="shared" si="117"/>
        <v>42780.957638888889</v>
      </c>
      <c r="T1511" s="10">
        <f t="shared" si="118"/>
        <v>42751.533391203702</v>
      </c>
    </row>
    <row r="1512" spans="1:20" ht="43.2">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115"/>
        <v>1.0103500000000001</v>
      </c>
      <c r="P1512">
        <f t="shared" si="116"/>
        <v>2.5053199386351265E-2</v>
      </c>
      <c r="Q1512" t="str" cm="1">
        <f t="array" ref="Q1512">_xlfn.IFS(LEFT(N1512,4)="film","film &amp; video",LEFT(N1512,4)="food","food",LEFT(N1512,4)="game","games",LEFT(N1512,4)="jour","journalism",LEFT(N1512,4)="musi","music",LEFT(N1512,4)="phot","photography",LEFT(N1512,4)="publ","publishing",LEFT(N1512,4)="tech","technology",LEFT(N1512,4)="thea","theater")</f>
        <v>photography</v>
      </c>
      <c r="R1512" t="str">
        <f t="shared" si="119"/>
        <v>photobooks</v>
      </c>
      <c r="S1512" s="10">
        <f t="shared" si="117"/>
        <v>41839.385162037033</v>
      </c>
      <c r="T1512" s="10">
        <f t="shared" si="118"/>
        <v>41809.385162037033</v>
      </c>
    </row>
    <row r="1513" spans="1:20" ht="57.6">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115"/>
        <v>1.1179285714285714</v>
      </c>
      <c r="P1513">
        <f t="shared" si="116"/>
        <v>1.3162098268481246E-2</v>
      </c>
      <c r="Q1513" t="str" cm="1">
        <f t="array" ref="Q1513">_xlfn.IFS(LEFT(N1513,4)="film","film &amp; video",LEFT(N1513,4)="food","food",LEFT(N1513,4)="game","games",LEFT(N1513,4)="jour","journalism",LEFT(N1513,4)="musi","music",LEFT(N1513,4)="phot","photography",LEFT(N1513,4)="publ","publishing",LEFT(N1513,4)="tech","technology",LEFT(N1513,4)="thea","theater")</f>
        <v>photography</v>
      </c>
      <c r="R1513" t="str">
        <f t="shared" si="119"/>
        <v>photobooks</v>
      </c>
      <c r="S1513" s="10">
        <f t="shared" si="117"/>
        <v>42326.625046296293</v>
      </c>
      <c r="T1513" s="10">
        <f t="shared" si="118"/>
        <v>42296.583379629628</v>
      </c>
    </row>
    <row r="1514" spans="1:20" ht="43.2">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115"/>
        <v>5.5877142857142861</v>
      </c>
      <c r="P1514">
        <f t="shared" si="116"/>
        <v>1.7129416577184638E-2</v>
      </c>
      <c r="Q1514" t="str" cm="1">
        <f t="array" ref="Q1514">_xlfn.IFS(LEFT(N1514,4)="film","film &amp; video",LEFT(N1514,4)="food","food",LEFT(N1514,4)="game","games",LEFT(N1514,4)="jour","journalism",LEFT(N1514,4)="musi","music",LEFT(N1514,4)="phot","photography",LEFT(N1514,4)="publ","publishing",LEFT(N1514,4)="tech","technology",LEFT(N1514,4)="thea","theater")</f>
        <v>photography</v>
      </c>
      <c r="R1514" t="str">
        <f t="shared" si="119"/>
        <v>photobooks</v>
      </c>
      <c r="S1514" s="10">
        <f t="shared" si="117"/>
        <v>42771.684479166666</v>
      </c>
      <c r="T1514" s="10">
        <f t="shared" si="118"/>
        <v>42741.684479166666</v>
      </c>
    </row>
    <row r="1515" spans="1:20" ht="43.2">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115"/>
        <v>1.5001875</v>
      </c>
      <c r="P1515">
        <f t="shared" si="116"/>
        <v>1.791442736324626E-2</v>
      </c>
      <c r="Q1515" t="str" cm="1">
        <f t="array" ref="Q1515">_xlfn.IFS(LEFT(N1515,4)="film","film &amp; video",LEFT(N1515,4)="food","food",LEFT(N1515,4)="game","games",LEFT(N1515,4)="jour","journalism",LEFT(N1515,4)="musi","music",LEFT(N1515,4)="phot","photography",LEFT(N1515,4)="publ","publishing",LEFT(N1515,4)="tech","technology",LEFT(N1515,4)="thea","theater")</f>
        <v>photography</v>
      </c>
      <c r="R1515" t="str">
        <f t="shared" si="119"/>
        <v>photobooks</v>
      </c>
      <c r="S1515" s="10">
        <f t="shared" si="117"/>
        <v>41836.637337962966</v>
      </c>
      <c r="T1515" s="10">
        <f t="shared" si="118"/>
        <v>41806.637337962966</v>
      </c>
    </row>
    <row r="1516" spans="1:20" ht="43.2">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115"/>
        <v>1.0647599999999999</v>
      </c>
      <c r="P1516">
        <f t="shared" si="116"/>
        <v>6.6118186257936064E-3</v>
      </c>
      <c r="Q1516" t="str" cm="1">
        <f t="array" ref="Q1516">_xlfn.IFS(LEFT(N1516,4)="film","film &amp; video",LEFT(N1516,4)="food","food",LEFT(N1516,4)="game","games",LEFT(N1516,4)="jour","journalism",LEFT(N1516,4)="musi","music",LEFT(N1516,4)="phot","photography",LEFT(N1516,4)="publ","publishing",LEFT(N1516,4)="tech","technology",LEFT(N1516,4)="thea","theater")</f>
        <v>photography</v>
      </c>
      <c r="R1516" t="str">
        <f t="shared" si="119"/>
        <v>photobooks</v>
      </c>
      <c r="S1516" s="10">
        <f t="shared" si="117"/>
        <v>42274.597685185188</v>
      </c>
      <c r="T1516" s="10">
        <f t="shared" si="118"/>
        <v>42234.597685185188</v>
      </c>
    </row>
    <row r="1517" spans="1:20" ht="43.2">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115"/>
        <v>1.57189</v>
      </c>
      <c r="P1517">
        <f t="shared" si="116"/>
        <v>1.1769271386674639E-3</v>
      </c>
      <c r="Q1517" t="str" cm="1">
        <f t="array" ref="Q1517">_xlfn.IFS(LEFT(N1517,4)="film","film &amp; video",LEFT(N1517,4)="food","food",LEFT(N1517,4)="game","games",LEFT(N1517,4)="jour","journalism",LEFT(N1517,4)="musi","music",LEFT(N1517,4)="phot","photography",LEFT(N1517,4)="publ","publishing",LEFT(N1517,4)="tech","technology",LEFT(N1517,4)="thea","theater")</f>
        <v>photography</v>
      </c>
      <c r="R1517" t="str">
        <f t="shared" si="119"/>
        <v>photobooks</v>
      </c>
      <c r="S1517" s="10">
        <f t="shared" si="117"/>
        <v>42445.211770833332</v>
      </c>
      <c r="T1517" s="10">
        <f t="shared" si="118"/>
        <v>42415.253437499996</v>
      </c>
    </row>
    <row r="1518" spans="1:20" ht="43.2">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115"/>
        <v>1.0865882352941176</v>
      </c>
      <c r="P1518">
        <f t="shared" si="116"/>
        <v>6.2797747942832391E-3</v>
      </c>
      <c r="Q1518" t="str" cm="1">
        <f t="array" ref="Q1518">_xlfn.IFS(LEFT(N1518,4)="film","film &amp; video",LEFT(N1518,4)="food","food",LEFT(N1518,4)="game","games",LEFT(N1518,4)="jour","journalism",LEFT(N1518,4)="musi","music",LEFT(N1518,4)="phot","photography",LEFT(N1518,4)="publ","publishing",LEFT(N1518,4)="tech","technology",LEFT(N1518,4)="thea","theater")</f>
        <v>photography</v>
      </c>
      <c r="R1518" t="str">
        <f t="shared" si="119"/>
        <v>photobooks</v>
      </c>
      <c r="S1518" s="10">
        <f t="shared" si="117"/>
        <v>42649.583333333328</v>
      </c>
      <c r="T1518" s="10">
        <f t="shared" si="118"/>
        <v>42619.466342592597</v>
      </c>
    </row>
    <row r="1519" spans="1:20" ht="43.2">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115"/>
        <v>1.6197999999999999</v>
      </c>
      <c r="P1519">
        <f t="shared" si="116"/>
        <v>2.5311766884800593E-2</v>
      </c>
      <c r="Q1519" t="str" cm="1">
        <f t="array" ref="Q1519">_xlfn.IFS(LEFT(N1519,4)="film","film &amp; video",LEFT(N1519,4)="food","food",LEFT(N1519,4)="game","games",LEFT(N1519,4)="jour","journalism",LEFT(N1519,4)="musi","music",LEFT(N1519,4)="phot","photography",LEFT(N1519,4)="publ","publishing",LEFT(N1519,4)="tech","technology",LEFT(N1519,4)="thea","theater")</f>
        <v>photography</v>
      </c>
      <c r="R1519" t="str">
        <f t="shared" si="119"/>
        <v>photobooks</v>
      </c>
      <c r="S1519" s="10">
        <f t="shared" si="117"/>
        <v>41979.25</v>
      </c>
      <c r="T1519" s="10">
        <f t="shared" si="118"/>
        <v>41948.56658564815</v>
      </c>
    </row>
    <row r="1520" spans="1:20" ht="28.8">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115"/>
        <v>2.0536666666666665</v>
      </c>
      <c r="P1520">
        <f t="shared" si="116"/>
        <v>7.6610939782502836E-3</v>
      </c>
      <c r="Q1520" t="str" cm="1">
        <f t="array" ref="Q1520">_xlfn.IFS(LEFT(N1520,4)="film","film &amp; video",LEFT(N1520,4)="food","food",LEFT(N1520,4)="game","games",LEFT(N1520,4)="jour","journalism",LEFT(N1520,4)="musi","music",LEFT(N1520,4)="phot","photography",LEFT(N1520,4)="publ","publishing",LEFT(N1520,4)="tech","technology",LEFT(N1520,4)="thea","theater")</f>
        <v>photography</v>
      </c>
      <c r="R1520" t="str">
        <f t="shared" si="119"/>
        <v>photobooks</v>
      </c>
      <c r="S1520" s="10">
        <f t="shared" si="117"/>
        <v>41790.8200462963</v>
      </c>
      <c r="T1520" s="10">
        <f t="shared" si="118"/>
        <v>41760.8200462963</v>
      </c>
    </row>
    <row r="1521" spans="1:20" ht="43.2">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115"/>
        <v>1.033638888888889</v>
      </c>
      <c r="P1521">
        <f t="shared" si="116"/>
        <v>1.5586788852758594E-2</v>
      </c>
      <c r="Q1521" t="str" cm="1">
        <f t="array" ref="Q1521">_xlfn.IFS(LEFT(N1521,4)="film","film &amp; video",LEFT(N1521,4)="food","food",LEFT(N1521,4)="game","games",LEFT(N1521,4)="jour","journalism",LEFT(N1521,4)="musi","music",LEFT(N1521,4)="phot","photography",LEFT(N1521,4)="publ","publishing",LEFT(N1521,4)="tech","technology",LEFT(N1521,4)="thea","theater")</f>
        <v>photography</v>
      </c>
      <c r="R1521" t="str">
        <f t="shared" si="119"/>
        <v>photobooks</v>
      </c>
      <c r="S1521" s="10">
        <f t="shared" si="117"/>
        <v>41810.915972222225</v>
      </c>
      <c r="T1521" s="10">
        <f t="shared" si="118"/>
        <v>41782.741701388892</v>
      </c>
    </row>
    <row r="1522" spans="1:20" ht="28.8">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115"/>
        <v>1.0347222222222223</v>
      </c>
      <c r="P1522">
        <f t="shared" si="116"/>
        <v>8.9664429530201348E-3</v>
      </c>
      <c r="Q1522" t="str" cm="1">
        <f t="array" ref="Q1522">_xlfn.IFS(LEFT(N1522,4)="film","film &amp; video",LEFT(N1522,4)="food","food",LEFT(N1522,4)="game","games",LEFT(N1522,4)="jour","journalism",LEFT(N1522,4)="musi","music",LEFT(N1522,4)="phot","photography",LEFT(N1522,4)="publ","publishing",LEFT(N1522,4)="tech","technology",LEFT(N1522,4)="thea","theater")</f>
        <v>photography</v>
      </c>
      <c r="R1522" t="str">
        <f t="shared" si="119"/>
        <v>photobooks</v>
      </c>
      <c r="S1522" s="10">
        <f t="shared" si="117"/>
        <v>41992.166666666672</v>
      </c>
      <c r="T1522" s="10">
        <f t="shared" si="118"/>
        <v>41955.857789351852</v>
      </c>
    </row>
    <row r="1523" spans="1:20" ht="43.2">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115"/>
        <v>1.0681333333333334</v>
      </c>
      <c r="P1523">
        <f t="shared" si="116"/>
        <v>5.8669329671701409E-3</v>
      </c>
      <c r="Q1523" t="str" cm="1">
        <f t="array" ref="Q1523">_xlfn.IFS(LEFT(N1523,4)="film","film &amp; video",LEFT(N1523,4)="food","food",LEFT(N1523,4)="game","games",LEFT(N1523,4)="jour","journalism",LEFT(N1523,4)="musi","music",LEFT(N1523,4)="phot","photography",LEFT(N1523,4)="publ","publishing",LEFT(N1523,4)="tech","technology",LEFT(N1523,4)="thea","theater")</f>
        <v>photography</v>
      </c>
      <c r="R1523" t="str">
        <f t="shared" si="119"/>
        <v>photobooks</v>
      </c>
      <c r="S1523" s="10">
        <f t="shared" si="117"/>
        <v>42528.167719907404</v>
      </c>
      <c r="T1523" s="10">
        <f t="shared" si="118"/>
        <v>42493.167719907404</v>
      </c>
    </row>
    <row r="1524" spans="1:20" ht="57.6">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115"/>
        <v>1.3896574712643677</v>
      </c>
      <c r="P1524">
        <f t="shared" si="116"/>
        <v>7.4772415595673125E-3</v>
      </c>
      <c r="Q1524" t="str" cm="1">
        <f t="array" ref="Q1524">_xlfn.IFS(LEFT(N1524,4)="film","film &amp; video",LEFT(N1524,4)="food","food",LEFT(N1524,4)="game","games",LEFT(N1524,4)="jour","journalism",LEFT(N1524,4)="musi","music",LEFT(N1524,4)="phot","photography",LEFT(N1524,4)="publ","publishing",LEFT(N1524,4)="tech","technology",LEFT(N1524,4)="thea","theater")</f>
        <v>photography</v>
      </c>
      <c r="R1524" t="str">
        <f t="shared" si="119"/>
        <v>photobooks</v>
      </c>
      <c r="S1524" s="10">
        <f t="shared" si="117"/>
        <v>41929.830312500002</v>
      </c>
      <c r="T1524" s="10">
        <f t="shared" si="118"/>
        <v>41899.830312500002</v>
      </c>
    </row>
    <row r="1525" spans="1:20" ht="43.2">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115"/>
        <v>1.2484324324324325</v>
      </c>
      <c r="P1525">
        <f t="shared" si="116"/>
        <v>1.043470730862487E-2</v>
      </c>
      <c r="Q1525" t="str" cm="1">
        <f t="array" ref="Q1525">_xlfn.IFS(LEFT(N1525,4)="film","film &amp; video",LEFT(N1525,4)="food","food",LEFT(N1525,4)="game","games",LEFT(N1525,4)="jour","journalism",LEFT(N1525,4)="musi","music",LEFT(N1525,4)="phot","photography",LEFT(N1525,4)="publ","publishing",LEFT(N1525,4)="tech","technology",LEFT(N1525,4)="thea","theater")</f>
        <v>photography</v>
      </c>
      <c r="R1525" t="str">
        <f t="shared" si="119"/>
        <v>photobooks</v>
      </c>
      <c r="S1525" s="10">
        <f t="shared" si="117"/>
        <v>41996</v>
      </c>
      <c r="T1525" s="10">
        <f t="shared" si="118"/>
        <v>41964.751342592594</v>
      </c>
    </row>
    <row r="1526" spans="1:20" ht="43.2">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115"/>
        <v>2.0699999999999998</v>
      </c>
      <c r="P1526">
        <f t="shared" si="116"/>
        <v>4.5088566827697265E-3</v>
      </c>
      <c r="Q1526" t="str" cm="1">
        <f t="array" ref="Q1526">_xlfn.IFS(LEFT(N1526,4)="film","film &amp; video",LEFT(N1526,4)="food","food",LEFT(N1526,4)="game","games",LEFT(N1526,4)="jour","journalism",LEFT(N1526,4)="musi","music",LEFT(N1526,4)="phot","photography",LEFT(N1526,4)="publ","publishing",LEFT(N1526,4)="tech","technology",LEFT(N1526,4)="thea","theater")</f>
        <v>photography</v>
      </c>
      <c r="R1526" t="str">
        <f t="shared" si="119"/>
        <v>photobooks</v>
      </c>
      <c r="S1526" s="10">
        <f t="shared" si="117"/>
        <v>42786.501041666663</v>
      </c>
      <c r="T1526" s="10">
        <f t="shared" si="118"/>
        <v>42756.501041666663</v>
      </c>
    </row>
    <row r="1527" spans="1:20" ht="43.2">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115"/>
        <v>1.7400576923076922</v>
      </c>
      <c r="P1527">
        <f t="shared" si="116"/>
        <v>3.0945039399666238E-2</v>
      </c>
      <c r="Q1527" t="str" cm="1">
        <f t="array" ref="Q1527">_xlfn.IFS(LEFT(N1527,4)="film","film &amp; video",LEFT(N1527,4)="food","food",LEFT(N1527,4)="game","games",LEFT(N1527,4)="jour","journalism",LEFT(N1527,4)="musi","music",LEFT(N1527,4)="phot","photography",LEFT(N1527,4)="publ","publishing",LEFT(N1527,4)="tech","technology",LEFT(N1527,4)="thea","theater")</f>
        <v>photography</v>
      </c>
      <c r="R1527" t="str">
        <f t="shared" si="119"/>
        <v>photobooks</v>
      </c>
      <c r="S1527" s="10">
        <f t="shared" si="117"/>
        <v>42600.702986111108</v>
      </c>
      <c r="T1527" s="10">
        <f t="shared" si="118"/>
        <v>42570.702986111108</v>
      </c>
    </row>
    <row r="1528" spans="1:20" ht="43.2">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115"/>
        <v>1.2032608695652174</v>
      </c>
      <c r="P1528">
        <f t="shared" si="116"/>
        <v>1.011743450767841E-2</v>
      </c>
      <c r="Q1528" t="str" cm="1">
        <f t="array" ref="Q1528">_xlfn.IFS(LEFT(N1528,4)="film","film &amp; video",LEFT(N1528,4)="food","food",LEFT(N1528,4)="game","games",LEFT(N1528,4)="jour","journalism",LEFT(N1528,4)="musi","music",LEFT(N1528,4)="phot","photography",LEFT(N1528,4)="publ","publishing",LEFT(N1528,4)="tech","technology",LEFT(N1528,4)="thea","theater")</f>
        <v>photography</v>
      </c>
      <c r="R1528" t="str">
        <f t="shared" si="119"/>
        <v>photobooks</v>
      </c>
      <c r="S1528" s="10">
        <f t="shared" si="117"/>
        <v>42388.276006944448</v>
      </c>
      <c r="T1528" s="10">
        <f t="shared" si="118"/>
        <v>42339.276006944448</v>
      </c>
    </row>
    <row r="1529" spans="1:20" ht="43.2">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115"/>
        <v>1.1044428571428573</v>
      </c>
      <c r="P1529">
        <f t="shared" si="116"/>
        <v>1.8108677937162886E-2</v>
      </c>
      <c r="Q1529" t="str" cm="1">
        <f t="array" ref="Q1529">_xlfn.IFS(LEFT(N1529,4)="film","film &amp; video",LEFT(N1529,4)="food","food",LEFT(N1529,4)="game","games",LEFT(N1529,4)="jour","journalism",LEFT(N1529,4)="musi","music",LEFT(N1529,4)="phot","photography",LEFT(N1529,4)="publ","publishing",LEFT(N1529,4)="tech","technology",LEFT(N1529,4)="thea","theater")</f>
        <v>photography</v>
      </c>
      <c r="R1529" t="str">
        <f t="shared" si="119"/>
        <v>photobooks</v>
      </c>
      <c r="S1529" s="10">
        <f t="shared" si="117"/>
        <v>42808.558865740735</v>
      </c>
      <c r="T1529" s="10">
        <f t="shared" si="118"/>
        <v>42780.600532407407</v>
      </c>
    </row>
    <row r="1530" spans="1:20" ht="28.8">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115"/>
        <v>2.8156666666666665</v>
      </c>
      <c r="P1530">
        <f t="shared" si="116"/>
        <v>1.894163608381674E-2</v>
      </c>
      <c r="Q1530" t="str" cm="1">
        <f t="array" ref="Q1530">_xlfn.IFS(LEFT(N1530,4)="film","film &amp; video",LEFT(N1530,4)="food","food",LEFT(N1530,4)="game","games",LEFT(N1530,4)="jour","journalism",LEFT(N1530,4)="musi","music",LEFT(N1530,4)="phot","photography",LEFT(N1530,4)="publ","publishing",LEFT(N1530,4)="tech","technology",LEFT(N1530,4)="thea","theater")</f>
        <v>photography</v>
      </c>
      <c r="R1530" t="str">
        <f t="shared" si="119"/>
        <v>photobooks</v>
      </c>
      <c r="S1530" s="10">
        <f t="shared" si="117"/>
        <v>42767</v>
      </c>
      <c r="T1530" s="10">
        <f t="shared" si="118"/>
        <v>42736.732893518521</v>
      </c>
    </row>
    <row r="1531" spans="1:20" ht="28.8">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115"/>
        <v>1.0067894736842105</v>
      </c>
      <c r="P1531">
        <f t="shared" si="116"/>
        <v>7.3710073710073713E-3</v>
      </c>
      <c r="Q1531" t="str" cm="1">
        <f t="array" ref="Q1531">_xlfn.IFS(LEFT(N1531,4)="film","film &amp; video",LEFT(N1531,4)="food","food",LEFT(N1531,4)="game","games",LEFT(N1531,4)="jour","journalism",LEFT(N1531,4)="musi","music",LEFT(N1531,4)="phot","photography",LEFT(N1531,4)="publ","publishing",LEFT(N1531,4)="tech","technology",LEFT(N1531,4)="thea","theater")</f>
        <v>photography</v>
      </c>
      <c r="R1531" t="str">
        <f t="shared" si="119"/>
        <v>photobooks</v>
      </c>
      <c r="S1531" s="10">
        <f t="shared" si="117"/>
        <v>42082.587037037039</v>
      </c>
      <c r="T1531" s="10">
        <f t="shared" si="118"/>
        <v>42052.628703703704</v>
      </c>
    </row>
    <row r="1532" spans="1:20" ht="57.6">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115"/>
        <v>1.3482571428571428</v>
      </c>
      <c r="P1532">
        <f t="shared" si="116"/>
        <v>1.8521265549174597E-2</v>
      </c>
      <c r="Q1532" t="str" cm="1">
        <f t="array" ref="Q1532">_xlfn.IFS(LEFT(N1532,4)="film","film &amp; video",LEFT(N1532,4)="food","food",LEFT(N1532,4)="game","games",LEFT(N1532,4)="jour","journalism",LEFT(N1532,4)="musi","music",LEFT(N1532,4)="phot","photography",LEFT(N1532,4)="publ","publishing",LEFT(N1532,4)="tech","technology",LEFT(N1532,4)="thea","theater")</f>
        <v>photography</v>
      </c>
      <c r="R1532" t="str">
        <f t="shared" si="119"/>
        <v>photobooks</v>
      </c>
      <c r="S1532" s="10">
        <f t="shared" si="117"/>
        <v>42300.767303240747</v>
      </c>
      <c r="T1532" s="10">
        <f t="shared" si="118"/>
        <v>42275.767303240747</v>
      </c>
    </row>
    <row r="1533" spans="1:20" ht="57.6">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115"/>
        <v>1.7595744680851064</v>
      </c>
      <c r="P1533">
        <f t="shared" si="116"/>
        <v>1.7654171704957679E-2</v>
      </c>
      <c r="Q1533" t="str" cm="1">
        <f t="array" ref="Q1533">_xlfn.IFS(LEFT(N1533,4)="film","film &amp; video",LEFT(N1533,4)="food","food",LEFT(N1533,4)="game","games",LEFT(N1533,4)="jour","journalism",LEFT(N1533,4)="musi","music",LEFT(N1533,4)="phot","photography",LEFT(N1533,4)="publ","publishing",LEFT(N1533,4)="tech","technology",LEFT(N1533,4)="thea","theater")</f>
        <v>photography</v>
      </c>
      <c r="R1533" t="str">
        <f t="shared" si="119"/>
        <v>photobooks</v>
      </c>
      <c r="S1533" s="10">
        <f t="shared" si="117"/>
        <v>41974.125</v>
      </c>
      <c r="T1533" s="10">
        <f t="shared" si="118"/>
        <v>41941.802384259259</v>
      </c>
    </row>
    <row r="1534" spans="1:20" ht="43.2">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115"/>
        <v>4.8402000000000003</v>
      </c>
      <c r="P1534">
        <f t="shared" si="116"/>
        <v>1.2148258336432379E-2</v>
      </c>
      <c r="Q1534" t="str" cm="1">
        <f t="array" ref="Q1534">_xlfn.IFS(LEFT(N1534,4)="film","film &amp; video",LEFT(N1534,4)="food","food",LEFT(N1534,4)="game","games",LEFT(N1534,4)="jour","journalism",LEFT(N1534,4)="musi","music",LEFT(N1534,4)="phot","photography",LEFT(N1534,4)="publ","publishing",LEFT(N1534,4)="tech","technology",LEFT(N1534,4)="thea","theater")</f>
        <v>photography</v>
      </c>
      <c r="R1534" t="str">
        <f t="shared" si="119"/>
        <v>photobooks</v>
      </c>
      <c r="S1534" s="10">
        <f t="shared" si="117"/>
        <v>42415.625</v>
      </c>
      <c r="T1534" s="10">
        <f t="shared" si="118"/>
        <v>42391.475289351853</v>
      </c>
    </row>
    <row r="1535" spans="1:20" ht="43.2">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115"/>
        <v>1.4514</v>
      </c>
      <c r="P1535">
        <f t="shared" si="116"/>
        <v>1.1330056803392892E-2</v>
      </c>
      <c r="Q1535" t="str" cm="1">
        <f t="array" ref="Q1535">_xlfn.IFS(LEFT(N1535,4)="film","film &amp; video",LEFT(N1535,4)="food","food",LEFT(N1535,4)="game","games",LEFT(N1535,4)="jour","journalism",LEFT(N1535,4)="musi","music",LEFT(N1535,4)="phot","photography",LEFT(N1535,4)="publ","publishing",LEFT(N1535,4)="tech","technology",LEFT(N1535,4)="thea","theater")</f>
        <v>photography</v>
      </c>
      <c r="R1535" t="str">
        <f t="shared" si="119"/>
        <v>photobooks</v>
      </c>
      <c r="S1535" s="10">
        <f t="shared" si="117"/>
        <v>42492.165972222225</v>
      </c>
      <c r="T1535" s="10">
        <f t="shared" si="118"/>
        <v>42443.00204861111</v>
      </c>
    </row>
    <row r="1536" spans="1:20" ht="43.2">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115"/>
        <v>4.1773333333333333</v>
      </c>
      <c r="P1536">
        <f t="shared" si="116"/>
        <v>1.1777848707309288E-2</v>
      </c>
      <c r="Q1536" t="str" cm="1">
        <f t="array" ref="Q1536">_xlfn.IFS(LEFT(N1536,4)="film","film &amp; video",LEFT(N1536,4)="food","food",LEFT(N1536,4)="game","games",LEFT(N1536,4)="jour","journalism",LEFT(N1536,4)="musi","music",LEFT(N1536,4)="phot","photography",LEFT(N1536,4)="publ","publishing",LEFT(N1536,4)="tech","technology",LEFT(N1536,4)="thea","theater")</f>
        <v>photography</v>
      </c>
      <c r="R1536" t="str">
        <f t="shared" si="119"/>
        <v>photobooks</v>
      </c>
      <c r="S1536" s="10">
        <f t="shared" si="117"/>
        <v>42251.67432870371</v>
      </c>
      <c r="T1536" s="10">
        <f t="shared" si="118"/>
        <v>42221.67432870371</v>
      </c>
    </row>
    <row r="1537" spans="1:20" ht="43.2">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115"/>
        <v>1.3242499999999999</v>
      </c>
      <c r="P1537">
        <f t="shared" si="116"/>
        <v>2.0766471587691147E-2</v>
      </c>
      <c r="Q1537" t="str" cm="1">
        <f t="array" ref="Q1537">_xlfn.IFS(LEFT(N1537,4)="film","film &amp; video",LEFT(N1537,4)="food","food",LEFT(N1537,4)="game","games",LEFT(N1537,4)="jour","journalism",LEFT(N1537,4)="musi","music",LEFT(N1537,4)="phot","photography",LEFT(N1537,4)="publ","publishing",LEFT(N1537,4)="tech","technology",LEFT(N1537,4)="thea","theater")</f>
        <v>photography</v>
      </c>
      <c r="R1537" t="str">
        <f t="shared" si="119"/>
        <v>photobooks</v>
      </c>
      <c r="S1537" s="10">
        <f t="shared" si="117"/>
        <v>42513.916666666672</v>
      </c>
      <c r="T1537" s="10">
        <f t="shared" si="118"/>
        <v>42484.829062500001</v>
      </c>
    </row>
    <row r="1538" spans="1:20" ht="57.6">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120">E1538/D1538</f>
        <v>2.5030841666666666</v>
      </c>
      <c r="P1538">
        <f t="shared" ref="P1538:P1601" si="121">L1538/E1538</f>
        <v>1.514797910977158E-2</v>
      </c>
      <c r="Q1538" t="str" cm="1">
        <f t="array" ref="Q1538">_xlfn.IFS(LEFT(N1538,4)="film","film &amp; video",LEFT(N1538,4)="food","food",LEFT(N1538,4)="game","games",LEFT(N1538,4)="jour","journalism",LEFT(N1538,4)="musi","music",LEFT(N1538,4)="phot","photography",LEFT(N1538,4)="publ","publishing",LEFT(N1538,4)="tech","technology",LEFT(N1538,4)="thea","theater")</f>
        <v>photography</v>
      </c>
      <c r="R1538" t="str">
        <f t="shared" si="119"/>
        <v>photobooks</v>
      </c>
      <c r="S1538" s="10">
        <f t="shared" ref="S1538:S1601" si="122">(((I1538/60)/60)/24)+DATE(1970,1,1)</f>
        <v>42243.802199074074</v>
      </c>
      <c r="T1538" s="10">
        <f t="shared" ref="T1538:T1601" si="123">(((J1538/60)/60)/24)+DATE(1970,1,1)</f>
        <v>42213.802199074074</v>
      </c>
    </row>
    <row r="1539" spans="1:20" ht="43.2">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120"/>
        <v>1.7989999999999999</v>
      </c>
      <c r="P1539">
        <f t="shared" si="121"/>
        <v>1.0376134889753566E-2</v>
      </c>
      <c r="Q1539" t="str" cm="1">
        <f t="array" ref="Q1539">_xlfn.IFS(LEFT(N1539,4)="film","film &amp; video",LEFT(N1539,4)="food","food",LEFT(N1539,4)="game","games",LEFT(N1539,4)="jour","journalism",LEFT(N1539,4)="musi","music",LEFT(N1539,4)="phot","photography",LEFT(N1539,4)="publ","publishing",LEFT(N1539,4)="tech","technology",LEFT(N1539,4)="thea","theater")</f>
        <v>photography</v>
      </c>
      <c r="R1539" t="str">
        <f t="shared" ref="R1539:R1602" si="124">MID(N1539,SEARCH("/",N1539)+1,17)</f>
        <v>photobooks</v>
      </c>
      <c r="S1539" s="10">
        <f t="shared" si="122"/>
        <v>42588.75</v>
      </c>
      <c r="T1539" s="10">
        <f t="shared" si="123"/>
        <v>42552.315127314811</v>
      </c>
    </row>
    <row r="1540" spans="1:20" ht="43.2">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120"/>
        <v>1.0262857142857142</v>
      </c>
      <c r="P1540">
        <f t="shared" si="121"/>
        <v>6.4031180400890867E-3</v>
      </c>
      <c r="Q1540" t="str" cm="1">
        <f t="array" ref="Q1540">_xlfn.IFS(LEFT(N1540,4)="film","film &amp; video",LEFT(N1540,4)="food","food",LEFT(N1540,4)="game","games",LEFT(N1540,4)="jour","journalism",LEFT(N1540,4)="musi","music",LEFT(N1540,4)="phot","photography",LEFT(N1540,4)="publ","publishing",LEFT(N1540,4)="tech","technology",LEFT(N1540,4)="thea","theater")</f>
        <v>photography</v>
      </c>
      <c r="R1540" t="str">
        <f t="shared" si="124"/>
        <v>photobooks</v>
      </c>
      <c r="S1540" s="10">
        <f t="shared" si="122"/>
        <v>42026.782060185185</v>
      </c>
      <c r="T1540" s="10">
        <f t="shared" si="123"/>
        <v>41981.782060185185</v>
      </c>
    </row>
    <row r="1541" spans="1:20" ht="43.2">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120"/>
        <v>1.359861</v>
      </c>
      <c r="P1541">
        <f t="shared" si="121"/>
        <v>1.0442243729322336E-2</v>
      </c>
      <c r="Q1541" t="str" cm="1">
        <f t="array" ref="Q1541">_xlfn.IFS(LEFT(N1541,4)="film","film &amp; video",LEFT(N1541,4)="food","food",LEFT(N1541,4)="game","games",LEFT(N1541,4)="jour","journalism",LEFT(N1541,4)="musi","music",LEFT(N1541,4)="phot","photography",LEFT(N1541,4)="publ","publishing",LEFT(N1541,4)="tech","technology",LEFT(N1541,4)="thea","theater")</f>
        <v>photography</v>
      </c>
      <c r="R1541" t="str">
        <f t="shared" si="124"/>
        <v>photobooks</v>
      </c>
      <c r="S1541" s="10">
        <f t="shared" si="122"/>
        <v>42738.919201388882</v>
      </c>
      <c r="T1541" s="10">
        <f t="shared" si="123"/>
        <v>42705.919201388882</v>
      </c>
    </row>
    <row r="1542" spans="1:20" ht="43.2">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120"/>
        <v>1.1786666666666668</v>
      </c>
      <c r="P1542">
        <f t="shared" si="121"/>
        <v>5.5429864253393668E-3</v>
      </c>
      <c r="Q1542" t="str" cm="1">
        <f t="array" ref="Q1542">_xlfn.IFS(LEFT(N1542,4)="film","film &amp; video",LEFT(N1542,4)="food","food",LEFT(N1542,4)="game","games",LEFT(N1542,4)="jour","journalism",LEFT(N1542,4)="musi","music",LEFT(N1542,4)="phot","photography",LEFT(N1542,4)="publ","publishing",LEFT(N1542,4)="tech","technology",LEFT(N1542,4)="thea","theater")</f>
        <v>photography</v>
      </c>
      <c r="R1542" t="str">
        <f t="shared" si="124"/>
        <v>photobooks</v>
      </c>
      <c r="S1542" s="10">
        <f t="shared" si="122"/>
        <v>41969.052083333328</v>
      </c>
      <c r="T1542" s="10">
        <f t="shared" si="123"/>
        <v>41939.00712962963</v>
      </c>
    </row>
    <row r="1543" spans="1:20" ht="43.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120"/>
        <v>3.3333333333333332E-4</v>
      </c>
      <c r="P1543">
        <f t="shared" si="121"/>
        <v>0.33333333333333331</v>
      </c>
      <c r="Q1543" t="str" cm="1">
        <f t="array" ref="Q1543">_xlfn.IFS(LEFT(N1543,4)="film","film &amp; video",LEFT(N1543,4)="food","food",LEFT(N1543,4)="game","games",LEFT(N1543,4)="jour","journalism",LEFT(N1543,4)="musi","music",LEFT(N1543,4)="phot","photography",LEFT(N1543,4)="publ","publishing",LEFT(N1543,4)="tech","technology",LEFT(N1543,4)="thea","theater")</f>
        <v>photography</v>
      </c>
      <c r="R1543" t="str">
        <f t="shared" si="124"/>
        <v>nature</v>
      </c>
      <c r="S1543" s="10">
        <f t="shared" si="122"/>
        <v>42004.712245370371</v>
      </c>
      <c r="T1543" s="10">
        <f t="shared" si="123"/>
        <v>41974.712245370371</v>
      </c>
    </row>
    <row r="1544" spans="1:20" ht="43.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120"/>
        <v>0.04</v>
      </c>
      <c r="P1544">
        <f t="shared" si="121"/>
        <v>0.05</v>
      </c>
      <c r="Q1544" t="str" cm="1">
        <f t="array" ref="Q1544">_xlfn.IFS(LEFT(N1544,4)="film","film &amp; video",LEFT(N1544,4)="food","food",LEFT(N1544,4)="game","games",LEFT(N1544,4)="jour","journalism",LEFT(N1544,4)="musi","music",LEFT(N1544,4)="phot","photography",LEFT(N1544,4)="publ","publishing",LEFT(N1544,4)="tech","technology",LEFT(N1544,4)="thea","theater")</f>
        <v>photography</v>
      </c>
      <c r="R1544" t="str">
        <f t="shared" si="124"/>
        <v>nature</v>
      </c>
      <c r="S1544" s="10">
        <f t="shared" si="122"/>
        <v>42185.996527777781</v>
      </c>
      <c r="T1544" s="10">
        <f t="shared" si="123"/>
        <v>42170.996527777781</v>
      </c>
    </row>
    <row r="1545" spans="1:20" ht="43.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120"/>
        <v>4.4444444444444444E-3</v>
      </c>
      <c r="P1545">
        <f t="shared" si="121"/>
        <v>0.1</v>
      </c>
      <c r="Q1545" t="str" cm="1">
        <f t="array" ref="Q1545">_xlfn.IFS(LEFT(N1545,4)="film","film &amp; video",LEFT(N1545,4)="food","food",LEFT(N1545,4)="game","games",LEFT(N1545,4)="jour","journalism",LEFT(N1545,4)="musi","music",LEFT(N1545,4)="phot","photography",LEFT(N1545,4)="publ","publishing",LEFT(N1545,4)="tech","technology",LEFT(N1545,4)="thea","theater")</f>
        <v>photography</v>
      </c>
      <c r="R1545" t="str">
        <f t="shared" si="124"/>
        <v>nature</v>
      </c>
      <c r="S1545" s="10">
        <f t="shared" si="122"/>
        <v>41965.551319444443</v>
      </c>
      <c r="T1545" s="10">
        <f t="shared" si="123"/>
        <v>41935.509652777779</v>
      </c>
    </row>
    <row r="1546" spans="1:20" ht="43.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120"/>
        <v>0</v>
      </c>
      <c r="P1546" t="e">
        <f t="shared" si="121"/>
        <v>#DIV/0!</v>
      </c>
      <c r="Q1546" t="str" cm="1">
        <f t="array" ref="Q1546">_xlfn.IFS(LEFT(N1546,4)="film","film &amp; video",LEFT(N1546,4)="food","food",LEFT(N1546,4)="game","games",LEFT(N1546,4)="jour","journalism",LEFT(N1546,4)="musi","music",LEFT(N1546,4)="phot","photography",LEFT(N1546,4)="publ","publishing",LEFT(N1546,4)="tech","technology",LEFT(N1546,4)="thea","theater")</f>
        <v>photography</v>
      </c>
      <c r="R1546" t="str">
        <f t="shared" si="124"/>
        <v>nature</v>
      </c>
      <c r="S1546" s="10">
        <f t="shared" si="122"/>
        <v>42095.012499999997</v>
      </c>
      <c r="T1546" s="10">
        <f t="shared" si="123"/>
        <v>42053.051203703704</v>
      </c>
    </row>
    <row r="1547" spans="1:20" ht="43.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120"/>
        <v>3.3333333333333332E-4</v>
      </c>
      <c r="P1547">
        <f t="shared" si="121"/>
        <v>1</v>
      </c>
      <c r="Q1547" t="str" cm="1">
        <f t="array" ref="Q1547">_xlfn.IFS(LEFT(N1547,4)="film","film &amp; video",LEFT(N1547,4)="food","food",LEFT(N1547,4)="game","games",LEFT(N1547,4)="jour","journalism",LEFT(N1547,4)="musi","music",LEFT(N1547,4)="phot","photography",LEFT(N1547,4)="publ","publishing",LEFT(N1547,4)="tech","technology",LEFT(N1547,4)="thea","theater")</f>
        <v>photography</v>
      </c>
      <c r="R1547" t="str">
        <f t="shared" si="124"/>
        <v>nature</v>
      </c>
      <c r="S1547" s="10">
        <f t="shared" si="122"/>
        <v>42065.886111111111</v>
      </c>
      <c r="T1547" s="10">
        <f t="shared" si="123"/>
        <v>42031.884652777779</v>
      </c>
    </row>
    <row r="1548" spans="1:20" ht="43.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120"/>
        <v>0.28899999999999998</v>
      </c>
      <c r="P1548">
        <f t="shared" si="121"/>
        <v>3.8062283737024222E-2</v>
      </c>
      <c r="Q1548" t="str" cm="1">
        <f t="array" ref="Q1548">_xlfn.IFS(LEFT(N1548,4)="film","film &amp; video",LEFT(N1548,4)="food","food",LEFT(N1548,4)="game","games",LEFT(N1548,4)="jour","journalism",LEFT(N1548,4)="musi","music",LEFT(N1548,4)="phot","photography",LEFT(N1548,4)="publ","publishing",LEFT(N1548,4)="tech","technology",LEFT(N1548,4)="thea","theater")</f>
        <v>photography</v>
      </c>
      <c r="R1548" t="str">
        <f t="shared" si="124"/>
        <v>nature</v>
      </c>
      <c r="S1548" s="10">
        <f t="shared" si="122"/>
        <v>41899.212951388887</v>
      </c>
      <c r="T1548" s="10">
        <f t="shared" si="123"/>
        <v>41839.212951388887</v>
      </c>
    </row>
    <row r="1549" spans="1:20" ht="43.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120"/>
        <v>0</v>
      </c>
      <c r="P1549" t="e">
        <f t="shared" si="121"/>
        <v>#DIV/0!</v>
      </c>
      <c r="Q1549" t="str" cm="1">
        <f t="array" ref="Q1549">_xlfn.IFS(LEFT(N1549,4)="film","film &amp; video",LEFT(N1549,4)="food","food",LEFT(N1549,4)="game","games",LEFT(N1549,4)="jour","journalism",LEFT(N1549,4)="musi","music",LEFT(N1549,4)="phot","photography",LEFT(N1549,4)="publ","publishing",LEFT(N1549,4)="tech","technology",LEFT(N1549,4)="thea","theater")</f>
        <v>photography</v>
      </c>
      <c r="R1549" t="str">
        <f t="shared" si="124"/>
        <v>nature</v>
      </c>
      <c r="S1549" s="10">
        <f t="shared" si="122"/>
        <v>42789.426875000005</v>
      </c>
      <c r="T1549" s="10">
        <f t="shared" si="123"/>
        <v>42782.426875000005</v>
      </c>
    </row>
    <row r="1550" spans="1:20" ht="28.8">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120"/>
        <v>8.5714285714285715E-2</v>
      </c>
      <c r="P1550">
        <f t="shared" si="121"/>
        <v>1.6666666666666666E-2</v>
      </c>
      <c r="Q1550" t="str" cm="1">
        <f t="array" ref="Q1550">_xlfn.IFS(LEFT(N1550,4)="film","film &amp; video",LEFT(N1550,4)="food","food",LEFT(N1550,4)="game","games",LEFT(N1550,4)="jour","journalism",LEFT(N1550,4)="musi","music",LEFT(N1550,4)="phot","photography",LEFT(N1550,4)="publ","publishing",LEFT(N1550,4)="tech","technology",LEFT(N1550,4)="thea","theater")</f>
        <v>photography</v>
      </c>
      <c r="R1550" t="str">
        <f t="shared" si="124"/>
        <v>nature</v>
      </c>
      <c r="S1550" s="10">
        <f t="shared" si="122"/>
        <v>42316.923842592587</v>
      </c>
      <c r="T1550" s="10">
        <f t="shared" si="123"/>
        <v>42286.88217592593</v>
      </c>
    </row>
    <row r="1551" spans="1:20" ht="43.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120"/>
        <v>0.34</v>
      </c>
      <c r="P1551">
        <f t="shared" si="121"/>
        <v>3.5294117647058823E-2</v>
      </c>
      <c r="Q1551" t="str" cm="1">
        <f t="array" ref="Q1551">_xlfn.IFS(LEFT(N1551,4)="film","film &amp; video",LEFT(N1551,4)="food","food",LEFT(N1551,4)="game","games",LEFT(N1551,4)="jour","journalism",LEFT(N1551,4)="musi","music",LEFT(N1551,4)="phot","photography",LEFT(N1551,4)="publ","publishing",LEFT(N1551,4)="tech","technology",LEFT(N1551,4)="thea","theater")</f>
        <v>photography</v>
      </c>
      <c r="R1551" t="str">
        <f t="shared" si="124"/>
        <v>nature</v>
      </c>
      <c r="S1551" s="10">
        <f t="shared" si="122"/>
        <v>42311.177766203706</v>
      </c>
      <c r="T1551" s="10">
        <f t="shared" si="123"/>
        <v>42281.136099537034</v>
      </c>
    </row>
    <row r="1552" spans="1:20" ht="57.6">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120"/>
        <v>0.13466666666666666</v>
      </c>
      <c r="P1552">
        <f t="shared" si="121"/>
        <v>6.9306930693069313E-2</v>
      </c>
      <c r="Q1552" t="str" cm="1">
        <f t="array" ref="Q1552">_xlfn.IFS(LEFT(N1552,4)="film","film &amp; video",LEFT(N1552,4)="food","food",LEFT(N1552,4)="game","games",LEFT(N1552,4)="jour","journalism",LEFT(N1552,4)="musi","music",LEFT(N1552,4)="phot","photography",LEFT(N1552,4)="publ","publishing",LEFT(N1552,4)="tech","technology",LEFT(N1552,4)="thea","theater")</f>
        <v>photography</v>
      </c>
      <c r="R1552" t="str">
        <f t="shared" si="124"/>
        <v>nature</v>
      </c>
      <c r="S1552" s="10">
        <f t="shared" si="122"/>
        <v>42502.449467592596</v>
      </c>
      <c r="T1552" s="10">
        <f t="shared" si="123"/>
        <v>42472.449467592596</v>
      </c>
    </row>
    <row r="1553" spans="1:20" ht="43.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120"/>
        <v>0</v>
      </c>
      <c r="P1553" t="e">
        <f t="shared" si="121"/>
        <v>#DIV/0!</v>
      </c>
      <c r="Q1553" t="str" cm="1">
        <f t="array" ref="Q1553">_xlfn.IFS(LEFT(N1553,4)="film","film &amp; video",LEFT(N1553,4)="food","food",LEFT(N1553,4)="game","games",LEFT(N1553,4)="jour","journalism",LEFT(N1553,4)="musi","music",LEFT(N1553,4)="phot","photography",LEFT(N1553,4)="publ","publishing",LEFT(N1553,4)="tech","technology",LEFT(N1553,4)="thea","theater")</f>
        <v>photography</v>
      </c>
      <c r="R1553" t="str">
        <f t="shared" si="124"/>
        <v>nature</v>
      </c>
      <c r="S1553" s="10">
        <f t="shared" si="122"/>
        <v>42151.824525462958</v>
      </c>
      <c r="T1553" s="10">
        <f t="shared" si="123"/>
        <v>42121.824525462958</v>
      </c>
    </row>
    <row r="1554" spans="1:20" ht="43.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120"/>
        <v>0.49186046511627907</v>
      </c>
      <c r="P1554">
        <f t="shared" si="121"/>
        <v>7.5650118203309689E-3</v>
      </c>
      <c r="Q1554" t="str" cm="1">
        <f t="array" ref="Q1554">_xlfn.IFS(LEFT(N1554,4)="film","film &amp; video",LEFT(N1554,4)="food","food",LEFT(N1554,4)="game","games",LEFT(N1554,4)="jour","journalism",LEFT(N1554,4)="musi","music",LEFT(N1554,4)="phot","photography",LEFT(N1554,4)="publ","publishing",LEFT(N1554,4)="tech","technology",LEFT(N1554,4)="thea","theater")</f>
        <v>photography</v>
      </c>
      <c r="R1554" t="str">
        <f t="shared" si="124"/>
        <v>nature</v>
      </c>
      <c r="S1554" s="10">
        <f t="shared" si="122"/>
        <v>41913.165972222225</v>
      </c>
      <c r="T1554" s="10">
        <f t="shared" si="123"/>
        <v>41892.688750000001</v>
      </c>
    </row>
    <row r="1555" spans="1:20" ht="43.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120"/>
        <v>0</v>
      </c>
      <c r="P1555" t="e">
        <f t="shared" si="121"/>
        <v>#DIV/0!</v>
      </c>
      <c r="Q1555" t="str" cm="1">
        <f t="array" ref="Q1555">_xlfn.IFS(LEFT(N1555,4)="film","film &amp; video",LEFT(N1555,4)="food","food",LEFT(N1555,4)="game","games",LEFT(N1555,4)="jour","journalism",LEFT(N1555,4)="musi","music",LEFT(N1555,4)="phot","photography",LEFT(N1555,4)="publ","publishing",LEFT(N1555,4)="tech","technology",LEFT(N1555,4)="thea","theater")</f>
        <v>photography</v>
      </c>
      <c r="R1555" t="str">
        <f t="shared" si="124"/>
        <v>nature</v>
      </c>
      <c r="S1555" s="10">
        <f t="shared" si="122"/>
        <v>42249.282951388886</v>
      </c>
      <c r="T1555" s="10">
        <f t="shared" si="123"/>
        <v>42219.282951388886</v>
      </c>
    </row>
    <row r="1556" spans="1:20" ht="57.6">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120"/>
        <v>0</v>
      </c>
      <c r="P1556" t="e">
        <f t="shared" si="121"/>
        <v>#DIV/0!</v>
      </c>
      <c r="Q1556" t="str" cm="1">
        <f t="array" ref="Q1556">_xlfn.IFS(LEFT(N1556,4)="film","film &amp; video",LEFT(N1556,4)="food","food",LEFT(N1556,4)="game","games",LEFT(N1556,4)="jour","journalism",LEFT(N1556,4)="musi","music",LEFT(N1556,4)="phot","photography",LEFT(N1556,4)="publ","publishing",LEFT(N1556,4)="tech","technology",LEFT(N1556,4)="thea","theater")</f>
        <v>photography</v>
      </c>
      <c r="R1556" t="str">
        <f t="shared" si="124"/>
        <v>nature</v>
      </c>
      <c r="S1556" s="10">
        <f t="shared" si="122"/>
        <v>42218.252199074079</v>
      </c>
      <c r="T1556" s="10">
        <f t="shared" si="123"/>
        <v>42188.252199074079</v>
      </c>
    </row>
    <row r="1557" spans="1:20" ht="43.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120"/>
        <v>0</v>
      </c>
      <c r="P1557" t="e">
        <f t="shared" si="121"/>
        <v>#DIV/0!</v>
      </c>
      <c r="Q1557" t="str" cm="1">
        <f t="array" ref="Q1557">_xlfn.IFS(LEFT(N1557,4)="film","film &amp; video",LEFT(N1557,4)="food","food",LEFT(N1557,4)="game","games",LEFT(N1557,4)="jour","journalism",LEFT(N1557,4)="musi","music",LEFT(N1557,4)="phot","photography",LEFT(N1557,4)="publ","publishing",LEFT(N1557,4)="tech","technology",LEFT(N1557,4)="thea","theater")</f>
        <v>photography</v>
      </c>
      <c r="R1557" t="str">
        <f t="shared" si="124"/>
        <v>nature</v>
      </c>
      <c r="S1557" s="10">
        <f t="shared" si="122"/>
        <v>42264.708333333328</v>
      </c>
      <c r="T1557" s="10">
        <f t="shared" si="123"/>
        <v>42241.613796296297</v>
      </c>
    </row>
    <row r="1558" spans="1:20" ht="43.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120"/>
        <v>0.45133333333333331</v>
      </c>
      <c r="P1558">
        <f t="shared" si="121"/>
        <v>1.7725258493353029E-2</v>
      </c>
      <c r="Q1558" t="str" cm="1">
        <f t="array" ref="Q1558">_xlfn.IFS(LEFT(N1558,4)="film","film &amp; video",LEFT(N1558,4)="food","food",LEFT(N1558,4)="game","games",LEFT(N1558,4)="jour","journalism",LEFT(N1558,4)="musi","music",LEFT(N1558,4)="phot","photography",LEFT(N1558,4)="publ","publishing",LEFT(N1558,4)="tech","technology",LEFT(N1558,4)="thea","theater")</f>
        <v>photography</v>
      </c>
      <c r="R1558" t="str">
        <f t="shared" si="124"/>
        <v>nature</v>
      </c>
      <c r="S1558" s="10">
        <f t="shared" si="122"/>
        <v>42555.153055555551</v>
      </c>
      <c r="T1558" s="10">
        <f t="shared" si="123"/>
        <v>42525.153055555551</v>
      </c>
    </row>
    <row r="1559" spans="1:20" ht="43.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120"/>
        <v>0.04</v>
      </c>
      <c r="P1559">
        <f t="shared" si="121"/>
        <v>0.01</v>
      </c>
      <c r="Q1559" t="str" cm="1">
        <f t="array" ref="Q1559">_xlfn.IFS(LEFT(N1559,4)="film","film &amp; video",LEFT(N1559,4)="food","food",LEFT(N1559,4)="game","games",LEFT(N1559,4)="jour","journalism",LEFT(N1559,4)="musi","music",LEFT(N1559,4)="phot","photography",LEFT(N1559,4)="publ","publishing",LEFT(N1559,4)="tech","technology",LEFT(N1559,4)="thea","theater")</f>
        <v>photography</v>
      </c>
      <c r="R1559" t="str">
        <f t="shared" si="124"/>
        <v>nature</v>
      </c>
      <c r="S1559" s="10">
        <f t="shared" si="122"/>
        <v>41902.65315972222</v>
      </c>
      <c r="T1559" s="10">
        <f t="shared" si="123"/>
        <v>41871.65315972222</v>
      </c>
    </row>
    <row r="1560" spans="1:20" ht="43.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120"/>
        <v>4.6666666666666669E-2</v>
      </c>
      <c r="P1560">
        <f t="shared" si="121"/>
        <v>8.5714285714285715E-2</v>
      </c>
      <c r="Q1560" t="str" cm="1">
        <f t="array" ref="Q1560">_xlfn.IFS(LEFT(N1560,4)="film","film &amp; video",LEFT(N1560,4)="food","food",LEFT(N1560,4)="game","games",LEFT(N1560,4)="jour","journalism",LEFT(N1560,4)="musi","music",LEFT(N1560,4)="phot","photography",LEFT(N1560,4)="publ","publishing",LEFT(N1560,4)="tech","technology",LEFT(N1560,4)="thea","theater")</f>
        <v>photography</v>
      </c>
      <c r="R1560" t="str">
        <f t="shared" si="124"/>
        <v>nature</v>
      </c>
      <c r="S1560" s="10">
        <f t="shared" si="122"/>
        <v>42244.508333333331</v>
      </c>
      <c r="T1560" s="10">
        <f t="shared" si="123"/>
        <v>42185.397673611107</v>
      </c>
    </row>
    <row r="1561" spans="1:20" ht="28.8">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120"/>
        <v>3.3333333333333335E-3</v>
      </c>
      <c r="P1561">
        <f t="shared" si="121"/>
        <v>0.02</v>
      </c>
      <c r="Q1561" t="str" cm="1">
        <f t="array" ref="Q1561">_xlfn.IFS(LEFT(N1561,4)="film","film &amp; video",LEFT(N1561,4)="food","food",LEFT(N1561,4)="game","games",LEFT(N1561,4)="jour","journalism",LEFT(N1561,4)="musi","music",LEFT(N1561,4)="phot","photography",LEFT(N1561,4)="publ","publishing",LEFT(N1561,4)="tech","technology",LEFT(N1561,4)="thea","theater")</f>
        <v>photography</v>
      </c>
      <c r="R1561" t="str">
        <f t="shared" si="124"/>
        <v>nature</v>
      </c>
      <c r="S1561" s="10">
        <f t="shared" si="122"/>
        <v>42123.05322916666</v>
      </c>
      <c r="T1561" s="10">
        <f t="shared" si="123"/>
        <v>42108.05322916666</v>
      </c>
    </row>
    <row r="1562" spans="1:20" ht="43.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120"/>
        <v>3.7600000000000001E-2</v>
      </c>
      <c r="P1562">
        <f t="shared" si="121"/>
        <v>4.2553191489361701E-2</v>
      </c>
      <c r="Q1562" t="str" cm="1">
        <f t="array" ref="Q1562">_xlfn.IFS(LEFT(N1562,4)="film","film &amp; video",LEFT(N1562,4)="food","food",LEFT(N1562,4)="game","games",LEFT(N1562,4)="jour","journalism",LEFT(N1562,4)="musi","music",LEFT(N1562,4)="phot","photography",LEFT(N1562,4)="publ","publishing",LEFT(N1562,4)="tech","technology",LEFT(N1562,4)="thea","theater")</f>
        <v>photography</v>
      </c>
      <c r="R1562" t="str">
        <f t="shared" si="124"/>
        <v>nature</v>
      </c>
      <c r="S1562" s="10">
        <f t="shared" si="122"/>
        <v>41956.062418981484</v>
      </c>
      <c r="T1562" s="10">
        <f t="shared" si="123"/>
        <v>41936.020752314813</v>
      </c>
    </row>
    <row r="1563" spans="1:20" ht="43.2">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120"/>
        <v>6.7000000000000002E-3</v>
      </c>
      <c r="P1563">
        <f t="shared" si="121"/>
        <v>1.4925373134328358E-2</v>
      </c>
      <c r="Q1563" t="str" cm="1">
        <f t="array" ref="Q1563">_xlfn.IFS(LEFT(N1563,4)="film","film &amp; video",LEFT(N1563,4)="food","food",LEFT(N1563,4)="game","games",LEFT(N1563,4)="jour","journalism",LEFT(N1563,4)="musi","music",LEFT(N1563,4)="phot","photography",LEFT(N1563,4)="publ","publishing",LEFT(N1563,4)="tech","technology",LEFT(N1563,4)="thea","theater")</f>
        <v>publishing</v>
      </c>
      <c r="R1563" t="str">
        <f t="shared" si="124"/>
        <v>art books</v>
      </c>
      <c r="S1563" s="10">
        <f t="shared" si="122"/>
        <v>41585.083368055559</v>
      </c>
      <c r="T1563" s="10">
        <f t="shared" si="123"/>
        <v>41555.041701388887</v>
      </c>
    </row>
    <row r="1564" spans="1:20" ht="57.6">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120"/>
        <v>0</v>
      </c>
      <c r="P1564" t="e">
        <f t="shared" si="121"/>
        <v>#DIV/0!</v>
      </c>
      <c r="Q1564" t="str" cm="1">
        <f t="array" ref="Q1564">_xlfn.IFS(LEFT(N1564,4)="film","film &amp; video",LEFT(N1564,4)="food","food",LEFT(N1564,4)="game","games",LEFT(N1564,4)="jour","journalism",LEFT(N1564,4)="musi","music",LEFT(N1564,4)="phot","photography",LEFT(N1564,4)="publ","publishing",LEFT(N1564,4)="tech","technology",LEFT(N1564,4)="thea","theater")</f>
        <v>publishing</v>
      </c>
      <c r="R1564" t="str">
        <f t="shared" si="124"/>
        <v>art books</v>
      </c>
      <c r="S1564" s="10">
        <f t="shared" si="122"/>
        <v>40149.034722222219</v>
      </c>
      <c r="T1564" s="10">
        <f t="shared" si="123"/>
        <v>40079.566157407404</v>
      </c>
    </row>
    <row r="1565" spans="1:20" ht="43.2">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120"/>
        <v>1.4166666666666666E-2</v>
      </c>
      <c r="P1565">
        <f t="shared" si="121"/>
        <v>2.3529411764705882E-2</v>
      </c>
      <c r="Q1565" t="str" cm="1">
        <f t="array" ref="Q1565">_xlfn.IFS(LEFT(N1565,4)="film","film &amp; video",LEFT(N1565,4)="food","food",LEFT(N1565,4)="game","games",LEFT(N1565,4)="jour","journalism",LEFT(N1565,4)="musi","music",LEFT(N1565,4)="phot","photography",LEFT(N1565,4)="publ","publishing",LEFT(N1565,4)="tech","technology",LEFT(N1565,4)="thea","theater")</f>
        <v>publishing</v>
      </c>
      <c r="R1565" t="str">
        <f t="shared" si="124"/>
        <v>art books</v>
      </c>
      <c r="S1565" s="10">
        <f t="shared" si="122"/>
        <v>41712.700821759259</v>
      </c>
      <c r="T1565" s="10">
        <f t="shared" si="123"/>
        <v>41652.742488425924</v>
      </c>
    </row>
    <row r="1566" spans="1:20" ht="43.2">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120"/>
        <v>1E-3</v>
      </c>
      <c r="P1566">
        <f t="shared" si="121"/>
        <v>0.1</v>
      </c>
      <c r="Q1566" t="str" cm="1">
        <f t="array" ref="Q1566">_xlfn.IFS(LEFT(N1566,4)="film","film &amp; video",LEFT(N1566,4)="food","food",LEFT(N1566,4)="game","games",LEFT(N1566,4)="jour","journalism",LEFT(N1566,4)="musi","music",LEFT(N1566,4)="phot","photography",LEFT(N1566,4)="publ","publishing",LEFT(N1566,4)="tech","technology",LEFT(N1566,4)="thea","theater")</f>
        <v>publishing</v>
      </c>
      <c r="R1566" t="str">
        <f t="shared" si="124"/>
        <v>art books</v>
      </c>
      <c r="S1566" s="10">
        <f t="shared" si="122"/>
        <v>42152.836805555555</v>
      </c>
      <c r="T1566" s="10">
        <f t="shared" si="123"/>
        <v>42121.367002314815</v>
      </c>
    </row>
    <row r="1567" spans="1:20" ht="43.2">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120"/>
        <v>2.5000000000000001E-2</v>
      </c>
      <c r="P1567">
        <f t="shared" si="121"/>
        <v>0.01</v>
      </c>
      <c r="Q1567" t="str" cm="1">
        <f t="array" ref="Q1567">_xlfn.IFS(LEFT(N1567,4)="film","film &amp; video",LEFT(N1567,4)="food","food",LEFT(N1567,4)="game","games",LEFT(N1567,4)="jour","journalism",LEFT(N1567,4)="musi","music",LEFT(N1567,4)="phot","photography",LEFT(N1567,4)="publ","publishing",LEFT(N1567,4)="tech","technology",LEFT(N1567,4)="thea","theater")</f>
        <v>publishing</v>
      </c>
      <c r="R1567" t="str">
        <f t="shared" si="124"/>
        <v>art books</v>
      </c>
      <c r="S1567" s="10">
        <f t="shared" si="122"/>
        <v>40702.729872685188</v>
      </c>
      <c r="T1567" s="10">
        <f t="shared" si="123"/>
        <v>40672.729872685188</v>
      </c>
    </row>
    <row r="1568" spans="1:20" ht="43.2">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120"/>
        <v>0.21249999999999999</v>
      </c>
      <c r="P1568">
        <f t="shared" si="121"/>
        <v>9.2549019607843144E-3</v>
      </c>
      <c r="Q1568" t="str" cm="1">
        <f t="array" ref="Q1568">_xlfn.IFS(LEFT(N1568,4)="film","film &amp; video",LEFT(N1568,4)="food","food",LEFT(N1568,4)="game","games",LEFT(N1568,4)="jour","journalism",LEFT(N1568,4)="musi","music",LEFT(N1568,4)="phot","photography",LEFT(N1568,4)="publ","publishing",LEFT(N1568,4)="tech","technology",LEFT(N1568,4)="thea","theater")</f>
        <v>publishing</v>
      </c>
      <c r="R1568" t="str">
        <f t="shared" si="124"/>
        <v>art books</v>
      </c>
      <c r="S1568" s="10">
        <f t="shared" si="122"/>
        <v>42578.916666666672</v>
      </c>
      <c r="T1568" s="10">
        <f t="shared" si="123"/>
        <v>42549.916712962964</v>
      </c>
    </row>
    <row r="1569" spans="1:20" ht="43.2">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120"/>
        <v>4.1176470588235294E-2</v>
      </c>
      <c r="P1569">
        <f t="shared" si="121"/>
        <v>3.7142857142857144E-2</v>
      </c>
      <c r="Q1569" t="str" cm="1">
        <f t="array" ref="Q1569">_xlfn.IFS(LEFT(N1569,4)="film","film &amp; video",LEFT(N1569,4)="food","food",LEFT(N1569,4)="game","games",LEFT(N1569,4)="jour","journalism",LEFT(N1569,4)="musi","music",LEFT(N1569,4)="phot","photography",LEFT(N1569,4)="publ","publishing",LEFT(N1569,4)="tech","technology",LEFT(N1569,4)="thea","theater")</f>
        <v>publishing</v>
      </c>
      <c r="R1569" t="str">
        <f t="shared" si="124"/>
        <v>art books</v>
      </c>
      <c r="S1569" s="10">
        <f t="shared" si="122"/>
        <v>41687</v>
      </c>
      <c r="T1569" s="10">
        <f t="shared" si="123"/>
        <v>41671.936863425923</v>
      </c>
    </row>
    <row r="1570" spans="1:20" ht="43.2">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120"/>
        <v>0.13639999999999999</v>
      </c>
      <c r="P1570">
        <f t="shared" si="121"/>
        <v>6.4516129032258064E-3</v>
      </c>
      <c r="Q1570" t="str" cm="1">
        <f t="array" ref="Q1570">_xlfn.IFS(LEFT(N1570,4)="film","film &amp; video",LEFT(N1570,4)="food","food",LEFT(N1570,4)="game","games",LEFT(N1570,4)="jour","journalism",LEFT(N1570,4)="musi","music",LEFT(N1570,4)="phot","photography",LEFT(N1570,4)="publ","publishing",LEFT(N1570,4)="tech","technology",LEFT(N1570,4)="thea","theater")</f>
        <v>publishing</v>
      </c>
      <c r="R1570" t="str">
        <f t="shared" si="124"/>
        <v>art books</v>
      </c>
      <c r="S1570" s="10">
        <f t="shared" si="122"/>
        <v>41997.062326388885</v>
      </c>
      <c r="T1570" s="10">
        <f t="shared" si="123"/>
        <v>41962.062326388885</v>
      </c>
    </row>
    <row r="1571" spans="1:20">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120"/>
        <v>0</v>
      </c>
      <c r="P1571" t="e">
        <f t="shared" si="121"/>
        <v>#DIV/0!</v>
      </c>
      <c r="Q1571" t="str" cm="1">
        <f t="array" ref="Q1571">_xlfn.IFS(LEFT(N1571,4)="film","film &amp; video",LEFT(N1571,4)="food","food",LEFT(N1571,4)="game","games",LEFT(N1571,4)="jour","journalism",LEFT(N1571,4)="musi","music",LEFT(N1571,4)="phot","photography",LEFT(N1571,4)="publ","publishing",LEFT(N1571,4)="tech","technology",LEFT(N1571,4)="thea","theater")</f>
        <v>publishing</v>
      </c>
      <c r="R1571" t="str">
        <f t="shared" si="124"/>
        <v>art books</v>
      </c>
      <c r="S1571" s="10">
        <f t="shared" si="122"/>
        <v>41419.679560185185</v>
      </c>
      <c r="T1571" s="10">
        <f t="shared" si="123"/>
        <v>41389.679560185185</v>
      </c>
    </row>
    <row r="1572" spans="1:20" ht="28.8">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120"/>
        <v>0.41399999999999998</v>
      </c>
      <c r="P1572">
        <f t="shared" si="121"/>
        <v>2.0933977455716585E-2</v>
      </c>
      <c r="Q1572" t="str" cm="1">
        <f t="array" ref="Q1572">_xlfn.IFS(LEFT(N1572,4)="film","film &amp; video",LEFT(N1572,4)="food","food",LEFT(N1572,4)="game","games",LEFT(N1572,4)="jour","journalism",LEFT(N1572,4)="musi","music",LEFT(N1572,4)="phot","photography",LEFT(N1572,4)="publ","publishing",LEFT(N1572,4)="tech","technology",LEFT(N1572,4)="thea","theater")</f>
        <v>publishing</v>
      </c>
      <c r="R1572" t="str">
        <f t="shared" si="124"/>
        <v>art books</v>
      </c>
      <c r="S1572" s="10">
        <f t="shared" si="122"/>
        <v>42468.771782407406</v>
      </c>
      <c r="T1572" s="10">
        <f t="shared" si="123"/>
        <v>42438.813449074078</v>
      </c>
    </row>
    <row r="1573" spans="1:20" ht="57.6">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120"/>
        <v>6.6115702479338841E-3</v>
      </c>
      <c r="P1573">
        <f t="shared" si="121"/>
        <v>0.05</v>
      </c>
      <c r="Q1573" t="str" cm="1">
        <f t="array" ref="Q1573">_xlfn.IFS(LEFT(N1573,4)="film","film &amp; video",LEFT(N1573,4)="food","food",LEFT(N1573,4)="game","games",LEFT(N1573,4)="jour","journalism",LEFT(N1573,4)="musi","music",LEFT(N1573,4)="phot","photography",LEFT(N1573,4)="publ","publishing",LEFT(N1573,4)="tech","technology",LEFT(N1573,4)="thea","theater")</f>
        <v>publishing</v>
      </c>
      <c r="R1573" t="str">
        <f t="shared" si="124"/>
        <v>art books</v>
      </c>
      <c r="S1573" s="10">
        <f t="shared" si="122"/>
        <v>42174.769479166673</v>
      </c>
      <c r="T1573" s="10">
        <f t="shared" si="123"/>
        <v>42144.769479166673</v>
      </c>
    </row>
    <row r="1574" spans="1:20" ht="43.2">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120"/>
        <v>0.05</v>
      </c>
      <c r="P1574">
        <f t="shared" si="121"/>
        <v>2.4E-2</v>
      </c>
      <c r="Q1574" t="str" cm="1">
        <f t="array" ref="Q1574">_xlfn.IFS(LEFT(N1574,4)="film","film &amp; video",LEFT(N1574,4)="food","food",LEFT(N1574,4)="game","games",LEFT(N1574,4)="jour","journalism",LEFT(N1574,4)="musi","music",LEFT(N1574,4)="phot","photography",LEFT(N1574,4)="publ","publishing",LEFT(N1574,4)="tech","technology",LEFT(N1574,4)="thea","theater")</f>
        <v>publishing</v>
      </c>
      <c r="R1574" t="str">
        <f t="shared" si="124"/>
        <v>art books</v>
      </c>
      <c r="S1574" s="10">
        <f t="shared" si="122"/>
        <v>42428.999305555553</v>
      </c>
      <c r="T1574" s="10">
        <f t="shared" si="123"/>
        <v>42404.033090277779</v>
      </c>
    </row>
    <row r="1575" spans="1:20" ht="43.2">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120"/>
        <v>2.4777777777777777E-2</v>
      </c>
      <c r="P1575">
        <f t="shared" si="121"/>
        <v>1.3452914798206279E-2</v>
      </c>
      <c r="Q1575" t="str" cm="1">
        <f t="array" ref="Q1575">_xlfn.IFS(LEFT(N1575,4)="film","film &amp; video",LEFT(N1575,4)="food","food",LEFT(N1575,4)="game","games",LEFT(N1575,4)="jour","journalism",LEFT(N1575,4)="musi","music",LEFT(N1575,4)="phot","photography",LEFT(N1575,4)="publ","publishing",LEFT(N1575,4)="tech","technology",LEFT(N1575,4)="thea","theater")</f>
        <v>publishing</v>
      </c>
      <c r="R1575" t="str">
        <f t="shared" si="124"/>
        <v>art books</v>
      </c>
      <c r="S1575" s="10">
        <f t="shared" si="122"/>
        <v>42826.165972222225</v>
      </c>
      <c r="T1575" s="10">
        <f t="shared" si="123"/>
        <v>42786.000023148154</v>
      </c>
    </row>
    <row r="1576" spans="1:20" ht="43.2">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120"/>
        <v>5.0599999999999999E-2</v>
      </c>
      <c r="P1576">
        <f t="shared" si="121"/>
        <v>1.1857707509881422E-2</v>
      </c>
      <c r="Q1576" t="str" cm="1">
        <f t="array" ref="Q1576">_xlfn.IFS(LEFT(N1576,4)="film","film &amp; video",LEFT(N1576,4)="food","food",LEFT(N1576,4)="game","games",LEFT(N1576,4)="jour","journalism",LEFT(N1576,4)="musi","music",LEFT(N1576,4)="phot","photography",LEFT(N1576,4)="publ","publishing",LEFT(N1576,4)="tech","technology",LEFT(N1576,4)="thea","theater")</f>
        <v>publishing</v>
      </c>
      <c r="R1576" t="str">
        <f t="shared" si="124"/>
        <v>art books</v>
      </c>
      <c r="S1576" s="10">
        <f t="shared" si="122"/>
        <v>42052.927418981482</v>
      </c>
      <c r="T1576" s="10">
        <f t="shared" si="123"/>
        <v>42017.927418981482</v>
      </c>
    </row>
    <row r="1577" spans="1:20" ht="43.2">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120"/>
        <v>0.2291</v>
      </c>
      <c r="P1577">
        <f t="shared" si="121"/>
        <v>1.5277171540811872E-2</v>
      </c>
      <c r="Q1577" t="str" cm="1">
        <f t="array" ref="Q1577">_xlfn.IFS(LEFT(N1577,4)="film","film &amp; video",LEFT(N1577,4)="food","food",LEFT(N1577,4)="game","games",LEFT(N1577,4)="jour","journalism",LEFT(N1577,4)="musi","music",LEFT(N1577,4)="phot","photography",LEFT(N1577,4)="publ","publishing",LEFT(N1577,4)="tech","technology",LEFT(N1577,4)="thea","theater")</f>
        <v>publishing</v>
      </c>
      <c r="R1577" t="str">
        <f t="shared" si="124"/>
        <v>art books</v>
      </c>
      <c r="S1577" s="10">
        <f t="shared" si="122"/>
        <v>41829.524259259262</v>
      </c>
      <c r="T1577" s="10">
        <f t="shared" si="123"/>
        <v>41799.524259259262</v>
      </c>
    </row>
    <row r="1578" spans="1:20" ht="28.8">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120"/>
        <v>0.13</v>
      </c>
      <c r="P1578">
        <f t="shared" si="121"/>
        <v>1.5384615384615385E-2</v>
      </c>
      <c r="Q1578" t="str" cm="1">
        <f t="array" ref="Q1578">_xlfn.IFS(LEFT(N1578,4)="film","film &amp; video",LEFT(N1578,4)="food","food",LEFT(N1578,4)="game","games",LEFT(N1578,4)="jour","journalism",LEFT(N1578,4)="musi","music",LEFT(N1578,4)="phot","photography",LEFT(N1578,4)="publ","publishing",LEFT(N1578,4)="tech","technology",LEFT(N1578,4)="thea","theater")</f>
        <v>publishing</v>
      </c>
      <c r="R1578" t="str">
        <f t="shared" si="124"/>
        <v>art books</v>
      </c>
      <c r="S1578" s="10">
        <f t="shared" si="122"/>
        <v>42185.879259259258</v>
      </c>
      <c r="T1578" s="10">
        <f t="shared" si="123"/>
        <v>42140.879259259258</v>
      </c>
    </row>
    <row r="1579" spans="1:20" ht="43.2">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120"/>
        <v>5.4999999999999997E-3</v>
      </c>
      <c r="P1579">
        <f t="shared" si="121"/>
        <v>3.6363636363636362E-2</v>
      </c>
      <c r="Q1579" t="str" cm="1">
        <f t="array" ref="Q1579">_xlfn.IFS(LEFT(N1579,4)="film","film &amp; video",LEFT(N1579,4)="food","food",LEFT(N1579,4)="game","games",LEFT(N1579,4)="jour","journalism",LEFT(N1579,4)="musi","music",LEFT(N1579,4)="phot","photography",LEFT(N1579,4)="publ","publishing",LEFT(N1579,4)="tech","technology",LEFT(N1579,4)="thea","theater")</f>
        <v>publishing</v>
      </c>
      <c r="R1579" t="str">
        <f t="shared" si="124"/>
        <v>art books</v>
      </c>
      <c r="S1579" s="10">
        <f t="shared" si="122"/>
        <v>41114.847777777781</v>
      </c>
      <c r="T1579" s="10">
        <f t="shared" si="123"/>
        <v>41054.847777777781</v>
      </c>
    </row>
    <row r="1580" spans="1:20" ht="57.6">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120"/>
        <v>0.10806536636794939</v>
      </c>
      <c r="P1580">
        <f t="shared" si="121"/>
        <v>1.9512195121951219E-2</v>
      </c>
      <c r="Q1580" t="str" cm="1">
        <f t="array" ref="Q1580">_xlfn.IFS(LEFT(N1580,4)="film","film &amp; video",LEFT(N1580,4)="food","food",LEFT(N1580,4)="game","games",LEFT(N1580,4)="jour","journalism",LEFT(N1580,4)="musi","music",LEFT(N1580,4)="phot","photography",LEFT(N1580,4)="publ","publishing",LEFT(N1580,4)="tech","technology",LEFT(N1580,4)="thea","theater")</f>
        <v>publishing</v>
      </c>
      <c r="R1580" t="str">
        <f t="shared" si="124"/>
        <v>art books</v>
      </c>
      <c r="S1580" s="10">
        <f t="shared" si="122"/>
        <v>40423.083333333336</v>
      </c>
      <c r="T1580" s="10">
        <f t="shared" si="123"/>
        <v>40399.065868055557</v>
      </c>
    </row>
    <row r="1581" spans="1:20" ht="28.8">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120"/>
        <v>8.4008400840084006E-3</v>
      </c>
      <c r="P1581">
        <f t="shared" si="121"/>
        <v>7.1428571428571425E-2</v>
      </c>
      <c r="Q1581" t="str" cm="1">
        <f t="array" ref="Q1581">_xlfn.IFS(LEFT(N1581,4)="film","film &amp; video",LEFT(N1581,4)="food","food",LEFT(N1581,4)="game","games",LEFT(N1581,4)="jour","journalism",LEFT(N1581,4)="musi","music",LEFT(N1581,4)="phot","photography",LEFT(N1581,4)="publ","publishing",LEFT(N1581,4)="tech","technology",LEFT(N1581,4)="thea","theater")</f>
        <v>publishing</v>
      </c>
      <c r="R1581" t="str">
        <f t="shared" si="124"/>
        <v>art books</v>
      </c>
      <c r="S1581" s="10">
        <f t="shared" si="122"/>
        <v>41514.996423611112</v>
      </c>
      <c r="T1581" s="10">
        <f t="shared" si="123"/>
        <v>41481.996423611112</v>
      </c>
    </row>
    <row r="1582" spans="1:20" ht="43.2">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120"/>
        <v>0</v>
      </c>
      <c r="P1582" t="e">
        <f t="shared" si="121"/>
        <v>#DIV/0!</v>
      </c>
      <c r="Q1582" t="str" cm="1">
        <f t="array" ref="Q1582">_xlfn.IFS(LEFT(N1582,4)="film","film &amp; video",LEFT(N1582,4)="food","food",LEFT(N1582,4)="game","games",LEFT(N1582,4)="jour","journalism",LEFT(N1582,4)="musi","music",LEFT(N1582,4)="phot","photography",LEFT(N1582,4)="publ","publishing",LEFT(N1582,4)="tech","technology",LEFT(N1582,4)="thea","theater")</f>
        <v>publishing</v>
      </c>
      <c r="R1582" t="str">
        <f t="shared" si="124"/>
        <v>art books</v>
      </c>
      <c r="S1582" s="10">
        <f t="shared" si="122"/>
        <v>41050.050069444449</v>
      </c>
      <c r="T1582" s="10">
        <f t="shared" si="123"/>
        <v>40990.050069444449</v>
      </c>
    </row>
    <row r="1583" spans="1:20" ht="43.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120"/>
        <v>5.0000000000000001E-3</v>
      </c>
      <c r="P1583">
        <f t="shared" si="121"/>
        <v>0.2</v>
      </c>
      <c r="Q1583" t="str" cm="1">
        <f t="array" ref="Q1583">_xlfn.IFS(LEFT(N1583,4)="film","film &amp; video",LEFT(N1583,4)="food","food",LEFT(N1583,4)="game","games",LEFT(N1583,4)="jour","journalism",LEFT(N1583,4)="musi","music",LEFT(N1583,4)="phot","photography",LEFT(N1583,4)="publ","publishing",LEFT(N1583,4)="tech","technology",LEFT(N1583,4)="thea","theater")</f>
        <v>photography</v>
      </c>
      <c r="R1583" t="str">
        <f t="shared" si="124"/>
        <v>places</v>
      </c>
      <c r="S1583" s="10">
        <f t="shared" si="122"/>
        <v>42357.448958333334</v>
      </c>
      <c r="T1583" s="10">
        <f t="shared" si="123"/>
        <v>42325.448958333334</v>
      </c>
    </row>
    <row r="1584" spans="1:20" ht="28.8">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120"/>
        <v>9.2999999999999999E-2</v>
      </c>
      <c r="P1584">
        <f t="shared" si="121"/>
        <v>3.2258064516129031E-2</v>
      </c>
      <c r="Q1584" t="str" cm="1">
        <f t="array" ref="Q1584">_xlfn.IFS(LEFT(N1584,4)="film","film &amp; video",LEFT(N1584,4)="food","food",LEFT(N1584,4)="game","games",LEFT(N1584,4)="jour","journalism",LEFT(N1584,4)="musi","music",LEFT(N1584,4)="phot","photography",LEFT(N1584,4)="publ","publishing",LEFT(N1584,4)="tech","technology",LEFT(N1584,4)="thea","theater")</f>
        <v>photography</v>
      </c>
      <c r="R1584" t="str">
        <f t="shared" si="124"/>
        <v>places</v>
      </c>
      <c r="S1584" s="10">
        <f t="shared" si="122"/>
        <v>42303.888888888891</v>
      </c>
      <c r="T1584" s="10">
        <f t="shared" si="123"/>
        <v>42246.789965277778</v>
      </c>
    </row>
    <row r="1585" spans="1:20" ht="57.6">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120"/>
        <v>7.5000000000000002E-4</v>
      </c>
      <c r="P1585">
        <f t="shared" si="121"/>
        <v>6.6666666666666666E-2</v>
      </c>
      <c r="Q1585" t="str" cm="1">
        <f t="array" ref="Q1585">_xlfn.IFS(LEFT(N1585,4)="film","film &amp; video",LEFT(N1585,4)="food","food",LEFT(N1585,4)="game","games",LEFT(N1585,4)="jour","journalism",LEFT(N1585,4)="musi","music",LEFT(N1585,4)="phot","photography",LEFT(N1585,4)="publ","publishing",LEFT(N1585,4)="tech","technology",LEFT(N1585,4)="thea","theater")</f>
        <v>photography</v>
      </c>
      <c r="R1585" t="str">
        <f t="shared" si="124"/>
        <v>places</v>
      </c>
      <c r="S1585" s="10">
        <f t="shared" si="122"/>
        <v>41907.904988425929</v>
      </c>
      <c r="T1585" s="10">
        <f t="shared" si="123"/>
        <v>41877.904988425929</v>
      </c>
    </row>
    <row r="1586" spans="1:20" ht="43.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120"/>
        <v>0</v>
      </c>
      <c r="P1586" t="e">
        <f t="shared" si="121"/>
        <v>#DIV/0!</v>
      </c>
      <c r="Q1586" t="str" cm="1">
        <f t="array" ref="Q1586">_xlfn.IFS(LEFT(N1586,4)="film","film &amp; video",LEFT(N1586,4)="food","food",LEFT(N1586,4)="game","games",LEFT(N1586,4)="jour","journalism",LEFT(N1586,4)="musi","music",LEFT(N1586,4)="phot","photography",LEFT(N1586,4)="publ","publishing",LEFT(N1586,4)="tech","technology",LEFT(N1586,4)="thea","theater")</f>
        <v>photography</v>
      </c>
      <c r="R1586" t="str">
        <f t="shared" si="124"/>
        <v>places</v>
      </c>
      <c r="S1586" s="10">
        <f t="shared" si="122"/>
        <v>41789.649317129632</v>
      </c>
      <c r="T1586" s="10">
        <f t="shared" si="123"/>
        <v>41779.649317129632</v>
      </c>
    </row>
    <row r="1587" spans="1:20" ht="57.6">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120"/>
        <v>0.79</v>
      </c>
      <c r="P1587">
        <f t="shared" si="121"/>
        <v>7.5949367088607592E-3</v>
      </c>
      <c r="Q1587" t="str" cm="1">
        <f t="array" ref="Q1587">_xlfn.IFS(LEFT(N1587,4)="film","film &amp; video",LEFT(N1587,4)="food","food",LEFT(N1587,4)="game","games",LEFT(N1587,4)="jour","journalism",LEFT(N1587,4)="musi","music",LEFT(N1587,4)="phot","photography",LEFT(N1587,4)="publ","publishing",LEFT(N1587,4)="tech","technology",LEFT(N1587,4)="thea","theater")</f>
        <v>photography</v>
      </c>
      <c r="R1587" t="str">
        <f t="shared" si="124"/>
        <v>places</v>
      </c>
      <c r="S1587" s="10">
        <f t="shared" si="122"/>
        <v>42729.458333333328</v>
      </c>
      <c r="T1587" s="10">
        <f t="shared" si="123"/>
        <v>42707.895462962959</v>
      </c>
    </row>
    <row r="1588" spans="1:20" ht="28.8">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120"/>
        <v>0</v>
      </c>
      <c r="P1588" t="e">
        <f t="shared" si="121"/>
        <v>#DIV/0!</v>
      </c>
      <c r="Q1588" t="str" cm="1">
        <f t="array" ref="Q1588">_xlfn.IFS(LEFT(N1588,4)="film","film &amp; video",LEFT(N1588,4)="food","food",LEFT(N1588,4)="game","games",LEFT(N1588,4)="jour","journalism",LEFT(N1588,4)="musi","music",LEFT(N1588,4)="phot","photography",LEFT(N1588,4)="publ","publishing",LEFT(N1588,4)="tech","technology",LEFT(N1588,4)="thea","theater")</f>
        <v>photography</v>
      </c>
      <c r="R1588" t="str">
        <f t="shared" si="124"/>
        <v>places</v>
      </c>
      <c r="S1588" s="10">
        <f t="shared" si="122"/>
        <v>42099.062754629631</v>
      </c>
      <c r="T1588" s="10">
        <f t="shared" si="123"/>
        <v>42069.104421296302</v>
      </c>
    </row>
    <row r="1589" spans="1:20" ht="57.6">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120"/>
        <v>1.3333333333333334E-4</v>
      </c>
      <c r="P1589">
        <f t="shared" si="121"/>
        <v>1</v>
      </c>
      <c r="Q1589" t="str" cm="1">
        <f t="array" ref="Q1589">_xlfn.IFS(LEFT(N1589,4)="film","film &amp; video",LEFT(N1589,4)="food","food",LEFT(N1589,4)="game","games",LEFT(N1589,4)="jour","journalism",LEFT(N1589,4)="musi","music",LEFT(N1589,4)="phot","photography",LEFT(N1589,4)="publ","publishing",LEFT(N1589,4)="tech","technology",LEFT(N1589,4)="thea","theater")</f>
        <v>photography</v>
      </c>
      <c r="R1589" t="str">
        <f t="shared" si="124"/>
        <v>places</v>
      </c>
      <c r="S1589" s="10">
        <f t="shared" si="122"/>
        <v>41986.950983796298</v>
      </c>
      <c r="T1589" s="10">
        <f t="shared" si="123"/>
        <v>41956.950983796298</v>
      </c>
    </row>
    <row r="1590" spans="1:20" ht="28.8">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120"/>
        <v>0</v>
      </c>
      <c r="P1590" t="e">
        <f t="shared" si="121"/>
        <v>#DIV/0!</v>
      </c>
      <c r="Q1590" t="str" cm="1">
        <f t="array" ref="Q1590">_xlfn.IFS(LEFT(N1590,4)="film","film &amp; video",LEFT(N1590,4)="food","food",LEFT(N1590,4)="game","games",LEFT(N1590,4)="jour","journalism",LEFT(N1590,4)="musi","music",LEFT(N1590,4)="phot","photography",LEFT(N1590,4)="publ","publishing",LEFT(N1590,4)="tech","technology",LEFT(N1590,4)="thea","theater")</f>
        <v>photography</v>
      </c>
      <c r="R1590" t="str">
        <f t="shared" si="124"/>
        <v>places</v>
      </c>
      <c r="S1590" s="10">
        <f t="shared" si="122"/>
        <v>42035.841666666667</v>
      </c>
      <c r="T1590" s="10">
        <f t="shared" si="123"/>
        <v>42005.24998842593</v>
      </c>
    </row>
    <row r="1591" spans="1:20" ht="43.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120"/>
        <v>0</v>
      </c>
      <c r="P1591" t="e">
        <f t="shared" si="121"/>
        <v>#DIV/0!</v>
      </c>
      <c r="Q1591" t="str" cm="1">
        <f t="array" ref="Q1591">_xlfn.IFS(LEFT(N1591,4)="film","film &amp; video",LEFT(N1591,4)="food","food",LEFT(N1591,4)="game","games",LEFT(N1591,4)="jour","journalism",LEFT(N1591,4)="musi","music",LEFT(N1591,4)="phot","photography",LEFT(N1591,4)="publ","publishing",LEFT(N1591,4)="tech","technology",LEFT(N1591,4)="thea","theater")</f>
        <v>photography</v>
      </c>
      <c r="R1591" t="str">
        <f t="shared" si="124"/>
        <v>places</v>
      </c>
      <c r="S1591" s="10">
        <f t="shared" si="122"/>
        <v>42286.984791666662</v>
      </c>
      <c r="T1591" s="10">
        <f t="shared" si="123"/>
        <v>42256.984791666662</v>
      </c>
    </row>
    <row r="1592" spans="1:20">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120"/>
        <v>1.7000000000000001E-2</v>
      </c>
      <c r="P1592">
        <f t="shared" si="121"/>
        <v>1.9607843137254902E-3</v>
      </c>
      <c r="Q1592" t="str" cm="1">
        <f t="array" ref="Q1592">_xlfn.IFS(LEFT(N1592,4)="film","film &amp; video",LEFT(N1592,4)="food","food",LEFT(N1592,4)="game","games",LEFT(N1592,4)="jour","journalism",LEFT(N1592,4)="musi","music",LEFT(N1592,4)="phot","photography",LEFT(N1592,4)="publ","publishing",LEFT(N1592,4)="tech","technology",LEFT(N1592,4)="thea","theater")</f>
        <v>photography</v>
      </c>
      <c r="R1592" t="str">
        <f t="shared" si="124"/>
        <v>places</v>
      </c>
      <c r="S1592" s="10">
        <f t="shared" si="122"/>
        <v>42270.857222222221</v>
      </c>
      <c r="T1592" s="10">
        <f t="shared" si="123"/>
        <v>42240.857222222221</v>
      </c>
    </row>
    <row r="1593" spans="1:20" ht="57.6">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120"/>
        <v>0.29228571428571426</v>
      </c>
      <c r="P1593">
        <f t="shared" si="121"/>
        <v>2.2482893450635387E-2</v>
      </c>
      <c r="Q1593" t="str" cm="1">
        <f t="array" ref="Q1593">_xlfn.IFS(LEFT(N1593,4)="film","film &amp; video",LEFT(N1593,4)="food","food",LEFT(N1593,4)="game","games",LEFT(N1593,4)="jour","journalism",LEFT(N1593,4)="musi","music",LEFT(N1593,4)="phot","photography",LEFT(N1593,4)="publ","publishing",LEFT(N1593,4)="tech","technology",LEFT(N1593,4)="thea","theater")</f>
        <v>photography</v>
      </c>
      <c r="R1593" t="str">
        <f t="shared" si="124"/>
        <v>places</v>
      </c>
      <c r="S1593" s="10">
        <f t="shared" si="122"/>
        <v>42463.68450231482</v>
      </c>
      <c r="T1593" s="10">
        <f t="shared" si="123"/>
        <v>42433.726168981477</v>
      </c>
    </row>
    <row r="1594" spans="1:20" ht="28.8">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120"/>
        <v>0</v>
      </c>
      <c r="P1594" t="e">
        <f t="shared" si="121"/>
        <v>#DIV/0!</v>
      </c>
      <c r="Q1594" t="str" cm="1">
        <f t="array" ref="Q1594">_xlfn.IFS(LEFT(N1594,4)="film","film &amp; video",LEFT(N1594,4)="food","food",LEFT(N1594,4)="game","games",LEFT(N1594,4)="jour","journalism",LEFT(N1594,4)="musi","music",LEFT(N1594,4)="phot","photography",LEFT(N1594,4)="publ","publishing",LEFT(N1594,4)="tech","technology",LEFT(N1594,4)="thea","theater")</f>
        <v>photography</v>
      </c>
      <c r="R1594" t="str">
        <f t="shared" si="124"/>
        <v>places</v>
      </c>
      <c r="S1594" s="10">
        <f t="shared" si="122"/>
        <v>42091.031076388885</v>
      </c>
      <c r="T1594" s="10">
        <f t="shared" si="123"/>
        <v>42046.072743055556</v>
      </c>
    </row>
    <row r="1595" spans="1:20" ht="28.8">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120"/>
        <v>1.3636363636363637E-4</v>
      </c>
      <c r="P1595">
        <f t="shared" si="121"/>
        <v>1</v>
      </c>
      <c r="Q1595" t="str" cm="1">
        <f t="array" ref="Q1595">_xlfn.IFS(LEFT(N1595,4)="film","film &amp; video",LEFT(N1595,4)="food","food",LEFT(N1595,4)="game","games",LEFT(N1595,4)="jour","journalism",LEFT(N1595,4)="musi","music",LEFT(N1595,4)="phot","photography",LEFT(N1595,4)="publ","publishing",LEFT(N1595,4)="tech","technology",LEFT(N1595,4)="thea","theater")</f>
        <v>photography</v>
      </c>
      <c r="R1595" t="str">
        <f t="shared" si="124"/>
        <v>places</v>
      </c>
      <c r="S1595" s="10">
        <f t="shared" si="122"/>
        <v>42063.845543981486</v>
      </c>
      <c r="T1595" s="10">
        <f t="shared" si="123"/>
        <v>42033.845543981486</v>
      </c>
    </row>
    <row r="1596" spans="1:20" ht="28.8">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120"/>
        <v>0.20499999999999999</v>
      </c>
      <c r="P1596">
        <f t="shared" si="121"/>
        <v>4.878048780487805E-2</v>
      </c>
      <c r="Q1596" t="str" cm="1">
        <f t="array" ref="Q1596">_xlfn.IFS(LEFT(N1596,4)="film","film &amp; video",LEFT(N1596,4)="food","food",LEFT(N1596,4)="game","games",LEFT(N1596,4)="jour","journalism",LEFT(N1596,4)="musi","music",LEFT(N1596,4)="phot","photography",LEFT(N1596,4)="publ","publishing",LEFT(N1596,4)="tech","technology",LEFT(N1596,4)="thea","theater")</f>
        <v>photography</v>
      </c>
      <c r="R1596" t="str">
        <f t="shared" si="124"/>
        <v>places</v>
      </c>
      <c r="S1596" s="10">
        <f t="shared" si="122"/>
        <v>42505.681249999994</v>
      </c>
      <c r="T1596" s="10">
        <f t="shared" si="123"/>
        <v>42445.712754629625</v>
      </c>
    </row>
    <row r="1597" spans="1:20" ht="43.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120"/>
        <v>2.8E-3</v>
      </c>
      <c r="P1597">
        <f t="shared" si="121"/>
        <v>2.5000000000000001E-2</v>
      </c>
      <c r="Q1597" t="str" cm="1">
        <f t="array" ref="Q1597">_xlfn.IFS(LEFT(N1597,4)="film","film &amp; video",LEFT(N1597,4)="food","food",LEFT(N1597,4)="game","games",LEFT(N1597,4)="jour","journalism",LEFT(N1597,4)="musi","music",LEFT(N1597,4)="phot","photography",LEFT(N1597,4)="publ","publishing",LEFT(N1597,4)="tech","technology",LEFT(N1597,4)="thea","theater")</f>
        <v>photography</v>
      </c>
      <c r="R1597" t="str">
        <f t="shared" si="124"/>
        <v>places</v>
      </c>
      <c r="S1597" s="10">
        <f t="shared" si="122"/>
        <v>41808.842361111114</v>
      </c>
      <c r="T1597" s="10">
        <f t="shared" si="123"/>
        <v>41780.050092592595</v>
      </c>
    </row>
    <row r="1598" spans="1:20" ht="43.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120"/>
        <v>2.3076923076923078E-2</v>
      </c>
      <c r="P1598">
        <f t="shared" si="121"/>
        <v>0.04</v>
      </c>
      <c r="Q1598" t="str" cm="1">
        <f t="array" ref="Q1598">_xlfn.IFS(LEFT(N1598,4)="film","film &amp; video",LEFT(N1598,4)="food","food",LEFT(N1598,4)="game","games",LEFT(N1598,4)="jour","journalism",LEFT(N1598,4)="musi","music",LEFT(N1598,4)="phot","photography",LEFT(N1598,4)="publ","publishing",LEFT(N1598,4)="tech","technology",LEFT(N1598,4)="thea","theater")</f>
        <v>photography</v>
      </c>
      <c r="R1598" t="str">
        <f t="shared" si="124"/>
        <v>places</v>
      </c>
      <c r="S1598" s="10">
        <f t="shared" si="122"/>
        <v>41986.471863425926</v>
      </c>
      <c r="T1598" s="10">
        <f t="shared" si="123"/>
        <v>41941.430196759262</v>
      </c>
    </row>
    <row r="1599" spans="1:20" ht="43.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120"/>
        <v>0</v>
      </c>
      <c r="P1599" t="e">
        <f t="shared" si="121"/>
        <v>#DIV/0!</v>
      </c>
      <c r="Q1599" t="str" cm="1">
        <f t="array" ref="Q1599">_xlfn.IFS(LEFT(N1599,4)="film","film &amp; video",LEFT(N1599,4)="food","food",LEFT(N1599,4)="game","games",LEFT(N1599,4)="jour","journalism",LEFT(N1599,4)="musi","music",LEFT(N1599,4)="phot","photography",LEFT(N1599,4)="publ","publishing",LEFT(N1599,4)="tech","technology",LEFT(N1599,4)="thea","theater")</f>
        <v>photography</v>
      </c>
      <c r="R1599" t="str">
        <f t="shared" si="124"/>
        <v>places</v>
      </c>
      <c r="S1599" s="10">
        <f t="shared" si="122"/>
        <v>42633.354131944448</v>
      </c>
      <c r="T1599" s="10">
        <f t="shared" si="123"/>
        <v>42603.354131944448</v>
      </c>
    </row>
    <row r="1600" spans="1:20" ht="57.6">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120"/>
        <v>1.25E-3</v>
      </c>
      <c r="P1600">
        <f t="shared" si="121"/>
        <v>1</v>
      </c>
      <c r="Q1600" t="str" cm="1">
        <f t="array" ref="Q1600">_xlfn.IFS(LEFT(N1600,4)="film","film &amp; video",LEFT(N1600,4)="food","food",LEFT(N1600,4)="game","games",LEFT(N1600,4)="jour","journalism",LEFT(N1600,4)="musi","music",LEFT(N1600,4)="phot","photography",LEFT(N1600,4)="publ","publishing",LEFT(N1600,4)="tech","technology",LEFT(N1600,4)="thea","theater")</f>
        <v>photography</v>
      </c>
      <c r="R1600" t="str">
        <f t="shared" si="124"/>
        <v>places</v>
      </c>
      <c r="S1600" s="10">
        <f t="shared" si="122"/>
        <v>42211.667337962965</v>
      </c>
      <c r="T1600" s="10">
        <f t="shared" si="123"/>
        <v>42151.667337962965</v>
      </c>
    </row>
    <row r="1601" spans="1:20" ht="43.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120"/>
        <v>0</v>
      </c>
      <c r="P1601" t="e">
        <f t="shared" si="121"/>
        <v>#DIV/0!</v>
      </c>
      <c r="Q1601" t="str" cm="1">
        <f t="array" ref="Q1601">_xlfn.IFS(LEFT(N1601,4)="film","film &amp; video",LEFT(N1601,4)="food","food",LEFT(N1601,4)="game","games",LEFT(N1601,4)="jour","journalism",LEFT(N1601,4)="musi","music",LEFT(N1601,4)="phot","photography",LEFT(N1601,4)="publ","publishing",LEFT(N1601,4)="tech","technology",LEFT(N1601,4)="thea","theater")</f>
        <v>photography</v>
      </c>
      <c r="R1601" t="str">
        <f t="shared" si="124"/>
        <v>places</v>
      </c>
      <c r="S1601" s="10">
        <f t="shared" si="122"/>
        <v>42468.497407407413</v>
      </c>
      <c r="T1601" s="10">
        <f t="shared" si="123"/>
        <v>42438.53907407407</v>
      </c>
    </row>
    <row r="1602" spans="1:20" ht="43.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25">E1602/D1602</f>
        <v>7.3400000000000007E-2</v>
      </c>
      <c r="P1602">
        <f t="shared" ref="P1602:P1665" si="126">L1602/E1602</f>
        <v>2.4523160762942781E-2</v>
      </c>
      <c r="Q1602" t="str" cm="1">
        <f t="array" ref="Q1602">_xlfn.IFS(LEFT(N1602,4)="film","film &amp; video",LEFT(N1602,4)="food","food",LEFT(N1602,4)="game","games",LEFT(N1602,4)="jour","journalism",LEFT(N1602,4)="musi","music",LEFT(N1602,4)="phot","photography",LEFT(N1602,4)="publ","publishing",LEFT(N1602,4)="tech","technology",LEFT(N1602,4)="thea","theater")</f>
        <v>photography</v>
      </c>
      <c r="R1602" t="str">
        <f t="shared" si="124"/>
        <v>places</v>
      </c>
      <c r="S1602" s="10">
        <f t="shared" ref="S1602:S1665" si="127">(((I1602/60)/60)/24)+DATE(1970,1,1)</f>
        <v>41835.21597222222</v>
      </c>
      <c r="T1602" s="10">
        <f t="shared" ref="T1602:T1665" si="128">(((J1602/60)/60)/24)+DATE(1970,1,1)</f>
        <v>41791.057314814818</v>
      </c>
    </row>
    <row r="1603" spans="1:20" ht="43.2">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25"/>
        <v>1.082492</v>
      </c>
      <c r="P1603">
        <f t="shared" si="126"/>
        <v>2.0692993574086459E-2</v>
      </c>
      <c r="Q1603" t="str" cm="1">
        <f t="array" ref="Q1603">_xlfn.IFS(LEFT(N1603,4)="film","film &amp; video",LEFT(N1603,4)="food","food",LEFT(N1603,4)="game","games",LEFT(N1603,4)="jour","journalism",LEFT(N1603,4)="musi","music",LEFT(N1603,4)="phot","photography",LEFT(N1603,4)="publ","publishing",LEFT(N1603,4)="tech","technology",LEFT(N1603,4)="thea","theater")</f>
        <v>music</v>
      </c>
      <c r="R1603" t="str">
        <f t="shared" ref="R1603:R1666" si="129">MID(N1603,SEARCH("/",N1603)+1,17)</f>
        <v>rock</v>
      </c>
      <c r="S1603" s="10">
        <f t="shared" si="127"/>
        <v>40668.092974537038</v>
      </c>
      <c r="T1603" s="10">
        <f t="shared" si="128"/>
        <v>40638.092974537038</v>
      </c>
    </row>
    <row r="1604" spans="1:20" ht="43.2">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25"/>
        <v>1.0016666666666667</v>
      </c>
      <c r="P1604">
        <f t="shared" si="126"/>
        <v>2.1297836938435941E-2</v>
      </c>
      <c r="Q1604" t="str" cm="1">
        <f t="array" ref="Q1604">_xlfn.IFS(LEFT(N1604,4)="film","film &amp; video",LEFT(N1604,4)="food","food",LEFT(N1604,4)="game","games",LEFT(N1604,4)="jour","journalism",LEFT(N1604,4)="musi","music",LEFT(N1604,4)="phot","photography",LEFT(N1604,4)="publ","publishing",LEFT(N1604,4)="tech","technology",LEFT(N1604,4)="thea","theater")</f>
        <v>music</v>
      </c>
      <c r="R1604" t="str">
        <f t="shared" si="129"/>
        <v>rock</v>
      </c>
      <c r="S1604" s="10">
        <f t="shared" si="127"/>
        <v>40830.958333333336</v>
      </c>
      <c r="T1604" s="10">
        <f t="shared" si="128"/>
        <v>40788.297650462962</v>
      </c>
    </row>
    <row r="1605" spans="1:20" ht="28.8">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25"/>
        <v>1.0003299999999999</v>
      </c>
      <c r="P1605">
        <f t="shared" si="126"/>
        <v>1.4995051632961122E-2</v>
      </c>
      <c r="Q1605" t="str" cm="1">
        <f t="array" ref="Q1605">_xlfn.IFS(LEFT(N1605,4)="film","film &amp; video",LEFT(N1605,4)="food","food",LEFT(N1605,4)="game","games",LEFT(N1605,4)="jour","journalism",LEFT(N1605,4)="musi","music",LEFT(N1605,4)="phot","photography",LEFT(N1605,4)="publ","publishing",LEFT(N1605,4)="tech","technology",LEFT(N1605,4)="thea","theater")</f>
        <v>music</v>
      </c>
      <c r="R1605" t="str">
        <f t="shared" si="129"/>
        <v>rock</v>
      </c>
      <c r="S1605" s="10">
        <f t="shared" si="127"/>
        <v>40936.169664351852</v>
      </c>
      <c r="T1605" s="10">
        <f t="shared" si="128"/>
        <v>40876.169664351852</v>
      </c>
    </row>
    <row r="1606" spans="1:20" ht="43.2">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25"/>
        <v>1.2210714285714286</v>
      </c>
      <c r="P1606">
        <f t="shared" si="126"/>
        <v>2.0473822755191575E-2</v>
      </c>
      <c r="Q1606" t="str" cm="1">
        <f t="array" ref="Q1606">_xlfn.IFS(LEFT(N1606,4)="film","film &amp; video",LEFT(N1606,4)="food","food",LEFT(N1606,4)="game","games",LEFT(N1606,4)="jour","journalism",LEFT(N1606,4)="musi","music",LEFT(N1606,4)="phot","photography",LEFT(N1606,4)="publ","publishing",LEFT(N1606,4)="tech","technology",LEFT(N1606,4)="thea","theater")</f>
        <v>music</v>
      </c>
      <c r="R1606" t="str">
        <f t="shared" si="129"/>
        <v>rock</v>
      </c>
      <c r="S1606" s="10">
        <f t="shared" si="127"/>
        <v>40985.80364583333</v>
      </c>
      <c r="T1606" s="10">
        <f t="shared" si="128"/>
        <v>40945.845312500001</v>
      </c>
    </row>
    <row r="1607" spans="1:20" ht="43.2">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25"/>
        <v>1.0069333333333335</v>
      </c>
      <c r="P1607">
        <f t="shared" si="126"/>
        <v>7.2828389830508471E-3</v>
      </c>
      <c r="Q1607" t="str" cm="1">
        <f t="array" ref="Q1607">_xlfn.IFS(LEFT(N1607,4)="film","film &amp; video",LEFT(N1607,4)="food","food",LEFT(N1607,4)="game","games",LEFT(N1607,4)="jour","journalism",LEFT(N1607,4)="musi","music",LEFT(N1607,4)="phot","photography",LEFT(N1607,4)="publ","publishing",LEFT(N1607,4)="tech","technology",LEFT(N1607,4)="thea","theater")</f>
        <v>music</v>
      </c>
      <c r="R1607" t="str">
        <f t="shared" si="129"/>
        <v>rock</v>
      </c>
      <c r="S1607" s="10">
        <f t="shared" si="127"/>
        <v>40756.291666666664</v>
      </c>
      <c r="T1607" s="10">
        <f t="shared" si="128"/>
        <v>40747.012881944444</v>
      </c>
    </row>
    <row r="1608" spans="1:20" ht="43.2">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25"/>
        <v>1.01004125</v>
      </c>
      <c r="P1608">
        <f t="shared" si="126"/>
        <v>1.138567360491465E-2</v>
      </c>
      <c r="Q1608" t="str" cm="1">
        <f t="array" ref="Q1608">_xlfn.IFS(LEFT(N1608,4)="film","film &amp; video",LEFT(N1608,4)="food","food",LEFT(N1608,4)="game","games",LEFT(N1608,4)="jour","journalism",LEFT(N1608,4)="musi","music",LEFT(N1608,4)="phot","photography",LEFT(N1608,4)="publ","publishing",LEFT(N1608,4)="tech","technology",LEFT(N1608,4)="thea","theater")</f>
        <v>music</v>
      </c>
      <c r="R1608" t="str">
        <f t="shared" si="129"/>
        <v>rock</v>
      </c>
      <c r="S1608" s="10">
        <f t="shared" si="127"/>
        <v>40626.069884259261</v>
      </c>
      <c r="T1608" s="10">
        <f t="shared" si="128"/>
        <v>40536.111550925925</v>
      </c>
    </row>
    <row r="1609" spans="1:20" ht="43.2">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25"/>
        <v>1.4511000000000001</v>
      </c>
      <c r="P1609">
        <f t="shared" si="126"/>
        <v>1.4127213837778237E-2</v>
      </c>
      <c r="Q1609" t="str" cm="1">
        <f t="array" ref="Q1609">_xlfn.IFS(LEFT(N1609,4)="film","film &amp; video",LEFT(N1609,4)="food","food",LEFT(N1609,4)="game","games",LEFT(N1609,4)="jour","journalism",LEFT(N1609,4)="musi","music",LEFT(N1609,4)="phot","photography",LEFT(N1609,4)="publ","publishing",LEFT(N1609,4)="tech","technology",LEFT(N1609,4)="thea","theater")</f>
        <v>music</v>
      </c>
      <c r="R1609" t="str">
        <f t="shared" si="129"/>
        <v>rock</v>
      </c>
      <c r="S1609" s="10">
        <f t="shared" si="127"/>
        <v>41074.80846064815</v>
      </c>
      <c r="T1609" s="10">
        <f t="shared" si="128"/>
        <v>41053.80846064815</v>
      </c>
    </row>
    <row r="1610" spans="1:20" ht="28.8">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25"/>
        <v>1.0125</v>
      </c>
      <c r="P1610">
        <f t="shared" si="126"/>
        <v>1.8930041152263374E-2</v>
      </c>
      <c r="Q1610" t="str" cm="1">
        <f t="array" ref="Q1610">_xlfn.IFS(LEFT(N1610,4)="film","film &amp; video",LEFT(N1610,4)="food","food",LEFT(N1610,4)="game","games",LEFT(N1610,4)="jour","journalism",LEFT(N1610,4)="musi","music",LEFT(N1610,4)="phot","photography",LEFT(N1610,4)="publ","publishing",LEFT(N1610,4)="tech","technology",LEFT(N1610,4)="thea","theater")</f>
        <v>music</v>
      </c>
      <c r="R1610" t="str">
        <f t="shared" si="129"/>
        <v>rock</v>
      </c>
      <c r="S1610" s="10">
        <f t="shared" si="127"/>
        <v>41640.226388888892</v>
      </c>
      <c r="T1610" s="10">
        <f t="shared" si="128"/>
        <v>41607.83085648148</v>
      </c>
    </row>
    <row r="1611" spans="1:20" ht="43.2">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25"/>
        <v>1.1833333333333333</v>
      </c>
      <c r="P1611">
        <f t="shared" si="126"/>
        <v>2.2535211267605635E-3</v>
      </c>
      <c r="Q1611" t="str" cm="1">
        <f t="array" ref="Q1611">_xlfn.IFS(LEFT(N1611,4)="film","film &amp; video",LEFT(N1611,4)="food","food",LEFT(N1611,4)="game","games",LEFT(N1611,4)="jour","journalism",LEFT(N1611,4)="musi","music",LEFT(N1611,4)="phot","photography",LEFT(N1611,4)="publ","publishing",LEFT(N1611,4)="tech","technology",LEFT(N1611,4)="thea","theater")</f>
        <v>music</v>
      </c>
      <c r="R1611" t="str">
        <f t="shared" si="129"/>
        <v>rock</v>
      </c>
      <c r="S1611" s="10">
        <f t="shared" si="127"/>
        <v>40849.333333333336</v>
      </c>
      <c r="T1611" s="10">
        <f t="shared" si="128"/>
        <v>40796.001261574071</v>
      </c>
    </row>
    <row r="1612" spans="1:20" ht="28.8">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25"/>
        <v>2.7185000000000001</v>
      </c>
      <c r="P1612">
        <f t="shared" si="126"/>
        <v>2.0599595365091043E-2</v>
      </c>
      <c r="Q1612" t="str" cm="1">
        <f t="array" ref="Q1612">_xlfn.IFS(LEFT(N1612,4)="film","film &amp; video",LEFT(N1612,4)="food","food",LEFT(N1612,4)="game","games",LEFT(N1612,4)="jour","journalism",LEFT(N1612,4)="musi","music",LEFT(N1612,4)="phot","photography",LEFT(N1612,4)="publ","publishing",LEFT(N1612,4)="tech","technology",LEFT(N1612,4)="thea","theater")</f>
        <v>music</v>
      </c>
      <c r="R1612" t="str">
        <f t="shared" si="129"/>
        <v>rock</v>
      </c>
      <c r="S1612" s="10">
        <f t="shared" si="127"/>
        <v>41258.924884259257</v>
      </c>
      <c r="T1612" s="10">
        <f t="shared" si="128"/>
        <v>41228.924884259257</v>
      </c>
    </row>
    <row r="1613" spans="1:20">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25"/>
        <v>1.25125</v>
      </c>
      <c r="P1613">
        <f t="shared" si="126"/>
        <v>2.6973026973026972E-2</v>
      </c>
      <c r="Q1613" t="str" cm="1">
        <f t="array" ref="Q1613">_xlfn.IFS(LEFT(N1613,4)="film","film &amp; video",LEFT(N1613,4)="food","food",LEFT(N1613,4)="game","games",LEFT(N1613,4)="jour","journalism",LEFT(N1613,4)="musi","music",LEFT(N1613,4)="phot","photography",LEFT(N1613,4)="publ","publishing",LEFT(N1613,4)="tech","technology",LEFT(N1613,4)="thea","theater")</f>
        <v>music</v>
      </c>
      <c r="R1613" t="str">
        <f t="shared" si="129"/>
        <v>rock</v>
      </c>
      <c r="S1613" s="10">
        <f t="shared" si="127"/>
        <v>41430.00037037037</v>
      </c>
      <c r="T1613" s="10">
        <f t="shared" si="128"/>
        <v>41409.00037037037</v>
      </c>
    </row>
    <row r="1614" spans="1:20" ht="43.2">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25"/>
        <v>1.1000000000000001</v>
      </c>
      <c r="P1614">
        <f t="shared" si="126"/>
        <v>0.02</v>
      </c>
      <c r="Q1614" t="str" cm="1">
        <f t="array" ref="Q1614">_xlfn.IFS(LEFT(N1614,4)="film","film &amp; video",LEFT(N1614,4)="food","food",LEFT(N1614,4)="game","games",LEFT(N1614,4)="jour","journalism",LEFT(N1614,4)="musi","music",LEFT(N1614,4)="phot","photography",LEFT(N1614,4)="publ","publishing",LEFT(N1614,4)="tech","technology",LEFT(N1614,4)="thea","theater")</f>
        <v>music</v>
      </c>
      <c r="R1614" t="str">
        <f t="shared" si="129"/>
        <v>rock</v>
      </c>
      <c r="S1614" s="10">
        <f t="shared" si="127"/>
        <v>41276.874814814815</v>
      </c>
      <c r="T1614" s="10">
        <f t="shared" si="128"/>
        <v>41246.874814814815</v>
      </c>
    </row>
    <row r="1615" spans="1:20" ht="43.2">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25"/>
        <v>1.0149999999999999</v>
      </c>
      <c r="P1615">
        <f t="shared" si="126"/>
        <v>2.561576354679803E-2</v>
      </c>
      <c r="Q1615" t="str" cm="1">
        <f t="array" ref="Q1615">_xlfn.IFS(LEFT(N1615,4)="film","film &amp; video",LEFT(N1615,4)="food","food",LEFT(N1615,4)="game","games",LEFT(N1615,4)="jour","journalism",LEFT(N1615,4)="musi","music",LEFT(N1615,4)="phot","photography",LEFT(N1615,4)="publ","publishing",LEFT(N1615,4)="tech","technology",LEFT(N1615,4)="thea","theater")</f>
        <v>music</v>
      </c>
      <c r="R1615" t="str">
        <f t="shared" si="129"/>
        <v>rock</v>
      </c>
      <c r="S1615" s="10">
        <f t="shared" si="127"/>
        <v>41112.069467592592</v>
      </c>
      <c r="T1615" s="10">
        <f t="shared" si="128"/>
        <v>41082.069467592592</v>
      </c>
    </row>
    <row r="1616" spans="1:20" ht="43.2">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25"/>
        <v>1.0269999999999999</v>
      </c>
      <c r="P1616">
        <f t="shared" si="126"/>
        <v>1.4995131450827653E-2</v>
      </c>
      <c r="Q1616" t="str" cm="1">
        <f t="array" ref="Q1616">_xlfn.IFS(LEFT(N1616,4)="film","film &amp; video",LEFT(N1616,4)="food","food",LEFT(N1616,4)="game","games",LEFT(N1616,4)="jour","journalism",LEFT(N1616,4)="musi","music",LEFT(N1616,4)="phot","photography",LEFT(N1616,4)="publ","publishing",LEFT(N1616,4)="tech","technology",LEFT(N1616,4)="thea","theater")</f>
        <v>music</v>
      </c>
      <c r="R1616" t="str">
        <f t="shared" si="129"/>
        <v>rock</v>
      </c>
      <c r="S1616" s="10">
        <f t="shared" si="127"/>
        <v>41854.708333333336</v>
      </c>
      <c r="T1616" s="10">
        <f t="shared" si="128"/>
        <v>41794.981122685182</v>
      </c>
    </row>
    <row r="1617" spans="1:20" ht="43.2">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25"/>
        <v>1.1412500000000001</v>
      </c>
      <c r="P1617">
        <f t="shared" si="126"/>
        <v>1.4895947426067908E-2</v>
      </c>
      <c r="Q1617" t="str" cm="1">
        <f t="array" ref="Q1617">_xlfn.IFS(LEFT(N1617,4)="film","film &amp; video",LEFT(N1617,4)="food","food",LEFT(N1617,4)="game","games",LEFT(N1617,4)="jour","journalism",LEFT(N1617,4)="musi","music",LEFT(N1617,4)="phot","photography",LEFT(N1617,4)="publ","publishing",LEFT(N1617,4)="tech","technology",LEFT(N1617,4)="thea","theater")</f>
        <v>music</v>
      </c>
      <c r="R1617" t="str">
        <f t="shared" si="129"/>
        <v>rock</v>
      </c>
      <c r="S1617" s="10">
        <f t="shared" si="127"/>
        <v>40890.092546296299</v>
      </c>
      <c r="T1617" s="10">
        <f t="shared" si="128"/>
        <v>40845.050879629627</v>
      </c>
    </row>
    <row r="1618" spans="1:20" ht="43.2">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25"/>
        <v>1.042</v>
      </c>
      <c r="P1618">
        <f t="shared" si="126"/>
        <v>1.5067178502879079E-2</v>
      </c>
      <c r="Q1618" t="str" cm="1">
        <f t="array" ref="Q1618">_xlfn.IFS(LEFT(N1618,4)="film","film &amp; video",LEFT(N1618,4)="food","food",LEFT(N1618,4)="game","games",LEFT(N1618,4)="jour","journalism",LEFT(N1618,4)="musi","music",LEFT(N1618,4)="phot","photography",LEFT(N1618,4)="publ","publishing",LEFT(N1618,4)="tech","technology",LEFT(N1618,4)="thea","theater")</f>
        <v>music</v>
      </c>
      <c r="R1618" t="str">
        <f t="shared" si="129"/>
        <v>rock</v>
      </c>
      <c r="S1618" s="10">
        <f t="shared" si="127"/>
        <v>41235.916666666664</v>
      </c>
      <c r="T1618" s="10">
        <f t="shared" si="128"/>
        <v>41194.715520833335</v>
      </c>
    </row>
    <row r="1619" spans="1:20" ht="28.8">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25"/>
        <v>1.4585714285714286</v>
      </c>
      <c r="P1619">
        <f t="shared" si="126"/>
        <v>1.5475024485798237E-2</v>
      </c>
      <c r="Q1619" t="str" cm="1">
        <f t="array" ref="Q1619">_xlfn.IFS(LEFT(N1619,4)="film","film &amp; video",LEFT(N1619,4)="food","food",LEFT(N1619,4)="game","games",LEFT(N1619,4)="jour","journalism",LEFT(N1619,4)="musi","music",LEFT(N1619,4)="phot","photography",LEFT(N1619,4)="publ","publishing",LEFT(N1619,4)="tech","technology",LEFT(N1619,4)="thea","theater")</f>
        <v>music</v>
      </c>
      <c r="R1619" t="str">
        <f t="shared" si="129"/>
        <v>rock</v>
      </c>
      <c r="S1619" s="10">
        <f t="shared" si="127"/>
        <v>41579.791666666664</v>
      </c>
      <c r="T1619" s="10">
        <f t="shared" si="128"/>
        <v>41546.664212962962</v>
      </c>
    </row>
    <row r="1620" spans="1:20" ht="43.2">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25"/>
        <v>1.0506666666666666</v>
      </c>
      <c r="P1620">
        <f t="shared" si="126"/>
        <v>1.7131979695431471E-2</v>
      </c>
      <c r="Q1620" t="str" cm="1">
        <f t="array" ref="Q1620">_xlfn.IFS(LEFT(N1620,4)="film","film &amp; video",LEFT(N1620,4)="food","food",LEFT(N1620,4)="game","games",LEFT(N1620,4)="jour","journalism",LEFT(N1620,4)="musi","music",LEFT(N1620,4)="phot","photography",LEFT(N1620,4)="publ","publishing",LEFT(N1620,4)="tech","technology",LEFT(N1620,4)="thea","theater")</f>
        <v>music</v>
      </c>
      <c r="R1620" t="str">
        <f t="shared" si="129"/>
        <v>rock</v>
      </c>
      <c r="S1620" s="10">
        <f t="shared" si="127"/>
        <v>41341.654340277775</v>
      </c>
      <c r="T1620" s="10">
        <f t="shared" si="128"/>
        <v>41301.654340277775</v>
      </c>
    </row>
    <row r="1621" spans="1:20" ht="43.2">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25"/>
        <v>1.3333333333333333</v>
      </c>
      <c r="P1621">
        <f t="shared" si="126"/>
        <v>1.15E-2</v>
      </c>
      <c r="Q1621" t="str" cm="1">
        <f t="array" ref="Q1621">_xlfn.IFS(LEFT(N1621,4)="film","film &amp; video",LEFT(N1621,4)="food","food",LEFT(N1621,4)="game","games",LEFT(N1621,4)="jour","journalism",LEFT(N1621,4)="musi","music",LEFT(N1621,4)="phot","photography",LEFT(N1621,4)="publ","publishing",LEFT(N1621,4)="tech","technology",LEFT(N1621,4)="thea","theater")</f>
        <v>music</v>
      </c>
      <c r="R1621" t="str">
        <f t="shared" si="129"/>
        <v>rock</v>
      </c>
      <c r="S1621" s="10">
        <f t="shared" si="127"/>
        <v>41897.18618055556</v>
      </c>
      <c r="T1621" s="10">
        <f t="shared" si="128"/>
        <v>41876.18618055556</v>
      </c>
    </row>
    <row r="1622" spans="1:20" ht="28.8">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25"/>
        <v>1.1299999999999999</v>
      </c>
      <c r="P1622">
        <f t="shared" si="126"/>
        <v>1.5044247787610619E-2</v>
      </c>
      <c r="Q1622" t="str" cm="1">
        <f t="array" ref="Q1622">_xlfn.IFS(LEFT(N1622,4)="film","film &amp; video",LEFT(N1622,4)="food","food",LEFT(N1622,4)="game","games",LEFT(N1622,4)="jour","journalism",LEFT(N1622,4)="musi","music",LEFT(N1622,4)="phot","photography",LEFT(N1622,4)="publ","publishing",LEFT(N1622,4)="tech","technology",LEFT(N1622,4)="thea","theater")</f>
        <v>music</v>
      </c>
      <c r="R1622" t="str">
        <f t="shared" si="129"/>
        <v>rock</v>
      </c>
      <c r="S1622" s="10">
        <f t="shared" si="127"/>
        <v>41328.339583333334</v>
      </c>
      <c r="T1622" s="10">
        <f t="shared" si="128"/>
        <v>41321.339583333334</v>
      </c>
    </row>
    <row r="1623" spans="1:20" ht="43.2">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25"/>
        <v>1.212</v>
      </c>
      <c r="P1623">
        <f t="shared" si="126"/>
        <v>6.1056105610561053E-3</v>
      </c>
      <c r="Q1623" t="str" cm="1">
        <f t="array" ref="Q1623">_xlfn.IFS(LEFT(N1623,4)="film","film &amp; video",LEFT(N1623,4)="food","food",LEFT(N1623,4)="game","games",LEFT(N1623,4)="jour","journalism",LEFT(N1623,4)="musi","music",LEFT(N1623,4)="phot","photography",LEFT(N1623,4)="publ","publishing",LEFT(N1623,4)="tech","technology",LEFT(N1623,4)="thea","theater")</f>
        <v>music</v>
      </c>
      <c r="R1623" t="str">
        <f t="shared" si="129"/>
        <v>rock</v>
      </c>
      <c r="S1623" s="10">
        <f t="shared" si="127"/>
        <v>41057.165972222225</v>
      </c>
      <c r="T1623" s="10">
        <f t="shared" si="128"/>
        <v>41003.60665509259</v>
      </c>
    </row>
    <row r="1624" spans="1:20" ht="43.2">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25"/>
        <v>1.0172463768115942</v>
      </c>
      <c r="P1624">
        <f t="shared" si="126"/>
        <v>9.2605784299757809E-3</v>
      </c>
      <c r="Q1624" t="str" cm="1">
        <f t="array" ref="Q1624">_xlfn.IFS(LEFT(N1624,4)="film","film &amp; video",LEFT(N1624,4)="food","food",LEFT(N1624,4)="game","games",LEFT(N1624,4)="jour","journalism",LEFT(N1624,4)="musi","music",LEFT(N1624,4)="phot","photography",LEFT(N1624,4)="publ","publishing",LEFT(N1624,4)="tech","technology",LEFT(N1624,4)="thea","theater")</f>
        <v>music</v>
      </c>
      <c r="R1624" t="str">
        <f t="shared" si="129"/>
        <v>rock</v>
      </c>
      <c r="S1624" s="10">
        <f t="shared" si="127"/>
        <v>41990.332638888889</v>
      </c>
      <c r="T1624" s="10">
        <f t="shared" si="128"/>
        <v>41950.29483796296</v>
      </c>
    </row>
    <row r="1625" spans="1:20" ht="43.2">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25"/>
        <v>1.0106666666666666</v>
      </c>
      <c r="P1625">
        <f t="shared" si="126"/>
        <v>2.3746701846965697E-2</v>
      </c>
      <c r="Q1625" t="str" cm="1">
        <f t="array" ref="Q1625">_xlfn.IFS(LEFT(N1625,4)="film","film &amp; video",LEFT(N1625,4)="food","food",LEFT(N1625,4)="game","games",LEFT(N1625,4)="jour","journalism",LEFT(N1625,4)="musi","music",LEFT(N1625,4)="phot","photography",LEFT(N1625,4)="publ","publishing",LEFT(N1625,4)="tech","technology",LEFT(N1625,4)="thea","theater")</f>
        <v>music</v>
      </c>
      <c r="R1625" t="str">
        <f t="shared" si="129"/>
        <v>rock</v>
      </c>
      <c r="S1625" s="10">
        <f t="shared" si="127"/>
        <v>41513.688530092593</v>
      </c>
      <c r="T1625" s="10">
        <f t="shared" si="128"/>
        <v>41453.688530092593</v>
      </c>
    </row>
    <row r="1626" spans="1:20" ht="43.2">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25"/>
        <v>1.18</v>
      </c>
      <c r="P1626">
        <f t="shared" si="126"/>
        <v>2.1186440677966101E-2</v>
      </c>
      <c r="Q1626" t="str" cm="1">
        <f t="array" ref="Q1626">_xlfn.IFS(LEFT(N1626,4)="film","film &amp; video",LEFT(N1626,4)="food","food",LEFT(N1626,4)="game","games",LEFT(N1626,4)="jour","journalism",LEFT(N1626,4)="musi","music",LEFT(N1626,4)="phot","photography",LEFT(N1626,4)="publ","publishing",LEFT(N1626,4)="tech","technology",LEFT(N1626,4)="thea","theater")</f>
        <v>music</v>
      </c>
      <c r="R1626" t="str">
        <f t="shared" si="129"/>
        <v>rock</v>
      </c>
      <c r="S1626" s="10">
        <f t="shared" si="127"/>
        <v>41283.367303240739</v>
      </c>
      <c r="T1626" s="10">
        <f t="shared" si="128"/>
        <v>41243.367303240739</v>
      </c>
    </row>
    <row r="1627" spans="1:20" ht="57.6">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25"/>
        <v>1.5533333333333332</v>
      </c>
      <c r="P1627">
        <f t="shared" si="126"/>
        <v>8.9270386266094414E-3</v>
      </c>
      <c r="Q1627" t="str" cm="1">
        <f t="array" ref="Q1627">_xlfn.IFS(LEFT(N1627,4)="film","film &amp; video",LEFT(N1627,4)="food","food",LEFT(N1627,4)="game","games",LEFT(N1627,4)="jour","journalism",LEFT(N1627,4)="musi","music",LEFT(N1627,4)="phot","photography",LEFT(N1627,4)="publ","publishing",LEFT(N1627,4)="tech","technology",LEFT(N1627,4)="thea","theater")</f>
        <v>music</v>
      </c>
      <c r="R1627" t="str">
        <f t="shared" si="129"/>
        <v>rock</v>
      </c>
      <c r="S1627" s="10">
        <f t="shared" si="127"/>
        <v>41163.699687500004</v>
      </c>
      <c r="T1627" s="10">
        <f t="shared" si="128"/>
        <v>41135.699687500004</v>
      </c>
    </row>
    <row r="1628" spans="1:20" ht="43.2">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25"/>
        <v>1.0118750000000001</v>
      </c>
      <c r="P1628">
        <f t="shared" si="126"/>
        <v>1.3341568869672638E-2</v>
      </c>
      <c r="Q1628" t="str" cm="1">
        <f t="array" ref="Q1628">_xlfn.IFS(LEFT(N1628,4)="film","film &amp; video",LEFT(N1628,4)="food","food",LEFT(N1628,4)="game","games",LEFT(N1628,4)="jour","journalism",LEFT(N1628,4)="musi","music",LEFT(N1628,4)="phot","photography",LEFT(N1628,4)="publ","publishing",LEFT(N1628,4)="tech","technology",LEFT(N1628,4)="thea","theater")</f>
        <v>music</v>
      </c>
      <c r="R1628" t="str">
        <f t="shared" si="129"/>
        <v>rock</v>
      </c>
      <c r="S1628" s="10">
        <f t="shared" si="127"/>
        <v>41609.889664351853</v>
      </c>
      <c r="T1628" s="10">
        <f t="shared" si="128"/>
        <v>41579.847997685189</v>
      </c>
    </row>
    <row r="1629" spans="1:20" ht="43.2">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25"/>
        <v>1.17</v>
      </c>
      <c r="P1629">
        <f t="shared" si="126"/>
        <v>1.6239316239316241E-2</v>
      </c>
      <c r="Q1629" t="str" cm="1">
        <f t="array" ref="Q1629">_xlfn.IFS(LEFT(N1629,4)="film","film &amp; video",LEFT(N1629,4)="food","food",LEFT(N1629,4)="game","games",LEFT(N1629,4)="jour","journalism",LEFT(N1629,4)="musi","music",LEFT(N1629,4)="phot","photography",LEFT(N1629,4)="publ","publishing",LEFT(N1629,4)="tech","technology",LEFT(N1629,4)="thea","theater")</f>
        <v>music</v>
      </c>
      <c r="R1629" t="str">
        <f t="shared" si="129"/>
        <v>rock</v>
      </c>
      <c r="S1629" s="10">
        <f t="shared" si="127"/>
        <v>41239.207638888889</v>
      </c>
      <c r="T1629" s="10">
        <f t="shared" si="128"/>
        <v>41205.707048611112</v>
      </c>
    </row>
    <row r="1630" spans="1:20" ht="28.8">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25"/>
        <v>1.00925</v>
      </c>
      <c r="P1630">
        <f t="shared" si="126"/>
        <v>2.1798365122615803E-2</v>
      </c>
      <c r="Q1630" t="str" cm="1">
        <f t="array" ref="Q1630">_xlfn.IFS(LEFT(N1630,4)="film","film &amp; video",LEFT(N1630,4)="food","food",LEFT(N1630,4)="game","games",LEFT(N1630,4)="jour","journalism",LEFT(N1630,4)="musi","music",LEFT(N1630,4)="phot","photography",LEFT(N1630,4)="publ","publishing",LEFT(N1630,4)="tech","technology",LEFT(N1630,4)="thea","theater")</f>
        <v>music</v>
      </c>
      <c r="R1630" t="str">
        <f t="shared" si="129"/>
        <v>rock</v>
      </c>
      <c r="S1630" s="10">
        <f t="shared" si="127"/>
        <v>41807.737060185187</v>
      </c>
      <c r="T1630" s="10">
        <f t="shared" si="128"/>
        <v>41774.737060185187</v>
      </c>
    </row>
    <row r="1631" spans="1:20" ht="28.8">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25"/>
        <v>1.0366666666666666</v>
      </c>
      <c r="P1631">
        <f t="shared" si="126"/>
        <v>1.3183279742765274E-2</v>
      </c>
      <c r="Q1631" t="str" cm="1">
        <f t="array" ref="Q1631">_xlfn.IFS(LEFT(N1631,4)="film","film &amp; video",LEFT(N1631,4)="food","food",LEFT(N1631,4)="game","games",LEFT(N1631,4)="jour","journalism",LEFT(N1631,4)="musi","music",LEFT(N1631,4)="phot","photography",LEFT(N1631,4)="publ","publishing",LEFT(N1631,4)="tech","technology",LEFT(N1631,4)="thea","theater")</f>
        <v>music</v>
      </c>
      <c r="R1631" t="str">
        <f t="shared" si="129"/>
        <v>rock</v>
      </c>
      <c r="S1631" s="10">
        <f t="shared" si="127"/>
        <v>41690.867280092592</v>
      </c>
      <c r="T1631" s="10">
        <f t="shared" si="128"/>
        <v>41645.867280092592</v>
      </c>
    </row>
    <row r="1632" spans="1:20" ht="43.2">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25"/>
        <v>2.6524999999999999</v>
      </c>
      <c r="P1632">
        <f t="shared" si="126"/>
        <v>1.1875589066918001E-2</v>
      </c>
      <c r="Q1632" t="str" cm="1">
        <f t="array" ref="Q1632">_xlfn.IFS(LEFT(N1632,4)="film","film &amp; video",LEFT(N1632,4)="food","food",LEFT(N1632,4)="game","games",LEFT(N1632,4)="jour","journalism",LEFT(N1632,4)="musi","music",LEFT(N1632,4)="phot","photography",LEFT(N1632,4)="publ","publishing",LEFT(N1632,4)="tech","technology",LEFT(N1632,4)="thea","theater")</f>
        <v>music</v>
      </c>
      <c r="R1632" t="str">
        <f t="shared" si="129"/>
        <v>rock</v>
      </c>
      <c r="S1632" s="10">
        <f t="shared" si="127"/>
        <v>40970.290972222225</v>
      </c>
      <c r="T1632" s="10">
        <f t="shared" si="128"/>
        <v>40939.837673611109</v>
      </c>
    </row>
    <row r="1633" spans="1:20" ht="43.2">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25"/>
        <v>1.5590999999999999</v>
      </c>
      <c r="P1633">
        <f t="shared" si="126"/>
        <v>8.5305625040087221E-3</v>
      </c>
      <c r="Q1633" t="str" cm="1">
        <f t="array" ref="Q1633">_xlfn.IFS(LEFT(N1633,4)="film","film &amp; video",LEFT(N1633,4)="food","food",LEFT(N1633,4)="game","games",LEFT(N1633,4)="jour","journalism",LEFT(N1633,4)="musi","music",LEFT(N1633,4)="phot","photography",LEFT(N1633,4)="publ","publishing",LEFT(N1633,4)="tech","technology",LEFT(N1633,4)="thea","theater")</f>
        <v>music</v>
      </c>
      <c r="R1633" t="str">
        <f t="shared" si="129"/>
        <v>rock</v>
      </c>
      <c r="S1633" s="10">
        <f t="shared" si="127"/>
        <v>41194.859502314815</v>
      </c>
      <c r="T1633" s="10">
        <f t="shared" si="128"/>
        <v>41164.859502314815</v>
      </c>
    </row>
    <row r="1634" spans="1:20" ht="43.2">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25"/>
        <v>1.0162500000000001</v>
      </c>
      <c r="P1634">
        <f t="shared" si="126"/>
        <v>1.1562115621156211E-2</v>
      </c>
      <c r="Q1634" t="str" cm="1">
        <f t="array" ref="Q1634">_xlfn.IFS(LEFT(N1634,4)="film","film &amp; video",LEFT(N1634,4)="food","food",LEFT(N1634,4)="game","games",LEFT(N1634,4)="jour","journalism",LEFT(N1634,4)="musi","music",LEFT(N1634,4)="phot","photography",LEFT(N1634,4)="publ","publishing",LEFT(N1634,4)="tech","technology",LEFT(N1634,4)="thea","theater")</f>
        <v>music</v>
      </c>
      <c r="R1634" t="str">
        <f t="shared" si="129"/>
        <v>rock</v>
      </c>
      <c r="S1634" s="10">
        <f t="shared" si="127"/>
        <v>40810.340902777774</v>
      </c>
      <c r="T1634" s="10">
        <f t="shared" si="128"/>
        <v>40750.340902777774</v>
      </c>
    </row>
    <row r="1635" spans="1:20" ht="43.2">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25"/>
        <v>1</v>
      </c>
      <c r="P1635">
        <f t="shared" si="126"/>
        <v>5.7999999999999996E-3</v>
      </c>
      <c r="Q1635" t="str" cm="1">
        <f t="array" ref="Q1635">_xlfn.IFS(LEFT(N1635,4)="film","film &amp; video",LEFT(N1635,4)="food","food",LEFT(N1635,4)="game","games",LEFT(N1635,4)="jour","journalism",LEFT(N1635,4)="musi","music",LEFT(N1635,4)="phot","photography",LEFT(N1635,4)="publ","publishing",LEFT(N1635,4)="tech","technology",LEFT(N1635,4)="thea","theater")</f>
        <v>music</v>
      </c>
      <c r="R1635" t="str">
        <f t="shared" si="129"/>
        <v>rock</v>
      </c>
      <c r="S1635" s="10">
        <f t="shared" si="127"/>
        <v>40924.208333333336</v>
      </c>
      <c r="T1635" s="10">
        <f t="shared" si="128"/>
        <v>40896.883750000001</v>
      </c>
    </row>
    <row r="1636" spans="1:20" ht="43.2">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25"/>
        <v>1.0049999999999999</v>
      </c>
      <c r="P1636">
        <f t="shared" si="126"/>
        <v>1.5920398009950248E-2</v>
      </c>
      <c r="Q1636" t="str" cm="1">
        <f t="array" ref="Q1636">_xlfn.IFS(LEFT(N1636,4)="film","film &amp; video",LEFT(N1636,4)="food","food",LEFT(N1636,4)="game","games",LEFT(N1636,4)="jour","journalism",LEFT(N1636,4)="musi","music",LEFT(N1636,4)="phot","photography",LEFT(N1636,4)="publ","publishing",LEFT(N1636,4)="tech","technology",LEFT(N1636,4)="thea","theater")</f>
        <v>music</v>
      </c>
      <c r="R1636" t="str">
        <f t="shared" si="129"/>
        <v>rock</v>
      </c>
      <c r="S1636" s="10">
        <f t="shared" si="127"/>
        <v>40696.249305555553</v>
      </c>
      <c r="T1636" s="10">
        <f t="shared" si="128"/>
        <v>40658.189826388887</v>
      </c>
    </row>
    <row r="1637" spans="1:20" ht="57.6">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25"/>
        <v>1.2529999999999999</v>
      </c>
      <c r="P1637">
        <f t="shared" si="126"/>
        <v>1.4764565043894652E-2</v>
      </c>
      <c r="Q1637" t="str" cm="1">
        <f t="array" ref="Q1637">_xlfn.IFS(LEFT(N1637,4)="film","film &amp; video",LEFT(N1637,4)="food","food",LEFT(N1637,4)="game","games",LEFT(N1637,4)="jour","journalism",LEFT(N1637,4)="musi","music",LEFT(N1637,4)="phot","photography",LEFT(N1637,4)="publ","publishing",LEFT(N1637,4)="tech","technology",LEFT(N1637,4)="thea","theater")</f>
        <v>music</v>
      </c>
      <c r="R1637" t="str">
        <f t="shared" si="129"/>
        <v>rock</v>
      </c>
      <c r="S1637" s="10">
        <f t="shared" si="127"/>
        <v>42562.868761574078</v>
      </c>
      <c r="T1637" s="10">
        <f t="shared" si="128"/>
        <v>42502.868761574078</v>
      </c>
    </row>
    <row r="1638" spans="1:20" ht="43.2">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25"/>
        <v>1.0355555555555556</v>
      </c>
      <c r="P1638">
        <f t="shared" si="126"/>
        <v>1.8669527896995709E-2</v>
      </c>
      <c r="Q1638" t="str" cm="1">
        <f t="array" ref="Q1638">_xlfn.IFS(LEFT(N1638,4)="film","film &amp; video",LEFT(N1638,4)="food","food",LEFT(N1638,4)="game","games",LEFT(N1638,4)="jour","journalism",LEFT(N1638,4)="musi","music",LEFT(N1638,4)="phot","photography",LEFT(N1638,4)="publ","publishing",LEFT(N1638,4)="tech","technology",LEFT(N1638,4)="thea","theater")</f>
        <v>music</v>
      </c>
      <c r="R1638" t="str">
        <f t="shared" si="129"/>
        <v>rock</v>
      </c>
      <c r="S1638" s="10">
        <f t="shared" si="127"/>
        <v>40706.166666666664</v>
      </c>
      <c r="T1638" s="10">
        <f t="shared" si="128"/>
        <v>40663.08666666667</v>
      </c>
    </row>
    <row r="1639" spans="1:20" ht="43.2">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25"/>
        <v>1.038</v>
      </c>
      <c r="P1639">
        <f t="shared" si="126"/>
        <v>2.8901734104046242E-2</v>
      </c>
      <c r="Q1639" t="str" cm="1">
        <f t="array" ref="Q1639">_xlfn.IFS(LEFT(N1639,4)="film","film &amp; video",LEFT(N1639,4)="food","food",LEFT(N1639,4)="game","games",LEFT(N1639,4)="jour","journalism",LEFT(N1639,4)="musi","music",LEFT(N1639,4)="phot","photography",LEFT(N1639,4)="publ","publishing",LEFT(N1639,4)="tech","technology",LEFT(N1639,4)="thea","theater")</f>
        <v>music</v>
      </c>
      <c r="R1639" t="str">
        <f t="shared" si="129"/>
        <v>rock</v>
      </c>
      <c r="S1639" s="10">
        <f t="shared" si="127"/>
        <v>40178.98541666667</v>
      </c>
      <c r="T1639" s="10">
        <f t="shared" si="128"/>
        <v>40122.751620370371</v>
      </c>
    </row>
    <row r="1640" spans="1:20" ht="28.8">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25"/>
        <v>1.05</v>
      </c>
      <c r="P1640">
        <f t="shared" si="126"/>
        <v>2.5714285714285714E-2</v>
      </c>
      <c r="Q1640" t="str" cm="1">
        <f t="array" ref="Q1640">_xlfn.IFS(LEFT(N1640,4)="film","film &amp; video",LEFT(N1640,4)="food","food",LEFT(N1640,4)="game","games",LEFT(N1640,4)="jour","journalism",LEFT(N1640,4)="musi","music",LEFT(N1640,4)="phot","photography",LEFT(N1640,4)="publ","publishing",LEFT(N1640,4)="tech","technology",LEFT(N1640,4)="thea","theater")</f>
        <v>music</v>
      </c>
      <c r="R1640" t="str">
        <f t="shared" si="129"/>
        <v>rock</v>
      </c>
      <c r="S1640" s="10">
        <f t="shared" si="127"/>
        <v>41333.892361111109</v>
      </c>
      <c r="T1640" s="10">
        <f t="shared" si="128"/>
        <v>41288.68712962963</v>
      </c>
    </row>
    <row r="1641" spans="1:20" ht="43.2">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25"/>
        <v>1</v>
      </c>
      <c r="P1641">
        <f t="shared" si="126"/>
        <v>1.0555555555555556E-2</v>
      </c>
      <c r="Q1641" t="str" cm="1">
        <f t="array" ref="Q1641">_xlfn.IFS(LEFT(N1641,4)="film","film &amp; video",LEFT(N1641,4)="food","food",LEFT(N1641,4)="game","games",LEFT(N1641,4)="jour","journalism",LEFT(N1641,4)="musi","music",LEFT(N1641,4)="phot","photography",LEFT(N1641,4)="publ","publishing",LEFT(N1641,4)="tech","technology",LEFT(N1641,4)="thea","theater")</f>
        <v>music</v>
      </c>
      <c r="R1641" t="str">
        <f t="shared" si="129"/>
        <v>rock</v>
      </c>
      <c r="S1641" s="10">
        <f t="shared" si="127"/>
        <v>40971.652372685188</v>
      </c>
      <c r="T1641" s="10">
        <f t="shared" si="128"/>
        <v>40941.652372685188</v>
      </c>
    </row>
    <row r="1642" spans="1:20" ht="43.2">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25"/>
        <v>1.6986000000000001</v>
      </c>
      <c r="P1642">
        <f t="shared" si="126"/>
        <v>2.5020605204285881E-2</v>
      </c>
      <c r="Q1642" t="str" cm="1">
        <f t="array" ref="Q1642">_xlfn.IFS(LEFT(N1642,4)="film","film &amp; video",LEFT(N1642,4)="food","food",LEFT(N1642,4)="game","games",LEFT(N1642,4)="jour","journalism",LEFT(N1642,4)="musi","music",LEFT(N1642,4)="phot","photography",LEFT(N1642,4)="publ","publishing",LEFT(N1642,4)="tech","technology",LEFT(N1642,4)="thea","theater")</f>
        <v>music</v>
      </c>
      <c r="R1642" t="str">
        <f t="shared" si="129"/>
        <v>rock</v>
      </c>
      <c r="S1642" s="10">
        <f t="shared" si="127"/>
        <v>40393.082638888889</v>
      </c>
      <c r="T1642" s="10">
        <f t="shared" si="128"/>
        <v>40379.23096064815</v>
      </c>
    </row>
    <row r="1643" spans="1:20" ht="28.8">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25"/>
        <v>1.014</v>
      </c>
      <c r="P1643">
        <f t="shared" si="126"/>
        <v>1.0256410256410256E-2</v>
      </c>
      <c r="Q1643" t="str" cm="1">
        <f t="array" ref="Q1643">_xlfn.IFS(LEFT(N1643,4)="film","film &amp; video",LEFT(N1643,4)="food","food",LEFT(N1643,4)="game","games",LEFT(N1643,4)="jour","journalism",LEFT(N1643,4)="musi","music",LEFT(N1643,4)="phot","photography",LEFT(N1643,4)="publ","publishing",LEFT(N1643,4)="tech","technology",LEFT(N1643,4)="thea","theater")</f>
        <v>music</v>
      </c>
      <c r="R1643" t="str">
        <f t="shared" si="129"/>
        <v>pop</v>
      </c>
      <c r="S1643" s="10">
        <f t="shared" si="127"/>
        <v>41992.596574074079</v>
      </c>
      <c r="T1643" s="10">
        <f t="shared" si="128"/>
        <v>41962.596574074079</v>
      </c>
    </row>
    <row r="1644" spans="1:20" ht="43.2">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25"/>
        <v>1</v>
      </c>
      <c r="P1644">
        <f t="shared" si="126"/>
        <v>2.3333333333333334E-2</v>
      </c>
      <c r="Q1644" t="str" cm="1">
        <f t="array" ref="Q1644">_xlfn.IFS(LEFT(N1644,4)="film","film &amp; video",LEFT(N1644,4)="food","food",LEFT(N1644,4)="game","games",LEFT(N1644,4)="jour","journalism",LEFT(N1644,4)="musi","music",LEFT(N1644,4)="phot","photography",LEFT(N1644,4)="publ","publishing",LEFT(N1644,4)="tech","technology",LEFT(N1644,4)="thea","theater")</f>
        <v>music</v>
      </c>
      <c r="R1644" t="str">
        <f t="shared" si="129"/>
        <v>pop</v>
      </c>
      <c r="S1644" s="10">
        <f t="shared" si="127"/>
        <v>40708.024618055555</v>
      </c>
      <c r="T1644" s="10">
        <f t="shared" si="128"/>
        <v>40688.024618055555</v>
      </c>
    </row>
    <row r="1645" spans="1:20" ht="28.8">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25"/>
        <v>1.2470000000000001</v>
      </c>
      <c r="P1645">
        <f t="shared" si="126"/>
        <v>5.9342421812349638E-3</v>
      </c>
      <c r="Q1645" t="str" cm="1">
        <f t="array" ref="Q1645">_xlfn.IFS(LEFT(N1645,4)="film","film &amp; video",LEFT(N1645,4)="food","food",LEFT(N1645,4)="game","games",LEFT(N1645,4)="jour","journalism",LEFT(N1645,4)="musi","music",LEFT(N1645,4)="phot","photography",LEFT(N1645,4)="publ","publishing",LEFT(N1645,4)="tech","technology",LEFT(N1645,4)="thea","theater")</f>
        <v>music</v>
      </c>
      <c r="R1645" t="str">
        <f t="shared" si="129"/>
        <v>pop</v>
      </c>
      <c r="S1645" s="10">
        <f t="shared" si="127"/>
        <v>41176.824212962965</v>
      </c>
      <c r="T1645" s="10">
        <f t="shared" si="128"/>
        <v>41146.824212962965</v>
      </c>
    </row>
    <row r="1646" spans="1:20" ht="43.2">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25"/>
        <v>1.095</v>
      </c>
      <c r="P1646">
        <f t="shared" si="126"/>
        <v>1.1689497716894977E-2</v>
      </c>
      <c r="Q1646" t="str" cm="1">
        <f t="array" ref="Q1646">_xlfn.IFS(LEFT(N1646,4)="film","film &amp; video",LEFT(N1646,4)="food","food",LEFT(N1646,4)="game","games",LEFT(N1646,4)="jour","journalism",LEFT(N1646,4)="musi","music",LEFT(N1646,4)="phot","photography",LEFT(N1646,4)="publ","publishing",LEFT(N1646,4)="tech","technology",LEFT(N1646,4)="thea","theater")</f>
        <v>music</v>
      </c>
      <c r="R1646" t="str">
        <f t="shared" si="129"/>
        <v>pop</v>
      </c>
      <c r="S1646" s="10">
        <f t="shared" si="127"/>
        <v>41235.101388888892</v>
      </c>
      <c r="T1646" s="10">
        <f t="shared" si="128"/>
        <v>41175.05972222222</v>
      </c>
    </row>
    <row r="1647" spans="1:20" ht="43.2">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25"/>
        <v>1.1080000000000001</v>
      </c>
      <c r="P1647">
        <f t="shared" si="126"/>
        <v>1.8050541516245488E-3</v>
      </c>
      <c r="Q1647" t="str" cm="1">
        <f t="array" ref="Q1647">_xlfn.IFS(LEFT(N1647,4)="film","film &amp; video",LEFT(N1647,4)="food","food",LEFT(N1647,4)="game","games",LEFT(N1647,4)="jour","journalism",LEFT(N1647,4)="musi","music",LEFT(N1647,4)="phot","photography",LEFT(N1647,4)="publ","publishing",LEFT(N1647,4)="tech","technology",LEFT(N1647,4)="thea","theater")</f>
        <v>music</v>
      </c>
      <c r="R1647" t="str">
        <f t="shared" si="129"/>
        <v>pop</v>
      </c>
      <c r="S1647" s="10">
        <f t="shared" si="127"/>
        <v>41535.617361111108</v>
      </c>
      <c r="T1647" s="10">
        <f t="shared" si="128"/>
        <v>41521.617361111108</v>
      </c>
    </row>
    <row r="1648" spans="1:20" ht="57.6">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25"/>
        <v>1.1020000000000001</v>
      </c>
      <c r="P1648">
        <f t="shared" si="126"/>
        <v>3.7658802177858441E-2</v>
      </c>
      <c r="Q1648" t="str" cm="1">
        <f t="array" ref="Q1648">_xlfn.IFS(LEFT(N1648,4)="film","film &amp; video",LEFT(N1648,4)="food","food",LEFT(N1648,4)="game","games",LEFT(N1648,4)="jour","journalism",LEFT(N1648,4)="musi","music",LEFT(N1648,4)="phot","photography",LEFT(N1648,4)="publ","publishing",LEFT(N1648,4)="tech","technology",LEFT(N1648,4)="thea","theater")</f>
        <v>music</v>
      </c>
      <c r="R1648" t="str">
        <f t="shared" si="129"/>
        <v>pop</v>
      </c>
      <c r="S1648" s="10">
        <f t="shared" si="127"/>
        <v>41865.757638888892</v>
      </c>
      <c r="T1648" s="10">
        <f t="shared" si="128"/>
        <v>41833.450266203705</v>
      </c>
    </row>
    <row r="1649" spans="1:20" ht="43.2">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25"/>
        <v>1.0471999999999999</v>
      </c>
      <c r="P1649">
        <f t="shared" si="126"/>
        <v>8.7853323147440796E-3</v>
      </c>
      <c r="Q1649" t="str" cm="1">
        <f t="array" ref="Q1649">_xlfn.IFS(LEFT(N1649,4)="film","film &amp; video",LEFT(N1649,4)="food","food",LEFT(N1649,4)="game","games",LEFT(N1649,4)="jour","journalism",LEFT(N1649,4)="musi","music",LEFT(N1649,4)="phot","photography",LEFT(N1649,4)="publ","publishing",LEFT(N1649,4)="tech","technology",LEFT(N1649,4)="thea","theater")</f>
        <v>music</v>
      </c>
      <c r="R1649" t="str">
        <f t="shared" si="129"/>
        <v>pop</v>
      </c>
      <c r="S1649" s="10">
        <f t="shared" si="127"/>
        <v>41069.409456018519</v>
      </c>
      <c r="T1649" s="10">
        <f t="shared" si="128"/>
        <v>41039.409456018519</v>
      </c>
    </row>
    <row r="1650" spans="1:20" ht="43.2">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25"/>
        <v>1.2526086956521738</v>
      </c>
      <c r="P1650">
        <f t="shared" si="126"/>
        <v>3.1239153071850052E-2</v>
      </c>
      <c r="Q1650" t="str" cm="1">
        <f t="array" ref="Q1650">_xlfn.IFS(LEFT(N1650,4)="film","film &amp; video",LEFT(N1650,4)="food","food",LEFT(N1650,4)="game","games",LEFT(N1650,4)="jour","journalism",LEFT(N1650,4)="musi","music",LEFT(N1650,4)="phot","photography",LEFT(N1650,4)="publ","publishing",LEFT(N1650,4)="tech","technology",LEFT(N1650,4)="thea","theater")</f>
        <v>music</v>
      </c>
      <c r="R1650" t="str">
        <f t="shared" si="129"/>
        <v>pop</v>
      </c>
      <c r="S1650" s="10">
        <f t="shared" si="127"/>
        <v>40622.662986111114</v>
      </c>
      <c r="T1650" s="10">
        <f t="shared" si="128"/>
        <v>40592.704652777778</v>
      </c>
    </row>
    <row r="1651" spans="1:20" ht="43.2">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25"/>
        <v>1.0058763157894737</v>
      </c>
      <c r="P1651">
        <f t="shared" si="126"/>
        <v>2.119126292078392E-2</v>
      </c>
      <c r="Q1651" t="str" cm="1">
        <f t="array" ref="Q1651">_xlfn.IFS(LEFT(N1651,4)="film","film &amp; video",LEFT(N1651,4)="food","food",LEFT(N1651,4)="game","games",LEFT(N1651,4)="jour","journalism",LEFT(N1651,4)="musi","music",LEFT(N1651,4)="phot","photography",LEFT(N1651,4)="publ","publishing",LEFT(N1651,4)="tech","technology",LEFT(N1651,4)="thea","theater")</f>
        <v>music</v>
      </c>
      <c r="R1651" t="str">
        <f t="shared" si="129"/>
        <v>pop</v>
      </c>
      <c r="S1651" s="10">
        <f t="shared" si="127"/>
        <v>41782.684664351851</v>
      </c>
      <c r="T1651" s="10">
        <f t="shared" si="128"/>
        <v>41737.684664351851</v>
      </c>
    </row>
    <row r="1652" spans="1:20" ht="43.2">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25"/>
        <v>1.4155</v>
      </c>
      <c r="P1652">
        <f t="shared" si="126"/>
        <v>1.1303426351112681E-2</v>
      </c>
      <c r="Q1652" t="str" cm="1">
        <f t="array" ref="Q1652">_xlfn.IFS(LEFT(N1652,4)="film","film &amp; video",LEFT(N1652,4)="food","food",LEFT(N1652,4)="game","games",LEFT(N1652,4)="jour","journalism",LEFT(N1652,4)="musi","music",LEFT(N1652,4)="phot","photography",LEFT(N1652,4)="publ","publishing",LEFT(N1652,4)="tech","technology",LEFT(N1652,4)="thea","theater")</f>
        <v>music</v>
      </c>
      <c r="R1652" t="str">
        <f t="shared" si="129"/>
        <v>pop</v>
      </c>
      <c r="S1652" s="10">
        <f t="shared" si="127"/>
        <v>41556.435613425929</v>
      </c>
      <c r="T1652" s="10">
        <f t="shared" si="128"/>
        <v>41526.435613425929</v>
      </c>
    </row>
    <row r="1653" spans="1:20" ht="43.2">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25"/>
        <v>1.0075000000000001</v>
      </c>
      <c r="P1653">
        <f t="shared" si="126"/>
        <v>9.9255583126550868E-3</v>
      </c>
      <c r="Q1653" t="str" cm="1">
        <f t="array" ref="Q1653">_xlfn.IFS(LEFT(N1653,4)="film","film &amp; video",LEFT(N1653,4)="food","food",LEFT(N1653,4)="game","games",LEFT(N1653,4)="jour","journalism",LEFT(N1653,4)="musi","music",LEFT(N1653,4)="phot","photography",LEFT(N1653,4)="publ","publishing",LEFT(N1653,4)="tech","technology",LEFT(N1653,4)="thea","theater")</f>
        <v>music</v>
      </c>
      <c r="R1653" t="str">
        <f t="shared" si="129"/>
        <v>pop</v>
      </c>
      <c r="S1653" s="10">
        <f t="shared" si="127"/>
        <v>40659.290972222225</v>
      </c>
      <c r="T1653" s="10">
        <f t="shared" si="128"/>
        <v>40625.900694444441</v>
      </c>
    </row>
    <row r="1654" spans="1:20" ht="43.2">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25"/>
        <v>1.0066666666666666</v>
      </c>
      <c r="P1654">
        <f t="shared" si="126"/>
        <v>1.5452538631346579E-2</v>
      </c>
      <c r="Q1654" t="str" cm="1">
        <f t="array" ref="Q1654">_xlfn.IFS(LEFT(N1654,4)="film","film &amp; video",LEFT(N1654,4)="food","food",LEFT(N1654,4)="game","games",LEFT(N1654,4)="jour","journalism",LEFT(N1654,4)="musi","music",LEFT(N1654,4)="phot","photography",LEFT(N1654,4)="publ","publishing",LEFT(N1654,4)="tech","technology",LEFT(N1654,4)="thea","theater")</f>
        <v>music</v>
      </c>
      <c r="R1654" t="str">
        <f t="shared" si="129"/>
        <v>pop</v>
      </c>
      <c r="S1654" s="10">
        <f t="shared" si="127"/>
        <v>41602.534641203703</v>
      </c>
      <c r="T1654" s="10">
        <f t="shared" si="128"/>
        <v>41572.492974537039</v>
      </c>
    </row>
    <row r="1655" spans="1:20" ht="43.2">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25"/>
        <v>1.7423040000000001</v>
      </c>
      <c r="P1655">
        <f t="shared" si="126"/>
        <v>1.9284809080390104E-2</v>
      </c>
      <c r="Q1655" t="str" cm="1">
        <f t="array" ref="Q1655">_xlfn.IFS(LEFT(N1655,4)="film","film &amp; video",LEFT(N1655,4)="food","food",LEFT(N1655,4)="game","games",LEFT(N1655,4)="jour","journalism",LEFT(N1655,4)="musi","music",LEFT(N1655,4)="phot","photography",LEFT(N1655,4)="publ","publishing",LEFT(N1655,4)="tech","technology",LEFT(N1655,4)="thea","theater")</f>
        <v>music</v>
      </c>
      <c r="R1655" t="str">
        <f t="shared" si="129"/>
        <v>pop</v>
      </c>
      <c r="S1655" s="10">
        <f t="shared" si="127"/>
        <v>40657.834444444445</v>
      </c>
      <c r="T1655" s="10">
        <f t="shared" si="128"/>
        <v>40626.834444444445</v>
      </c>
    </row>
    <row r="1656" spans="1:20" ht="43.2">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25"/>
        <v>1.199090909090909</v>
      </c>
      <c r="P1656">
        <f t="shared" si="126"/>
        <v>2.5777103866565579E-2</v>
      </c>
      <c r="Q1656" t="str" cm="1">
        <f t="array" ref="Q1656">_xlfn.IFS(LEFT(N1656,4)="film","film &amp; video",LEFT(N1656,4)="food","food",LEFT(N1656,4)="game","games",LEFT(N1656,4)="jour","journalism",LEFT(N1656,4)="musi","music",LEFT(N1656,4)="phot","photography",LEFT(N1656,4)="publ","publishing",LEFT(N1656,4)="tech","technology",LEFT(N1656,4)="thea","theater")</f>
        <v>music</v>
      </c>
      <c r="R1656" t="str">
        <f t="shared" si="129"/>
        <v>pop</v>
      </c>
      <c r="S1656" s="10">
        <f t="shared" si="127"/>
        <v>41017.890740740739</v>
      </c>
      <c r="T1656" s="10">
        <f t="shared" si="128"/>
        <v>40987.890740740739</v>
      </c>
    </row>
    <row r="1657" spans="1:20" ht="28.8">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25"/>
        <v>1.4286666666666668</v>
      </c>
      <c r="P1657">
        <f t="shared" si="126"/>
        <v>2.2398506766215586E-2</v>
      </c>
      <c r="Q1657" t="str" cm="1">
        <f t="array" ref="Q1657">_xlfn.IFS(LEFT(N1657,4)="film","film &amp; video",LEFT(N1657,4)="food","food",LEFT(N1657,4)="game","games",LEFT(N1657,4)="jour","journalism",LEFT(N1657,4)="musi","music",LEFT(N1657,4)="phot","photography",LEFT(N1657,4)="publ","publishing",LEFT(N1657,4)="tech","technology",LEFT(N1657,4)="thea","theater")</f>
        <v>music</v>
      </c>
      <c r="R1657" t="str">
        <f t="shared" si="129"/>
        <v>pop</v>
      </c>
      <c r="S1657" s="10">
        <f t="shared" si="127"/>
        <v>41004.750231481477</v>
      </c>
      <c r="T1657" s="10">
        <f t="shared" si="128"/>
        <v>40974.791898148149</v>
      </c>
    </row>
    <row r="1658" spans="1:20" ht="57.6">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25"/>
        <v>1.0033493333333334</v>
      </c>
      <c r="P1658">
        <f t="shared" si="126"/>
        <v>6.3786358224187786E-3</v>
      </c>
      <c r="Q1658" t="str" cm="1">
        <f t="array" ref="Q1658">_xlfn.IFS(LEFT(N1658,4)="film","film &amp; video",LEFT(N1658,4)="food","food",LEFT(N1658,4)="game","games",LEFT(N1658,4)="jour","journalism",LEFT(N1658,4)="musi","music",LEFT(N1658,4)="phot","photography",LEFT(N1658,4)="publ","publishing",LEFT(N1658,4)="tech","technology",LEFT(N1658,4)="thea","theater")</f>
        <v>music</v>
      </c>
      <c r="R1658" t="str">
        <f t="shared" si="129"/>
        <v>pop</v>
      </c>
      <c r="S1658" s="10">
        <f t="shared" si="127"/>
        <v>41256.928842592592</v>
      </c>
      <c r="T1658" s="10">
        <f t="shared" si="128"/>
        <v>41226.928842592592</v>
      </c>
    </row>
    <row r="1659" spans="1:20" ht="43.2">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25"/>
        <v>1.0493380000000001</v>
      </c>
      <c r="P1659">
        <f t="shared" si="126"/>
        <v>8.4243589768025172E-3</v>
      </c>
      <c r="Q1659" t="str" cm="1">
        <f t="array" ref="Q1659">_xlfn.IFS(LEFT(N1659,4)="film","film &amp; video",LEFT(N1659,4)="food","food",LEFT(N1659,4)="game","games",LEFT(N1659,4)="jour","journalism",LEFT(N1659,4)="musi","music",LEFT(N1659,4)="phot","photography",LEFT(N1659,4)="publ","publishing",LEFT(N1659,4)="tech","technology",LEFT(N1659,4)="thea","theater")</f>
        <v>music</v>
      </c>
      <c r="R1659" t="str">
        <f t="shared" si="129"/>
        <v>pop</v>
      </c>
      <c r="S1659" s="10">
        <f t="shared" si="127"/>
        <v>41053.782037037039</v>
      </c>
      <c r="T1659" s="10">
        <f t="shared" si="128"/>
        <v>41023.782037037039</v>
      </c>
    </row>
    <row r="1660" spans="1:20" ht="43.2">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25"/>
        <v>1.3223333333333334</v>
      </c>
      <c r="P1660">
        <f t="shared" si="126"/>
        <v>1.3486261658684145E-2</v>
      </c>
      <c r="Q1660" t="str" cm="1">
        <f t="array" ref="Q1660">_xlfn.IFS(LEFT(N1660,4)="film","film &amp; video",LEFT(N1660,4)="food","food",LEFT(N1660,4)="game","games",LEFT(N1660,4)="jour","journalism",LEFT(N1660,4)="musi","music",LEFT(N1660,4)="phot","photography",LEFT(N1660,4)="publ","publishing",LEFT(N1660,4)="tech","technology",LEFT(N1660,4)="thea","theater")</f>
        <v>music</v>
      </c>
      <c r="R1660" t="str">
        <f t="shared" si="129"/>
        <v>pop</v>
      </c>
      <c r="S1660" s="10">
        <f t="shared" si="127"/>
        <v>41261.597222222219</v>
      </c>
      <c r="T1660" s="10">
        <f t="shared" si="128"/>
        <v>41223.22184027778</v>
      </c>
    </row>
    <row r="1661" spans="1:20" ht="43.2">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25"/>
        <v>1.1279999999999999</v>
      </c>
      <c r="P1661">
        <f t="shared" si="126"/>
        <v>7.9787234042553196E-2</v>
      </c>
      <c r="Q1661" t="str" cm="1">
        <f t="array" ref="Q1661">_xlfn.IFS(LEFT(N1661,4)="film","film &amp; video",LEFT(N1661,4)="food","food",LEFT(N1661,4)="game","games",LEFT(N1661,4)="jour","journalism",LEFT(N1661,4)="musi","music",LEFT(N1661,4)="phot","photography",LEFT(N1661,4)="publ","publishing",LEFT(N1661,4)="tech","technology",LEFT(N1661,4)="thea","theater")</f>
        <v>music</v>
      </c>
      <c r="R1661" t="str">
        <f t="shared" si="129"/>
        <v>pop</v>
      </c>
      <c r="S1661" s="10">
        <f t="shared" si="127"/>
        <v>41625.5</v>
      </c>
      <c r="T1661" s="10">
        <f t="shared" si="128"/>
        <v>41596.913437499999</v>
      </c>
    </row>
    <row r="1662" spans="1:20" ht="57.6">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25"/>
        <v>12.5375</v>
      </c>
      <c r="P1662">
        <f t="shared" si="126"/>
        <v>3.589232303090728E-2</v>
      </c>
      <c r="Q1662" t="str" cm="1">
        <f t="array" ref="Q1662">_xlfn.IFS(LEFT(N1662,4)="film","film &amp; video",LEFT(N1662,4)="food","food",LEFT(N1662,4)="game","games",LEFT(N1662,4)="jour","journalism",LEFT(N1662,4)="musi","music",LEFT(N1662,4)="phot","photography",LEFT(N1662,4)="publ","publishing",LEFT(N1662,4)="tech","technology",LEFT(N1662,4)="thea","theater")</f>
        <v>music</v>
      </c>
      <c r="R1662" t="str">
        <f t="shared" si="129"/>
        <v>pop</v>
      </c>
      <c r="S1662" s="10">
        <f t="shared" si="127"/>
        <v>42490.915972222225</v>
      </c>
      <c r="T1662" s="10">
        <f t="shared" si="128"/>
        <v>42459.693865740745</v>
      </c>
    </row>
    <row r="1663" spans="1:20" ht="57.6">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25"/>
        <v>1.0250632911392406</v>
      </c>
      <c r="P1663">
        <f t="shared" si="126"/>
        <v>1.2472215361817732E-2</v>
      </c>
      <c r="Q1663" t="str" cm="1">
        <f t="array" ref="Q1663">_xlfn.IFS(LEFT(N1663,4)="film","film &amp; video",LEFT(N1663,4)="food","food",LEFT(N1663,4)="game","games",LEFT(N1663,4)="jour","journalism",LEFT(N1663,4)="musi","music",LEFT(N1663,4)="phot","photography",LEFT(N1663,4)="publ","publishing",LEFT(N1663,4)="tech","technology",LEFT(N1663,4)="thea","theater")</f>
        <v>music</v>
      </c>
      <c r="R1663" t="str">
        <f t="shared" si="129"/>
        <v>pop</v>
      </c>
      <c r="S1663" s="10">
        <f t="shared" si="127"/>
        <v>42386.875</v>
      </c>
      <c r="T1663" s="10">
        <f t="shared" si="128"/>
        <v>42343.998043981483</v>
      </c>
    </row>
    <row r="1664" spans="1:20" ht="43.2">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25"/>
        <v>1.026375</v>
      </c>
      <c r="P1664">
        <f t="shared" si="126"/>
        <v>7.5508464255267327E-3</v>
      </c>
      <c r="Q1664" t="str" cm="1">
        <f t="array" ref="Q1664">_xlfn.IFS(LEFT(N1664,4)="film","film &amp; video",LEFT(N1664,4)="food","food",LEFT(N1664,4)="game","games",LEFT(N1664,4)="jour","journalism",LEFT(N1664,4)="musi","music",LEFT(N1664,4)="phot","photography",LEFT(N1664,4)="publ","publishing",LEFT(N1664,4)="tech","technology",LEFT(N1664,4)="thea","theater")</f>
        <v>music</v>
      </c>
      <c r="R1664" t="str">
        <f t="shared" si="129"/>
        <v>pop</v>
      </c>
      <c r="S1664" s="10">
        <f t="shared" si="127"/>
        <v>40908.239999999998</v>
      </c>
      <c r="T1664" s="10">
        <f t="shared" si="128"/>
        <v>40848.198333333334</v>
      </c>
    </row>
    <row r="1665" spans="1:20" ht="43.2">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25"/>
        <v>1.08</v>
      </c>
      <c r="P1665">
        <f t="shared" si="126"/>
        <v>2.9629629629629631E-2</v>
      </c>
      <c r="Q1665" t="str" cm="1">
        <f t="array" ref="Q1665">_xlfn.IFS(LEFT(N1665,4)="film","film &amp; video",LEFT(N1665,4)="food","food",LEFT(N1665,4)="game","games",LEFT(N1665,4)="jour","journalism",LEFT(N1665,4)="musi","music",LEFT(N1665,4)="phot","photography",LEFT(N1665,4)="publ","publishing",LEFT(N1665,4)="tech","technology",LEFT(N1665,4)="thea","theater")</f>
        <v>music</v>
      </c>
      <c r="R1665" t="str">
        <f t="shared" si="129"/>
        <v>pop</v>
      </c>
      <c r="S1665" s="10">
        <f t="shared" si="127"/>
        <v>42036.02207175926</v>
      </c>
      <c r="T1665" s="10">
        <f t="shared" si="128"/>
        <v>42006.02207175926</v>
      </c>
    </row>
    <row r="1666" spans="1:20" ht="43.2">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30">E1666/D1666</f>
        <v>1.2240879999999998</v>
      </c>
      <c r="P1666">
        <f t="shared" ref="P1666:P1729" si="131">L1666/E1666</f>
        <v>2.9082876394507587E-2</v>
      </c>
      <c r="Q1666" t="str" cm="1">
        <f t="array" ref="Q1666">_xlfn.IFS(LEFT(N1666,4)="film","film &amp; video",LEFT(N1666,4)="food","food",LEFT(N1666,4)="game","games",LEFT(N1666,4)="jour","journalism",LEFT(N1666,4)="musi","music",LEFT(N1666,4)="phot","photography",LEFT(N1666,4)="publ","publishing",LEFT(N1666,4)="tech","technology",LEFT(N1666,4)="thea","theater")</f>
        <v>music</v>
      </c>
      <c r="R1666" t="str">
        <f t="shared" si="129"/>
        <v>pop</v>
      </c>
      <c r="S1666" s="10">
        <f t="shared" ref="S1666:S1729" si="132">(((I1666/60)/60)/24)+DATE(1970,1,1)</f>
        <v>40984.165972222225</v>
      </c>
      <c r="T1666" s="10">
        <f t="shared" ref="T1666:T1729" si="133">(((J1666/60)/60)/24)+DATE(1970,1,1)</f>
        <v>40939.761782407404</v>
      </c>
    </row>
    <row r="1667" spans="1:20" ht="43.2">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30"/>
        <v>1.1945714285714286</v>
      </c>
      <c r="P1667">
        <f t="shared" si="131"/>
        <v>2.2243482420473571E-2</v>
      </c>
      <c r="Q1667" t="str" cm="1">
        <f t="array" ref="Q1667">_xlfn.IFS(LEFT(N1667,4)="film","film &amp; video",LEFT(N1667,4)="food","food",LEFT(N1667,4)="game","games",LEFT(N1667,4)="jour","journalism",LEFT(N1667,4)="musi","music",LEFT(N1667,4)="phot","photography",LEFT(N1667,4)="publ","publishing",LEFT(N1667,4)="tech","technology",LEFT(N1667,4)="thea","theater")</f>
        <v>music</v>
      </c>
      <c r="R1667" t="str">
        <f t="shared" ref="R1667:R1730" si="134">MID(N1667,SEARCH("/",N1667)+1,17)</f>
        <v>pop</v>
      </c>
      <c r="S1667" s="10">
        <f t="shared" si="132"/>
        <v>40596.125</v>
      </c>
      <c r="T1667" s="10">
        <f t="shared" si="133"/>
        <v>40564.649456018517</v>
      </c>
    </row>
    <row r="1668" spans="1:20" ht="43.2">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30"/>
        <v>1.6088</v>
      </c>
      <c r="P1668">
        <f t="shared" si="131"/>
        <v>2.4365987071108902E-2</v>
      </c>
      <c r="Q1668" t="str" cm="1">
        <f t="array" ref="Q1668">_xlfn.IFS(LEFT(N1668,4)="film","film &amp; video",LEFT(N1668,4)="food","food",LEFT(N1668,4)="game","games",LEFT(N1668,4)="jour","journalism",LEFT(N1668,4)="musi","music",LEFT(N1668,4)="phot","photography",LEFT(N1668,4)="publ","publishing",LEFT(N1668,4)="tech","technology",LEFT(N1668,4)="thea","theater")</f>
        <v>music</v>
      </c>
      <c r="R1668" t="str">
        <f t="shared" si="134"/>
        <v>pop</v>
      </c>
      <c r="S1668" s="10">
        <f t="shared" si="132"/>
        <v>41361.211493055554</v>
      </c>
      <c r="T1668" s="10">
        <f t="shared" si="133"/>
        <v>41331.253159722226</v>
      </c>
    </row>
    <row r="1669" spans="1:20" ht="43.2">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30"/>
        <v>1.2685294117647059</v>
      </c>
      <c r="P1669">
        <f t="shared" si="131"/>
        <v>1.9012288430326919E-2</v>
      </c>
      <c r="Q1669" t="str" cm="1">
        <f t="array" ref="Q1669">_xlfn.IFS(LEFT(N1669,4)="film","film &amp; video",LEFT(N1669,4)="food","food",LEFT(N1669,4)="game","games",LEFT(N1669,4)="jour","journalism",LEFT(N1669,4)="musi","music",LEFT(N1669,4)="phot","photography",LEFT(N1669,4)="publ","publishing",LEFT(N1669,4)="tech","technology",LEFT(N1669,4)="thea","theater")</f>
        <v>music</v>
      </c>
      <c r="R1669" t="str">
        <f t="shared" si="134"/>
        <v>pop</v>
      </c>
      <c r="S1669" s="10">
        <f t="shared" si="132"/>
        <v>41709.290972222225</v>
      </c>
      <c r="T1669" s="10">
        <f t="shared" si="133"/>
        <v>41682.0705787037</v>
      </c>
    </row>
    <row r="1670" spans="1:20" ht="43.2">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30"/>
        <v>1.026375</v>
      </c>
      <c r="P1670">
        <f t="shared" si="131"/>
        <v>1.412739008646937E-2</v>
      </c>
      <c r="Q1670" t="str" cm="1">
        <f t="array" ref="Q1670">_xlfn.IFS(LEFT(N1670,4)="film","film &amp; video",LEFT(N1670,4)="food","food",LEFT(N1670,4)="game","games",LEFT(N1670,4)="jour","journalism",LEFT(N1670,4)="musi","music",LEFT(N1670,4)="phot","photography",LEFT(N1670,4)="publ","publishing",LEFT(N1670,4)="tech","technology",LEFT(N1670,4)="thea","theater")</f>
        <v>music</v>
      </c>
      <c r="R1670" t="str">
        <f t="shared" si="134"/>
        <v>pop</v>
      </c>
      <c r="S1670" s="10">
        <f t="shared" si="132"/>
        <v>40875.191423611112</v>
      </c>
      <c r="T1670" s="10">
        <f t="shared" si="133"/>
        <v>40845.14975694444</v>
      </c>
    </row>
    <row r="1671" spans="1:20" ht="57.6">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30"/>
        <v>1.3975</v>
      </c>
      <c r="P1671">
        <f t="shared" si="131"/>
        <v>1.8604651162790697E-2</v>
      </c>
      <c r="Q1671" t="str" cm="1">
        <f t="array" ref="Q1671">_xlfn.IFS(LEFT(N1671,4)="film","film &amp; video",LEFT(N1671,4)="food","food",LEFT(N1671,4)="game","games",LEFT(N1671,4)="jour","journalism",LEFT(N1671,4)="musi","music",LEFT(N1671,4)="phot","photography",LEFT(N1671,4)="publ","publishing",LEFT(N1671,4)="tech","technology",LEFT(N1671,4)="thea","theater")</f>
        <v>music</v>
      </c>
      <c r="R1671" t="str">
        <f t="shared" si="134"/>
        <v>pop</v>
      </c>
      <c r="S1671" s="10">
        <f t="shared" si="132"/>
        <v>42521.885138888887</v>
      </c>
      <c r="T1671" s="10">
        <f t="shared" si="133"/>
        <v>42461.885138888887</v>
      </c>
    </row>
    <row r="1672" spans="1:20" ht="57.6">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30"/>
        <v>1.026</v>
      </c>
      <c r="P1672">
        <f t="shared" si="131"/>
        <v>2.2417153996101363E-2</v>
      </c>
      <c r="Q1672" t="str" cm="1">
        <f t="array" ref="Q1672">_xlfn.IFS(LEFT(N1672,4)="film","film &amp; video",LEFT(N1672,4)="food","food",LEFT(N1672,4)="game","games",LEFT(N1672,4)="jour","journalism",LEFT(N1672,4)="musi","music",LEFT(N1672,4)="phot","photography",LEFT(N1672,4)="publ","publishing",LEFT(N1672,4)="tech","technology",LEFT(N1672,4)="thea","theater")</f>
        <v>music</v>
      </c>
      <c r="R1672" t="str">
        <f t="shared" si="134"/>
        <v>pop</v>
      </c>
      <c r="S1672" s="10">
        <f t="shared" si="132"/>
        <v>40364.166666666664</v>
      </c>
      <c r="T1672" s="10">
        <f t="shared" si="133"/>
        <v>40313.930543981485</v>
      </c>
    </row>
    <row r="1673" spans="1:20" ht="28.8">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30"/>
        <v>1.0067349999999999</v>
      </c>
      <c r="P1673">
        <f t="shared" si="131"/>
        <v>3.8242437185555284E-2</v>
      </c>
      <c r="Q1673" t="str" cm="1">
        <f t="array" ref="Q1673">_xlfn.IFS(LEFT(N1673,4)="film","film &amp; video",LEFT(N1673,4)="food","food",LEFT(N1673,4)="game","games",LEFT(N1673,4)="jour","journalism",LEFT(N1673,4)="musi","music",LEFT(N1673,4)="phot","photography",LEFT(N1673,4)="publ","publishing",LEFT(N1673,4)="tech","technology",LEFT(N1673,4)="thea","theater")</f>
        <v>music</v>
      </c>
      <c r="R1673" t="str">
        <f t="shared" si="134"/>
        <v>pop</v>
      </c>
      <c r="S1673" s="10">
        <f t="shared" si="132"/>
        <v>42583.54414351852</v>
      </c>
      <c r="T1673" s="10">
        <f t="shared" si="133"/>
        <v>42553.54414351852</v>
      </c>
    </row>
    <row r="1674" spans="1:20" ht="43.2">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30"/>
        <v>1.1294117647058823</v>
      </c>
      <c r="P1674">
        <f t="shared" si="131"/>
        <v>2.5520833333333333E-2</v>
      </c>
      <c r="Q1674" t="str" cm="1">
        <f t="array" ref="Q1674">_xlfn.IFS(LEFT(N1674,4)="film","film &amp; video",LEFT(N1674,4)="food","food",LEFT(N1674,4)="game","games",LEFT(N1674,4)="jour","journalism",LEFT(N1674,4)="musi","music",LEFT(N1674,4)="phot","photography",LEFT(N1674,4)="publ","publishing",LEFT(N1674,4)="tech","technology",LEFT(N1674,4)="thea","theater")</f>
        <v>music</v>
      </c>
      <c r="R1674" t="str">
        <f t="shared" si="134"/>
        <v>pop</v>
      </c>
      <c r="S1674" s="10">
        <f t="shared" si="132"/>
        <v>41064.656597222223</v>
      </c>
      <c r="T1674" s="10">
        <f t="shared" si="133"/>
        <v>41034.656597222223</v>
      </c>
    </row>
    <row r="1675" spans="1:20" ht="43.2">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30"/>
        <v>1.2809523809523808</v>
      </c>
      <c r="P1675">
        <f t="shared" si="131"/>
        <v>2.1933085501858737E-2</v>
      </c>
      <c r="Q1675" t="str" cm="1">
        <f t="array" ref="Q1675">_xlfn.IFS(LEFT(N1675,4)="film","film &amp; video",LEFT(N1675,4)="food","food",LEFT(N1675,4)="game","games",LEFT(N1675,4)="jour","journalism",LEFT(N1675,4)="musi","music",LEFT(N1675,4)="phot","photography",LEFT(N1675,4)="publ","publishing",LEFT(N1675,4)="tech","technology",LEFT(N1675,4)="thea","theater")</f>
        <v>music</v>
      </c>
      <c r="R1675" t="str">
        <f t="shared" si="134"/>
        <v>pop</v>
      </c>
      <c r="S1675" s="10">
        <f t="shared" si="132"/>
        <v>42069.878379629634</v>
      </c>
      <c r="T1675" s="10">
        <f t="shared" si="133"/>
        <v>42039.878379629634</v>
      </c>
    </row>
    <row r="1676" spans="1:20" ht="43.2">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30"/>
        <v>2.0169999999999999</v>
      </c>
      <c r="P1676">
        <f t="shared" si="131"/>
        <v>1.1204759543877046E-2</v>
      </c>
      <c r="Q1676" t="str" cm="1">
        <f t="array" ref="Q1676">_xlfn.IFS(LEFT(N1676,4)="film","film &amp; video",LEFT(N1676,4)="food","food",LEFT(N1676,4)="game","games",LEFT(N1676,4)="jour","journalism",LEFT(N1676,4)="musi","music",LEFT(N1676,4)="phot","photography",LEFT(N1676,4)="publ","publishing",LEFT(N1676,4)="tech","technology",LEFT(N1676,4)="thea","theater")</f>
        <v>music</v>
      </c>
      <c r="R1676" t="str">
        <f t="shared" si="134"/>
        <v>pop</v>
      </c>
      <c r="S1676" s="10">
        <f t="shared" si="132"/>
        <v>42600.290972222225</v>
      </c>
      <c r="T1676" s="10">
        <f t="shared" si="133"/>
        <v>42569.605393518519</v>
      </c>
    </row>
    <row r="1677" spans="1:20" ht="28.8">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30"/>
        <v>1.37416</v>
      </c>
      <c r="P1677">
        <f t="shared" si="131"/>
        <v>2.4742388077079815E-2</v>
      </c>
      <c r="Q1677" t="str" cm="1">
        <f t="array" ref="Q1677">_xlfn.IFS(LEFT(N1677,4)="film","film &amp; video",LEFT(N1677,4)="food","food",LEFT(N1677,4)="game","games",LEFT(N1677,4)="jour","journalism",LEFT(N1677,4)="musi","music",LEFT(N1677,4)="phot","photography",LEFT(N1677,4)="publ","publishing",LEFT(N1677,4)="tech","technology",LEFT(N1677,4)="thea","theater")</f>
        <v>music</v>
      </c>
      <c r="R1677" t="str">
        <f t="shared" si="134"/>
        <v>pop</v>
      </c>
      <c r="S1677" s="10">
        <f t="shared" si="132"/>
        <v>40832.918749999997</v>
      </c>
      <c r="T1677" s="10">
        <f t="shared" si="133"/>
        <v>40802.733101851853</v>
      </c>
    </row>
    <row r="1678" spans="1:20" ht="28.8">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30"/>
        <v>1.1533333333333333</v>
      </c>
      <c r="P1678">
        <f t="shared" si="131"/>
        <v>1.2138728323699421E-2</v>
      </c>
      <c r="Q1678" t="str" cm="1">
        <f t="array" ref="Q1678">_xlfn.IFS(LEFT(N1678,4)="film","film &amp; video",LEFT(N1678,4)="food","food",LEFT(N1678,4)="game","games",LEFT(N1678,4)="jour","journalism",LEFT(N1678,4)="musi","music",LEFT(N1678,4)="phot","photography",LEFT(N1678,4)="publ","publishing",LEFT(N1678,4)="tech","technology",LEFT(N1678,4)="thea","theater")</f>
        <v>music</v>
      </c>
      <c r="R1678" t="str">
        <f t="shared" si="134"/>
        <v>pop</v>
      </c>
      <c r="S1678" s="10">
        <f t="shared" si="132"/>
        <v>41020.165972222225</v>
      </c>
      <c r="T1678" s="10">
        <f t="shared" si="133"/>
        <v>40973.72623842593</v>
      </c>
    </row>
    <row r="1679" spans="1:20" ht="43.2">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30"/>
        <v>1.1166666666666667</v>
      </c>
      <c r="P1679">
        <f t="shared" si="131"/>
        <v>6.2686567164179103E-3</v>
      </c>
      <c r="Q1679" t="str" cm="1">
        <f t="array" ref="Q1679">_xlfn.IFS(LEFT(N1679,4)="film","film &amp; video",LEFT(N1679,4)="food","food",LEFT(N1679,4)="game","games",LEFT(N1679,4)="jour","journalism",LEFT(N1679,4)="musi","music",LEFT(N1679,4)="phot","photography",LEFT(N1679,4)="publ","publishing",LEFT(N1679,4)="tech","technology",LEFT(N1679,4)="thea","theater")</f>
        <v>music</v>
      </c>
      <c r="R1679" t="str">
        <f t="shared" si="134"/>
        <v>pop</v>
      </c>
      <c r="S1679" s="10">
        <f t="shared" si="132"/>
        <v>42476.249305555553</v>
      </c>
      <c r="T1679" s="10">
        <f t="shared" si="133"/>
        <v>42416.407129629632</v>
      </c>
    </row>
    <row r="1680" spans="1:20" ht="43.2">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30"/>
        <v>1.1839999999999999</v>
      </c>
      <c r="P1680">
        <f t="shared" si="131"/>
        <v>2.7590090090090089E-2</v>
      </c>
      <c r="Q1680" t="str" cm="1">
        <f t="array" ref="Q1680">_xlfn.IFS(LEFT(N1680,4)="film","film &amp; video",LEFT(N1680,4)="food","food",LEFT(N1680,4)="game","games",LEFT(N1680,4)="jour","journalism",LEFT(N1680,4)="musi","music",LEFT(N1680,4)="phot","photography",LEFT(N1680,4)="publ","publishing",LEFT(N1680,4)="tech","technology",LEFT(N1680,4)="thea","theater")</f>
        <v>music</v>
      </c>
      <c r="R1680" t="str">
        <f t="shared" si="134"/>
        <v>pop</v>
      </c>
      <c r="S1680" s="10">
        <f t="shared" si="132"/>
        <v>41676.854988425926</v>
      </c>
      <c r="T1680" s="10">
        <f t="shared" si="133"/>
        <v>41662.854988425926</v>
      </c>
    </row>
    <row r="1681" spans="1:20" ht="57.6">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30"/>
        <v>1.75</v>
      </c>
      <c r="P1681">
        <f t="shared" si="131"/>
        <v>1.6E-2</v>
      </c>
      <c r="Q1681" t="str" cm="1">
        <f t="array" ref="Q1681">_xlfn.IFS(LEFT(N1681,4)="film","film &amp; video",LEFT(N1681,4)="food","food",LEFT(N1681,4)="game","games",LEFT(N1681,4)="jour","journalism",LEFT(N1681,4)="musi","music",LEFT(N1681,4)="phot","photography",LEFT(N1681,4)="publ","publishing",LEFT(N1681,4)="tech","technology",LEFT(N1681,4)="thea","theater")</f>
        <v>music</v>
      </c>
      <c r="R1681" t="str">
        <f t="shared" si="134"/>
        <v>pop</v>
      </c>
      <c r="S1681" s="10">
        <f t="shared" si="132"/>
        <v>40746.068807870368</v>
      </c>
      <c r="T1681" s="10">
        <f t="shared" si="133"/>
        <v>40723.068807870368</v>
      </c>
    </row>
    <row r="1682" spans="1:20" ht="28.8">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30"/>
        <v>1.175</v>
      </c>
      <c r="P1682">
        <f t="shared" si="131"/>
        <v>2.1276595744680851E-2</v>
      </c>
      <c r="Q1682" t="str" cm="1">
        <f t="array" ref="Q1682">_xlfn.IFS(LEFT(N1682,4)="film","film &amp; video",LEFT(N1682,4)="food","food",LEFT(N1682,4)="game","games",LEFT(N1682,4)="jour","journalism",LEFT(N1682,4)="musi","music",LEFT(N1682,4)="phot","photography",LEFT(N1682,4)="publ","publishing",LEFT(N1682,4)="tech","technology",LEFT(N1682,4)="thea","theater")</f>
        <v>music</v>
      </c>
      <c r="R1682" t="str">
        <f t="shared" si="134"/>
        <v>pop</v>
      </c>
      <c r="S1682" s="10">
        <f t="shared" si="132"/>
        <v>41832.757719907408</v>
      </c>
      <c r="T1682" s="10">
        <f t="shared" si="133"/>
        <v>41802.757719907408</v>
      </c>
    </row>
    <row r="1683" spans="1:20" ht="43.2">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30"/>
        <v>1.0142212307692309</v>
      </c>
      <c r="P1683">
        <f t="shared" si="131"/>
        <v>1.3409303204671775E-2</v>
      </c>
      <c r="Q1683" t="str" cm="1">
        <f t="array" ref="Q1683">_xlfn.IFS(LEFT(N1683,4)="film","film &amp; video",LEFT(N1683,4)="food","food",LEFT(N1683,4)="game","games",LEFT(N1683,4)="jour","journalism",LEFT(N1683,4)="musi","music",LEFT(N1683,4)="phot","photography",LEFT(N1683,4)="publ","publishing",LEFT(N1683,4)="tech","technology",LEFT(N1683,4)="thea","theater")</f>
        <v>music</v>
      </c>
      <c r="R1683" t="str">
        <f t="shared" si="134"/>
        <v>faith</v>
      </c>
      <c r="S1683" s="10">
        <f t="shared" si="132"/>
        <v>42823.083333333328</v>
      </c>
      <c r="T1683" s="10">
        <f t="shared" si="133"/>
        <v>42774.121342592596</v>
      </c>
    </row>
    <row r="1684" spans="1:20" ht="43.2">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30"/>
        <v>0</v>
      </c>
      <c r="P1684" t="e">
        <f t="shared" si="131"/>
        <v>#DIV/0!</v>
      </c>
      <c r="Q1684" t="str" cm="1">
        <f t="array" ref="Q1684">_xlfn.IFS(LEFT(N1684,4)="film","film &amp; video",LEFT(N1684,4)="food","food",LEFT(N1684,4)="game","games",LEFT(N1684,4)="jour","journalism",LEFT(N1684,4)="musi","music",LEFT(N1684,4)="phot","photography",LEFT(N1684,4)="publ","publishing",LEFT(N1684,4)="tech","technology",LEFT(N1684,4)="thea","theater")</f>
        <v>music</v>
      </c>
      <c r="R1684" t="str">
        <f t="shared" si="134"/>
        <v>faith</v>
      </c>
      <c r="S1684" s="10">
        <f t="shared" si="132"/>
        <v>42839.171990740739</v>
      </c>
      <c r="T1684" s="10">
        <f t="shared" si="133"/>
        <v>42779.21365740741</v>
      </c>
    </row>
    <row r="1685" spans="1:20" ht="43.2">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30"/>
        <v>0.21714285714285714</v>
      </c>
      <c r="P1685">
        <f t="shared" si="131"/>
        <v>1.3157894736842105E-2</v>
      </c>
      <c r="Q1685" t="str" cm="1">
        <f t="array" ref="Q1685">_xlfn.IFS(LEFT(N1685,4)="film","film &amp; video",LEFT(N1685,4)="food","food",LEFT(N1685,4)="game","games",LEFT(N1685,4)="jour","journalism",LEFT(N1685,4)="musi","music",LEFT(N1685,4)="phot","photography",LEFT(N1685,4)="publ","publishing",LEFT(N1685,4)="tech","technology",LEFT(N1685,4)="thea","theater")</f>
        <v>music</v>
      </c>
      <c r="R1685" t="str">
        <f t="shared" si="134"/>
        <v>faith</v>
      </c>
      <c r="S1685" s="10">
        <f t="shared" si="132"/>
        <v>42832.781689814816</v>
      </c>
      <c r="T1685" s="10">
        <f t="shared" si="133"/>
        <v>42808.781689814816</v>
      </c>
    </row>
    <row r="1686" spans="1:20" ht="28.8">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30"/>
        <v>1.0912500000000001</v>
      </c>
      <c r="P1686">
        <f t="shared" si="131"/>
        <v>1.156930126002291E-2</v>
      </c>
      <c r="Q1686" t="str" cm="1">
        <f t="array" ref="Q1686">_xlfn.IFS(LEFT(N1686,4)="film","film &amp; video",LEFT(N1686,4)="food","food",LEFT(N1686,4)="game","games",LEFT(N1686,4)="jour","journalism",LEFT(N1686,4)="musi","music",LEFT(N1686,4)="phot","photography",LEFT(N1686,4)="publ","publishing",LEFT(N1686,4)="tech","technology",LEFT(N1686,4)="thea","theater")</f>
        <v>music</v>
      </c>
      <c r="R1686" t="str">
        <f t="shared" si="134"/>
        <v>faith</v>
      </c>
      <c r="S1686" s="10">
        <f t="shared" si="132"/>
        <v>42811.773622685185</v>
      </c>
      <c r="T1686" s="10">
        <f t="shared" si="133"/>
        <v>42783.815289351856</v>
      </c>
    </row>
    <row r="1687" spans="1:20" ht="43.2">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30"/>
        <v>1.0285714285714285</v>
      </c>
      <c r="P1687">
        <f t="shared" si="131"/>
        <v>4.1666666666666664E-2</v>
      </c>
      <c r="Q1687" t="str" cm="1">
        <f t="array" ref="Q1687">_xlfn.IFS(LEFT(N1687,4)="film","film &amp; video",LEFT(N1687,4)="food","food",LEFT(N1687,4)="game","games",LEFT(N1687,4)="jour","journalism",LEFT(N1687,4)="musi","music",LEFT(N1687,4)="phot","photography",LEFT(N1687,4)="publ","publishing",LEFT(N1687,4)="tech","technology",LEFT(N1687,4)="thea","theater")</f>
        <v>music</v>
      </c>
      <c r="R1687" t="str">
        <f t="shared" si="134"/>
        <v>faith</v>
      </c>
      <c r="S1687" s="10">
        <f t="shared" si="132"/>
        <v>42818.208599537036</v>
      </c>
      <c r="T1687" s="10">
        <f t="shared" si="133"/>
        <v>42788.2502662037</v>
      </c>
    </row>
    <row r="1688" spans="1:20" ht="43.2">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30"/>
        <v>3.5999999999999999E-3</v>
      </c>
      <c r="P1688">
        <f t="shared" si="131"/>
        <v>5.5555555555555552E-2</v>
      </c>
      <c r="Q1688" t="str" cm="1">
        <f t="array" ref="Q1688">_xlfn.IFS(LEFT(N1688,4)="film","film &amp; video",LEFT(N1688,4)="food","food",LEFT(N1688,4)="game","games",LEFT(N1688,4)="jour","journalism",LEFT(N1688,4)="musi","music",LEFT(N1688,4)="phot","photography",LEFT(N1688,4)="publ","publishing",LEFT(N1688,4)="tech","technology",LEFT(N1688,4)="thea","theater")</f>
        <v>music</v>
      </c>
      <c r="R1688" t="str">
        <f t="shared" si="134"/>
        <v>faith</v>
      </c>
      <c r="S1688" s="10">
        <f t="shared" si="132"/>
        <v>42852.802303240736</v>
      </c>
      <c r="T1688" s="10">
        <f t="shared" si="133"/>
        <v>42792.843969907408</v>
      </c>
    </row>
    <row r="1689" spans="1:20" ht="43.2">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30"/>
        <v>0.3125</v>
      </c>
      <c r="P1689">
        <f t="shared" si="131"/>
        <v>1.248E-2</v>
      </c>
      <c r="Q1689" t="str" cm="1">
        <f t="array" ref="Q1689">_xlfn.IFS(LEFT(N1689,4)="film","film &amp; video",LEFT(N1689,4)="food","food",LEFT(N1689,4)="game","games",LEFT(N1689,4)="jour","journalism",LEFT(N1689,4)="musi","music",LEFT(N1689,4)="phot","photography",LEFT(N1689,4)="publ","publishing",LEFT(N1689,4)="tech","technology",LEFT(N1689,4)="thea","theater")</f>
        <v>music</v>
      </c>
      <c r="R1689" t="str">
        <f t="shared" si="134"/>
        <v>faith</v>
      </c>
      <c r="S1689" s="10">
        <f t="shared" si="132"/>
        <v>42835.84375</v>
      </c>
      <c r="T1689" s="10">
        <f t="shared" si="133"/>
        <v>42802.046817129631</v>
      </c>
    </row>
    <row r="1690" spans="1:20" ht="57.6">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30"/>
        <v>0.443</v>
      </c>
      <c r="P1690">
        <f t="shared" si="131"/>
        <v>3.9503386004514675E-3</v>
      </c>
      <c r="Q1690" t="str" cm="1">
        <f t="array" ref="Q1690">_xlfn.IFS(LEFT(N1690,4)="film","film &amp; video",LEFT(N1690,4)="food","food",LEFT(N1690,4)="game","games",LEFT(N1690,4)="jour","journalism",LEFT(N1690,4)="musi","music",LEFT(N1690,4)="phot","photography",LEFT(N1690,4)="publ","publishing",LEFT(N1690,4)="tech","technology",LEFT(N1690,4)="thea","theater")</f>
        <v>music</v>
      </c>
      <c r="R1690" t="str">
        <f t="shared" si="134"/>
        <v>faith</v>
      </c>
      <c r="S1690" s="10">
        <f t="shared" si="132"/>
        <v>42834.492986111116</v>
      </c>
      <c r="T1690" s="10">
        <f t="shared" si="133"/>
        <v>42804.534652777773</v>
      </c>
    </row>
    <row r="1691" spans="1:20" ht="28.8">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30"/>
        <v>1</v>
      </c>
      <c r="P1691">
        <f t="shared" si="131"/>
        <v>5.8333333333333336E-3</v>
      </c>
      <c r="Q1691" t="str" cm="1">
        <f t="array" ref="Q1691">_xlfn.IFS(LEFT(N1691,4)="film","film &amp; video",LEFT(N1691,4)="food","food",LEFT(N1691,4)="game","games",LEFT(N1691,4)="jour","journalism",LEFT(N1691,4)="musi","music",LEFT(N1691,4)="phot","photography",LEFT(N1691,4)="publ","publishing",LEFT(N1691,4)="tech","technology",LEFT(N1691,4)="thea","theater")</f>
        <v>music</v>
      </c>
      <c r="R1691" t="str">
        <f t="shared" si="134"/>
        <v>faith</v>
      </c>
      <c r="S1691" s="10">
        <f t="shared" si="132"/>
        <v>42810.900810185187</v>
      </c>
      <c r="T1691" s="10">
        <f t="shared" si="133"/>
        <v>42780.942476851851</v>
      </c>
    </row>
    <row r="1692" spans="1:20" ht="43.2">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30"/>
        <v>0.254</v>
      </c>
      <c r="P1692">
        <f t="shared" si="131"/>
        <v>1.7322834645669291E-2</v>
      </c>
      <c r="Q1692" t="str" cm="1">
        <f t="array" ref="Q1692">_xlfn.IFS(LEFT(N1692,4)="film","film &amp; video",LEFT(N1692,4)="food","food",LEFT(N1692,4)="game","games",LEFT(N1692,4)="jour","journalism",LEFT(N1692,4)="musi","music",LEFT(N1692,4)="phot","photography",LEFT(N1692,4)="publ","publishing",LEFT(N1692,4)="tech","technology",LEFT(N1692,4)="thea","theater")</f>
        <v>music</v>
      </c>
      <c r="R1692" t="str">
        <f t="shared" si="134"/>
        <v>faith</v>
      </c>
      <c r="S1692" s="10">
        <f t="shared" si="132"/>
        <v>42831.389374999999</v>
      </c>
      <c r="T1692" s="10">
        <f t="shared" si="133"/>
        <v>42801.43104166667</v>
      </c>
    </row>
    <row r="1693" spans="1:20" ht="43.2">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30"/>
        <v>0.33473333333333333</v>
      </c>
      <c r="P1693">
        <f t="shared" si="131"/>
        <v>3.7841067516430991E-3</v>
      </c>
      <c r="Q1693" t="str" cm="1">
        <f t="array" ref="Q1693">_xlfn.IFS(LEFT(N1693,4)="film","film &amp; video",LEFT(N1693,4)="food","food",LEFT(N1693,4)="game","games",LEFT(N1693,4)="jour","journalism",LEFT(N1693,4)="musi","music",LEFT(N1693,4)="phot","photography",LEFT(N1693,4)="publ","publishing",LEFT(N1693,4)="tech","technology",LEFT(N1693,4)="thea","theater")</f>
        <v>music</v>
      </c>
      <c r="R1693" t="str">
        <f t="shared" si="134"/>
        <v>faith</v>
      </c>
      <c r="S1693" s="10">
        <f t="shared" si="132"/>
        <v>42828.041666666672</v>
      </c>
      <c r="T1693" s="10">
        <f t="shared" si="133"/>
        <v>42795.701481481476</v>
      </c>
    </row>
    <row r="1694" spans="1:20" ht="43.2">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30"/>
        <v>0.47799999999999998</v>
      </c>
      <c r="P1694">
        <f t="shared" si="131"/>
        <v>6.2761506276150627E-3</v>
      </c>
      <c r="Q1694" t="str" cm="1">
        <f t="array" ref="Q1694">_xlfn.IFS(LEFT(N1694,4)="film","film &amp; video",LEFT(N1694,4)="food","food",LEFT(N1694,4)="game","games",LEFT(N1694,4)="jour","journalism",LEFT(N1694,4)="musi","music",LEFT(N1694,4)="phot","photography",LEFT(N1694,4)="publ","publishing",LEFT(N1694,4)="tech","technology",LEFT(N1694,4)="thea","theater")</f>
        <v>music</v>
      </c>
      <c r="R1694" t="str">
        <f t="shared" si="134"/>
        <v>faith</v>
      </c>
      <c r="S1694" s="10">
        <f t="shared" si="132"/>
        <v>42820.999305555553</v>
      </c>
      <c r="T1694" s="10">
        <f t="shared" si="133"/>
        <v>42788.151238425926</v>
      </c>
    </row>
    <row r="1695" spans="1:20" ht="43.2">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30"/>
        <v>9.3333333333333338E-2</v>
      </c>
      <c r="P1695">
        <f t="shared" si="131"/>
        <v>2.8571428571428571E-2</v>
      </c>
      <c r="Q1695" t="str" cm="1">
        <f t="array" ref="Q1695">_xlfn.IFS(LEFT(N1695,4)="film","film &amp; video",LEFT(N1695,4)="food","food",LEFT(N1695,4)="game","games",LEFT(N1695,4)="jour","journalism",LEFT(N1695,4)="musi","music",LEFT(N1695,4)="phot","photography",LEFT(N1695,4)="publ","publishing",LEFT(N1695,4)="tech","technology",LEFT(N1695,4)="thea","theater")</f>
        <v>music</v>
      </c>
      <c r="R1695" t="str">
        <f t="shared" si="134"/>
        <v>faith</v>
      </c>
      <c r="S1695" s="10">
        <f t="shared" si="132"/>
        <v>42834.833333333328</v>
      </c>
      <c r="T1695" s="10">
        <f t="shared" si="133"/>
        <v>42803.920277777783</v>
      </c>
    </row>
    <row r="1696" spans="1:20" ht="43.2">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30"/>
        <v>5.0000000000000001E-4</v>
      </c>
      <c r="P1696">
        <f t="shared" si="131"/>
        <v>0.2</v>
      </c>
      <c r="Q1696" t="str" cm="1">
        <f t="array" ref="Q1696">_xlfn.IFS(LEFT(N1696,4)="film","film &amp; video",LEFT(N1696,4)="food","food",LEFT(N1696,4)="game","games",LEFT(N1696,4)="jour","journalism",LEFT(N1696,4)="musi","music",LEFT(N1696,4)="phot","photography",LEFT(N1696,4)="publ","publishing",LEFT(N1696,4)="tech","technology",LEFT(N1696,4)="thea","theater")</f>
        <v>music</v>
      </c>
      <c r="R1696" t="str">
        <f t="shared" si="134"/>
        <v>faith</v>
      </c>
      <c r="S1696" s="10">
        <f t="shared" si="132"/>
        <v>42821.191666666666</v>
      </c>
      <c r="T1696" s="10">
        <f t="shared" si="133"/>
        <v>42791.669837962967</v>
      </c>
    </row>
    <row r="1697" spans="1:20" ht="57.6">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30"/>
        <v>0.11708333333333333</v>
      </c>
      <c r="P1697">
        <f t="shared" si="131"/>
        <v>1.6370106761565837E-2</v>
      </c>
      <c r="Q1697" t="str" cm="1">
        <f t="array" ref="Q1697">_xlfn.IFS(LEFT(N1697,4)="film","film &amp; video",LEFT(N1697,4)="food","food",LEFT(N1697,4)="game","games",LEFT(N1697,4)="jour","journalism",LEFT(N1697,4)="musi","music",LEFT(N1697,4)="phot","photography",LEFT(N1697,4)="publ","publishing",LEFT(N1697,4)="tech","technology",LEFT(N1697,4)="thea","theater")</f>
        <v>music</v>
      </c>
      <c r="R1697" t="str">
        <f t="shared" si="134"/>
        <v>faith</v>
      </c>
      <c r="S1697" s="10">
        <f t="shared" si="132"/>
        <v>42835.041666666672</v>
      </c>
      <c r="T1697" s="10">
        <f t="shared" si="133"/>
        <v>42801.031412037039</v>
      </c>
    </row>
    <row r="1698" spans="1:20" ht="43.2">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30"/>
        <v>0</v>
      </c>
      <c r="P1698" t="e">
        <f t="shared" si="131"/>
        <v>#DIV/0!</v>
      </c>
      <c r="Q1698" t="str" cm="1">
        <f t="array" ref="Q1698">_xlfn.IFS(LEFT(N1698,4)="film","film &amp; video",LEFT(N1698,4)="food","food",LEFT(N1698,4)="game","games",LEFT(N1698,4)="jour","journalism",LEFT(N1698,4)="musi","music",LEFT(N1698,4)="phot","photography",LEFT(N1698,4)="publ","publishing",LEFT(N1698,4)="tech","technology",LEFT(N1698,4)="thea","theater")</f>
        <v>music</v>
      </c>
      <c r="R1698" t="str">
        <f t="shared" si="134"/>
        <v>faith</v>
      </c>
      <c r="S1698" s="10">
        <f t="shared" si="132"/>
        <v>42826.027905092589</v>
      </c>
      <c r="T1698" s="10">
        <f t="shared" si="133"/>
        <v>42796.069571759261</v>
      </c>
    </row>
    <row r="1699" spans="1:20" ht="43.2">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30"/>
        <v>0.20208000000000001</v>
      </c>
      <c r="P1699">
        <f t="shared" si="131"/>
        <v>8.7094220110847196E-3</v>
      </c>
      <c r="Q1699" t="str" cm="1">
        <f t="array" ref="Q1699">_xlfn.IFS(LEFT(N1699,4)="film","film &amp; video",LEFT(N1699,4)="food","food",LEFT(N1699,4)="game","games",LEFT(N1699,4)="jour","journalism",LEFT(N1699,4)="musi","music",LEFT(N1699,4)="phot","photography",LEFT(N1699,4)="publ","publishing",LEFT(N1699,4)="tech","technology",LEFT(N1699,4)="thea","theater")</f>
        <v>music</v>
      </c>
      <c r="R1699" t="str">
        <f t="shared" si="134"/>
        <v>faith</v>
      </c>
      <c r="S1699" s="10">
        <f t="shared" si="132"/>
        <v>42834.991296296299</v>
      </c>
      <c r="T1699" s="10">
        <f t="shared" si="133"/>
        <v>42805.032962962956</v>
      </c>
    </row>
    <row r="1700" spans="1:20" ht="72">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30"/>
        <v>0</v>
      </c>
      <c r="P1700" t="e">
        <f t="shared" si="131"/>
        <v>#DIV/0!</v>
      </c>
      <c r="Q1700" t="str" cm="1">
        <f t="array" ref="Q1700">_xlfn.IFS(LEFT(N1700,4)="film","film &amp; video",LEFT(N1700,4)="food","food",LEFT(N1700,4)="game","games",LEFT(N1700,4)="jour","journalism",LEFT(N1700,4)="musi","music",LEFT(N1700,4)="phot","photography",LEFT(N1700,4)="publ","publishing",LEFT(N1700,4)="tech","technology",LEFT(N1700,4)="thea","theater")</f>
        <v>music</v>
      </c>
      <c r="R1700" t="str">
        <f t="shared" si="134"/>
        <v>faith</v>
      </c>
      <c r="S1700" s="10">
        <f t="shared" si="132"/>
        <v>42820.147916666669</v>
      </c>
      <c r="T1700" s="10">
        <f t="shared" si="133"/>
        <v>42796.207870370374</v>
      </c>
    </row>
    <row r="1701" spans="1:20" ht="43.2">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30"/>
        <v>4.2311459353574929E-2</v>
      </c>
      <c r="P1701">
        <f t="shared" si="131"/>
        <v>1.8518518518518517E-2</v>
      </c>
      <c r="Q1701" t="str" cm="1">
        <f t="array" ref="Q1701">_xlfn.IFS(LEFT(N1701,4)="film","film &amp; video",LEFT(N1701,4)="food","food",LEFT(N1701,4)="game","games",LEFT(N1701,4)="jour","journalism",LEFT(N1701,4)="musi","music",LEFT(N1701,4)="phot","photography",LEFT(N1701,4)="publ","publishing",LEFT(N1701,4)="tech","technology",LEFT(N1701,4)="thea","theater")</f>
        <v>music</v>
      </c>
      <c r="R1701" t="str">
        <f t="shared" si="134"/>
        <v>faith</v>
      </c>
      <c r="S1701" s="10">
        <f t="shared" si="132"/>
        <v>42836.863946759258</v>
      </c>
      <c r="T1701" s="10">
        <f t="shared" si="133"/>
        <v>42806.863946759258</v>
      </c>
    </row>
    <row r="1702" spans="1:20" ht="43.2">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30"/>
        <v>0.2606</v>
      </c>
      <c r="P1702">
        <f t="shared" si="131"/>
        <v>1.5157329240214889E-2</v>
      </c>
      <c r="Q1702" t="str" cm="1">
        <f t="array" ref="Q1702">_xlfn.IFS(LEFT(N1702,4)="film","film &amp; video",LEFT(N1702,4)="food","food",LEFT(N1702,4)="game","games",LEFT(N1702,4)="jour","journalism",LEFT(N1702,4)="musi","music",LEFT(N1702,4)="phot","photography",LEFT(N1702,4)="publ","publishing",LEFT(N1702,4)="tech","technology",LEFT(N1702,4)="thea","theater")</f>
        <v>music</v>
      </c>
      <c r="R1702" t="str">
        <f t="shared" si="134"/>
        <v>faith</v>
      </c>
      <c r="S1702" s="10">
        <f t="shared" si="132"/>
        <v>42826.166666666672</v>
      </c>
      <c r="T1702" s="10">
        <f t="shared" si="133"/>
        <v>42796.071643518517</v>
      </c>
    </row>
    <row r="1703" spans="1:20" ht="43.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30"/>
        <v>1.9801980198019802E-3</v>
      </c>
      <c r="P1703">
        <f t="shared" si="131"/>
        <v>0.2</v>
      </c>
      <c r="Q1703" t="str" cm="1">
        <f t="array" ref="Q1703">_xlfn.IFS(LEFT(N1703,4)="film","film &amp; video",LEFT(N1703,4)="food","food",LEFT(N1703,4)="game","games",LEFT(N1703,4)="jour","journalism",LEFT(N1703,4)="musi","music",LEFT(N1703,4)="phot","photography",LEFT(N1703,4)="publ","publishing",LEFT(N1703,4)="tech","technology",LEFT(N1703,4)="thea","theater")</f>
        <v>music</v>
      </c>
      <c r="R1703" t="str">
        <f t="shared" si="134"/>
        <v>faith</v>
      </c>
      <c r="S1703" s="10">
        <f t="shared" si="132"/>
        <v>42019.664409722223</v>
      </c>
      <c r="T1703" s="10">
        <f t="shared" si="133"/>
        <v>41989.664409722223</v>
      </c>
    </row>
    <row r="1704" spans="1:20" ht="28.8">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30"/>
        <v>6.0606060606060605E-5</v>
      </c>
      <c r="P1704">
        <f t="shared" si="131"/>
        <v>1</v>
      </c>
      <c r="Q1704" t="str" cm="1">
        <f t="array" ref="Q1704">_xlfn.IFS(LEFT(N1704,4)="film","film &amp; video",LEFT(N1704,4)="food","food",LEFT(N1704,4)="game","games",LEFT(N1704,4)="jour","journalism",LEFT(N1704,4)="musi","music",LEFT(N1704,4)="phot","photography",LEFT(N1704,4)="publ","publishing",LEFT(N1704,4)="tech","technology",LEFT(N1704,4)="thea","theater")</f>
        <v>music</v>
      </c>
      <c r="R1704" t="str">
        <f t="shared" si="134"/>
        <v>faith</v>
      </c>
      <c r="S1704" s="10">
        <f t="shared" si="132"/>
        <v>42093.828125</v>
      </c>
      <c r="T1704" s="10">
        <f t="shared" si="133"/>
        <v>42063.869791666672</v>
      </c>
    </row>
    <row r="1705" spans="1:20" ht="43.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30"/>
        <v>1.0200000000000001E-2</v>
      </c>
      <c r="P1705">
        <f t="shared" si="131"/>
        <v>3.9215686274509803E-2</v>
      </c>
      <c r="Q1705" t="str" cm="1">
        <f t="array" ref="Q1705">_xlfn.IFS(LEFT(N1705,4)="film","film &amp; video",LEFT(N1705,4)="food","food",LEFT(N1705,4)="game","games",LEFT(N1705,4)="jour","journalism",LEFT(N1705,4)="musi","music",LEFT(N1705,4)="phot","photography",LEFT(N1705,4)="publ","publishing",LEFT(N1705,4)="tech","technology",LEFT(N1705,4)="thea","theater")</f>
        <v>music</v>
      </c>
      <c r="R1705" t="str">
        <f t="shared" si="134"/>
        <v>faith</v>
      </c>
      <c r="S1705" s="10">
        <f t="shared" si="132"/>
        <v>42247.281678240746</v>
      </c>
      <c r="T1705" s="10">
        <f t="shared" si="133"/>
        <v>42187.281678240746</v>
      </c>
    </row>
    <row r="1706" spans="1:20" ht="43.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30"/>
        <v>0.65100000000000002</v>
      </c>
      <c r="P1706">
        <f t="shared" si="131"/>
        <v>8.4485407066052232E-3</v>
      </c>
      <c r="Q1706" t="str" cm="1">
        <f t="array" ref="Q1706">_xlfn.IFS(LEFT(N1706,4)="film","film &amp; video",LEFT(N1706,4)="food","food",LEFT(N1706,4)="game","games",LEFT(N1706,4)="jour","journalism",LEFT(N1706,4)="musi","music",LEFT(N1706,4)="phot","photography",LEFT(N1706,4)="publ","publishing",LEFT(N1706,4)="tech","technology",LEFT(N1706,4)="thea","theater")</f>
        <v>music</v>
      </c>
      <c r="R1706" t="str">
        <f t="shared" si="134"/>
        <v>faith</v>
      </c>
      <c r="S1706" s="10">
        <f t="shared" si="132"/>
        <v>42051.139733796299</v>
      </c>
      <c r="T1706" s="10">
        <f t="shared" si="133"/>
        <v>42021.139733796299</v>
      </c>
    </row>
    <row r="1707" spans="1:20" ht="43.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30"/>
        <v>0</v>
      </c>
      <c r="P1707" t="e">
        <f t="shared" si="131"/>
        <v>#DIV/0!</v>
      </c>
      <c r="Q1707" t="str" cm="1">
        <f t="array" ref="Q1707">_xlfn.IFS(LEFT(N1707,4)="film","film &amp; video",LEFT(N1707,4)="food","food",LEFT(N1707,4)="game","games",LEFT(N1707,4)="jour","journalism",LEFT(N1707,4)="musi","music",LEFT(N1707,4)="phot","photography",LEFT(N1707,4)="publ","publishing",LEFT(N1707,4)="tech","technology",LEFT(N1707,4)="thea","theater")</f>
        <v>music</v>
      </c>
      <c r="R1707" t="str">
        <f t="shared" si="134"/>
        <v>faith</v>
      </c>
      <c r="S1707" s="10">
        <f t="shared" si="132"/>
        <v>42256.666666666672</v>
      </c>
      <c r="T1707" s="10">
        <f t="shared" si="133"/>
        <v>42245.016736111109</v>
      </c>
    </row>
    <row r="1708" spans="1:20" ht="43.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30"/>
        <v>0</v>
      </c>
      <c r="P1708" t="e">
        <f t="shared" si="131"/>
        <v>#DIV/0!</v>
      </c>
      <c r="Q1708" t="str" cm="1">
        <f t="array" ref="Q1708">_xlfn.IFS(LEFT(N1708,4)="film","film &amp; video",LEFT(N1708,4)="food","food",LEFT(N1708,4)="game","games",LEFT(N1708,4)="jour","journalism",LEFT(N1708,4)="musi","music",LEFT(N1708,4)="phot","photography",LEFT(N1708,4)="publ","publishing",LEFT(N1708,4)="tech","technology",LEFT(N1708,4)="thea","theater")</f>
        <v>music</v>
      </c>
      <c r="R1708" t="str">
        <f t="shared" si="134"/>
        <v>faith</v>
      </c>
      <c r="S1708" s="10">
        <f t="shared" si="132"/>
        <v>42239.306388888886</v>
      </c>
      <c r="T1708" s="10">
        <f t="shared" si="133"/>
        <v>42179.306388888886</v>
      </c>
    </row>
    <row r="1709" spans="1:20" ht="43.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30"/>
        <v>9.74E-2</v>
      </c>
      <c r="P1709">
        <f t="shared" si="131"/>
        <v>1.8480492813141684E-2</v>
      </c>
      <c r="Q1709" t="str" cm="1">
        <f t="array" ref="Q1709">_xlfn.IFS(LEFT(N1709,4)="film","film &amp; video",LEFT(N1709,4)="food","food",LEFT(N1709,4)="game","games",LEFT(N1709,4)="jour","journalism",LEFT(N1709,4)="musi","music",LEFT(N1709,4)="phot","photography",LEFT(N1709,4)="publ","publishing",LEFT(N1709,4)="tech","technology",LEFT(N1709,4)="thea","theater")</f>
        <v>music</v>
      </c>
      <c r="R1709" t="str">
        <f t="shared" si="134"/>
        <v>faith</v>
      </c>
      <c r="S1709" s="10">
        <f t="shared" si="132"/>
        <v>42457.679340277777</v>
      </c>
      <c r="T1709" s="10">
        <f t="shared" si="133"/>
        <v>42427.721006944441</v>
      </c>
    </row>
    <row r="1710" spans="1:20" ht="57.6">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30"/>
        <v>0</v>
      </c>
      <c r="P1710" t="e">
        <f t="shared" si="131"/>
        <v>#DIV/0!</v>
      </c>
      <c r="Q1710" t="str" cm="1">
        <f t="array" ref="Q1710">_xlfn.IFS(LEFT(N1710,4)="film","film &amp; video",LEFT(N1710,4)="food","food",LEFT(N1710,4)="game","games",LEFT(N1710,4)="jour","journalism",LEFT(N1710,4)="musi","music",LEFT(N1710,4)="phot","photography",LEFT(N1710,4)="publ","publishing",LEFT(N1710,4)="tech","technology",LEFT(N1710,4)="thea","theater")</f>
        <v>music</v>
      </c>
      <c r="R1710" t="str">
        <f t="shared" si="134"/>
        <v>faith</v>
      </c>
      <c r="S1710" s="10">
        <f t="shared" si="132"/>
        <v>42491.866967592592</v>
      </c>
      <c r="T1710" s="10">
        <f t="shared" si="133"/>
        <v>42451.866967592592</v>
      </c>
    </row>
    <row r="1711" spans="1:20" ht="43.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30"/>
        <v>4.8571428571428571E-2</v>
      </c>
      <c r="P1711">
        <f t="shared" si="131"/>
        <v>4.7058823529411764E-2</v>
      </c>
      <c r="Q1711" t="str" cm="1">
        <f t="array" ref="Q1711">_xlfn.IFS(LEFT(N1711,4)="film","film &amp; video",LEFT(N1711,4)="food","food",LEFT(N1711,4)="game","games",LEFT(N1711,4)="jour","journalism",LEFT(N1711,4)="musi","music",LEFT(N1711,4)="phot","photography",LEFT(N1711,4)="publ","publishing",LEFT(N1711,4)="tech","technology",LEFT(N1711,4)="thea","theater")</f>
        <v>music</v>
      </c>
      <c r="R1711" t="str">
        <f t="shared" si="134"/>
        <v>faith</v>
      </c>
      <c r="S1711" s="10">
        <f t="shared" si="132"/>
        <v>41882.818749999999</v>
      </c>
      <c r="T1711" s="10">
        <f t="shared" si="133"/>
        <v>41841.56381944444</v>
      </c>
    </row>
    <row r="1712" spans="1:20" ht="28.8">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30"/>
        <v>6.7999999999999996E-3</v>
      </c>
      <c r="P1712">
        <f t="shared" si="131"/>
        <v>2.9411764705882353E-2</v>
      </c>
      <c r="Q1712" t="str" cm="1">
        <f t="array" ref="Q1712">_xlfn.IFS(LEFT(N1712,4)="film","film &amp; video",LEFT(N1712,4)="food","food",LEFT(N1712,4)="game","games",LEFT(N1712,4)="jour","journalism",LEFT(N1712,4)="musi","music",LEFT(N1712,4)="phot","photography",LEFT(N1712,4)="publ","publishing",LEFT(N1712,4)="tech","technology",LEFT(N1712,4)="thea","theater")</f>
        <v>music</v>
      </c>
      <c r="R1712" t="str">
        <f t="shared" si="134"/>
        <v>faith</v>
      </c>
      <c r="S1712" s="10">
        <f t="shared" si="132"/>
        <v>42387.541666666672</v>
      </c>
      <c r="T1712" s="10">
        <f t="shared" si="133"/>
        <v>42341.59129629629</v>
      </c>
    </row>
    <row r="1713" spans="1:20" ht="43.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30"/>
        <v>0.105</v>
      </c>
      <c r="P1713">
        <f t="shared" si="131"/>
        <v>1.9047619047619048E-3</v>
      </c>
      <c r="Q1713" t="str" cm="1">
        <f t="array" ref="Q1713">_xlfn.IFS(LEFT(N1713,4)="film","film &amp; video",LEFT(N1713,4)="food","food",LEFT(N1713,4)="game","games",LEFT(N1713,4)="jour","journalism",LEFT(N1713,4)="musi","music",LEFT(N1713,4)="phot","photography",LEFT(N1713,4)="publ","publishing",LEFT(N1713,4)="tech","technology",LEFT(N1713,4)="thea","theater")</f>
        <v>music</v>
      </c>
      <c r="R1713" t="str">
        <f t="shared" si="134"/>
        <v>faith</v>
      </c>
      <c r="S1713" s="10">
        <f t="shared" si="132"/>
        <v>41883.646226851852</v>
      </c>
      <c r="T1713" s="10">
        <f t="shared" si="133"/>
        <v>41852.646226851852</v>
      </c>
    </row>
    <row r="1714" spans="1:20" ht="57.6">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30"/>
        <v>0</v>
      </c>
      <c r="P1714" t="e">
        <f t="shared" si="131"/>
        <v>#DIV/0!</v>
      </c>
      <c r="Q1714" t="str" cm="1">
        <f t="array" ref="Q1714">_xlfn.IFS(LEFT(N1714,4)="film","film &amp; video",LEFT(N1714,4)="food","food",LEFT(N1714,4)="game","games",LEFT(N1714,4)="jour","journalism",LEFT(N1714,4)="musi","music",LEFT(N1714,4)="phot","photography",LEFT(N1714,4)="publ","publishing",LEFT(N1714,4)="tech","technology",LEFT(N1714,4)="thea","theater")</f>
        <v>music</v>
      </c>
      <c r="R1714" t="str">
        <f t="shared" si="134"/>
        <v>faith</v>
      </c>
      <c r="S1714" s="10">
        <f t="shared" si="132"/>
        <v>42185.913807870369</v>
      </c>
      <c r="T1714" s="10">
        <f t="shared" si="133"/>
        <v>42125.913807870369</v>
      </c>
    </row>
    <row r="1715" spans="1:20" ht="57.6">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30"/>
        <v>1.6666666666666666E-2</v>
      </c>
      <c r="P1715">
        <f t="shared" si="131"/>
        <v>0.02</v>
      </c>
      <c r="Q1715" t="str" cm="1">
        <f t="array" ref="Q1715">_xlfn.IFS(LEFT(N1715,4)="film","film &amp; video",LEFT(N1715,4)="food","food",LEFT(N1715,4)="game","games",LEFT(N1715,4)="jour","journalism",LEFT(N1715,4)="musi","music",LEFT(N1715,4)="phot","photography",LEFT(N1715,4)="publ","publishing",LEFT(N1715,4)="tech","technology",LEFT(N1715,4)="thea","theater")</f>
        <v>music</v>
      </c>
      <c r="R1715" t="str">
        <f t="shared" si="134"/>
        <v>faith</v>
      </c>
      <c r="S1715" s="10">
        <f t="shared" si="132"/>
        <v>41917.801064814819</v>
      </c>
      <c r="T1715" s="10">
        <f t="shared" si="133"/>
        <v>41887.801064814819</v>
      </c>
    </row>
    <row r="1716" spans="1:20" ht="43.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30"/>
        <v>7.868E-2</v>
      </c>
      <c r="P1716">
        <f t="shared" si="131"/>
        <v>8.6426029486527702E-3</v>
      </c>
      <c r="Q1716" t="str" cm="1">
        <f t="array" ref="Q1716">_xlfn.IFS(LEFT(N1716,4)="film","film &amp; video",LEFT(N1716,4)="food","food",LEFT(N1716,4)="game","games",LEFT(N1716,4)="jour","journalism",LEFT(N1716,4)="musi","music",LEFT(N1716,4)="phot","photography",LEFT(N1716,4)="publ","publishing",LEFT(N1716,4)="tech","technology",LEFT(N1716,4)="thea","theater")</f>
        <v>music</v>
      </c>
      <c r="R1716" t="str">
        <f t="shared" si="134"/>
        <v>faith</v>
      </c>
      <c r="S1716" s="10">
        <f t="shared" si="132"/>
        <v>42125.918530092589</v>
      </c>
      <c r="T1716" s="10">
        <f t="shared" si="133"/>
        <v>42095.918530092589</v>
      </c>
    </row>
    <row r="1717" spans="1:20" ht="43.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30"/>
        <v>2.2000000000000001E-3</v>
      </c>
      <c r="P1717">
        <f t="shared" si="131"/>
        <v>0.18181818181818182</v>
      </c>
      <c r="Q1717" t="str" cm="1">
        <f t="array" ref="Q1717">_xlfn.IFS(LEFT(N1717,4)="film","film &amp; video",LEFT(N1717,4)="food","food",LEFT(N1717,4)="game","games",LEFT(N1717,4)="jour","journalism",LEFT(N1717,4)="musi","music",LEFT(N1717,4)="phot","photography",LEFT(N1717,4)="publ","publishing",LEFT(N1717,4)="tech","technology",LEFT(N1717,4)="thea","theater")</f>
        <v>music</v>
      </c>
      <c r="R1717" t="str">
        <f t="shared" si="134"/>
        <v>faith</v>
      </c>
      <c r="S1717" s="10">
        <f t="shared" si="132"/>
        <v>42094.140277777777</v>
      </c>
      <c r="T1717" s="10">
        <f t="shared" si="133"/>
        <v>42064.217418981483</v>
      </c>
    </row>
    <row r="1718" spans="1:20" ht="43.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30"/>
        <v>7.4999999999999997E-2</v>
      </c>
      <c r="P1718">
        <f t="shared" si="131"/>
        <v>0.02</v>
      </c>
      <c r="Q1718" t="str" cm="1">
        <f t="array" ref="Q1718">_xlfn.IFS(LEFT(N1718,4)="film","film &amp; video",LEFT(N1718,4)="food","food",LEFT(N1718,4)="game","games",LEFT(N1718,4)="jour","journalism",LEFT(N1718,4)="musi","music",LEFT(N1718,4)="phot","photography",LEFT(N1718,4)="publ","publishing",LEFT(N1718,4)="tech","technology",LEFT(N1718,4)="thea","theater")</f>
        <v>music</v>
      </c>
      <c r="R1718" t="str">
        <f t="shared" si="134"/>
        <v>faith</v>
      </c>
      <c r="S1718" s="10">
        <f t="shared" si="132"/>
        <v>42713.619201388887</v>
      </c>
      <c r="T1718" s="10">
        <f t="shared" si="133"/>
        <v>42673.577534722222</v>
      </c>
    </row>
    <row r="1719" spans="1:20" ht="43.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30"/>
        <v>0.42725880551301687</v>
      </c>
      <c r="P1719">
        <f t="shared" si="131"/>
        <v>2.9390681003584228E-2</v>
      </c>
      <c r="Q1719" t="str" cm="1">
        <f t="array" ref="Q1719">_xlfn.IFS(LEFT(N1719,4)="film","film &amp; video",LEFT(N1719,4)="food","food",LEFT(N1719,4)="game","games",LEFT(N1719,4)="jour","journalism",LEFT(N1719,4)="musi","music",LEFT(N1719,4)="phot","photography",LEFT(N1719,4)="publ","publishing",LEFT(N1719,4)="tech","technology",LEFT(N1719,4)="thea","theater")</f>
        <v>music</v>
      </c>
      <c r="R1719" t="str">
        <f t="shared" si="134"/>
        <v>faith</v>
      </c>
      <c r="S1719" s="10">
        <f t="shared" si="132"/>
        <v>42481.166666666672</v>
      </c>
      <c r="T1719" s="10">
        <f t="shared" si="133"/>
        <v>42460.98192129629</v>
      </c>
    </row>
    <row r="1720" spans="1:20">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30"/>
        <v>2.142857142857143E-3</v>
      </c>
      <c r="P1720">
        <f t="shared" si="131"/>
        <v>2.6666666666666668E-2</v>
      </c>
      <c r="Q1720" t="str" cm="1">
        <f t="array" ref="Q1720">_xlfn.IFS(LEFT(N1720,4)="film","film &amp; video",LEFT(N1720,4)="food","food",LEFT(N1720,4)="game","games",LEFT(N1720,4)="jour","journalism",LEFT(N1720,4)="musi","music",LEFT(N1720,4)="phot","photography",LEFT(N1720,4)="publ","publishing",LEFT(N1720,4)="tech","technology",LEFT(N1720,4)="thea","theater")</f>
        <v>music</v>
      </c>
      <c r="R1720" t="str">
        <f t="shared" si="134"/>
        <v>faith</v>
      </c>
      <c r="S1720" s="10">
        <f t="shared" si="132"/>
        <v>42504.207638888889</v>
      </c>
      <c r="T1720" s="10">
        <f t="shared" si="133"/>
        <v>42460.610520833332</v>
      </c>
    </row>
    <row r="1721" spans="1:20" ht="43.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30"/>
        <v>8.7500000000000008E-3</v>
      </c>
      <c r="P1721">
        <f t="shared" si="131"/>
        <v>8.5714285714285715E-2</v>
      </c>
      <c r="Q1721" t="str" cm="1">
        <f t="array" ref="Q1721">_xlfn.IFS(LEFT(N1721,4)="film","film &amp; video",LEFT(N1721,4)="food","food",LEFT(N1721,4)="game","games",LEFT(N1721,4)="jour","journalism",LEFT(N1721,4)="musi","music",LEFT(N1721,4)="phot","photography",LEFT(N1721,4)="publ","publishing",LEFT(N1721,4)="tech","technology",LEFT(N1721,4)="thea","theater")</f>
        <v>music</v>
      </c>
      <c r="R1721" t="str">
        <f t="shared" si="134"/>
        <v>faith</v>
      </c>
      <c r="S1721" s="10">
        <f t="shared" si="132"/>
        <v>41899.534618055557</v>
      </c>
      <c r="T1721" s="10">
        <f t="shared" si="133"/>
        <v>41869.534618055557</v>
      </c>
    </row>
    <row r="1722" spans="1:20" ht="43.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30"/>
        <v>5.6250000000000001E-2</v>
      </c>
      <c r="P1722">
        <f t="shared" si="131"/>
        <v>3.5555555555555556E-2</v>
      </c>
      <c r="Q1722" t="str" cm="1">
        <f t="array" ref="Q1722">_xlfn.IFS(LEFT(N1722,4)="film","film &amp; video",LEFT(N1722,4)="food","food",LEFT(N1722,4)="game","games",LEFT(N1722,4)="jour","journalism",LEFT(N1722,4)="musi","music",LEFT(N1722,4)="phot","photography",LEFT(N1722,4)="publ","publishing",LEFT(N1722,4)="tech","technology",LEFT(N1722,4)="thea","theater")</f>
        <v>music</v>
      </c>
      <c r="R1722" t="str">
        <f t="shared" si="134"/>
        <v>faith</v>
      </c>
      <c r="S1722" s="10">
        <f t="shared" si="132"/>
        <v>41952.824895833335</v>
      </c>
      <c r="T1722" s="10">
        <f t="shared" si="133"/>
        <v>41922.783229166671</v>
      </c>
    </row>
    <row r="1723" spans="1:20" ht="43.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30"/>
        <v>0</v>
      </c>
      <c r="P1723" t="e">
        <f t="shared" si="131"/>
        <v>#DIV/0!</v>
      </c>
      <c r="Q1723" t="str" cm="1">
        <f t="array" ref="Q1723">_xlfn.IFS(LEFT(N1723,4)="film","film &amp; video",LEFT(N1723,4)="food","food",LEFT(N1723,4)="game","games",LEFT(N1723,4)="jour","journalism",LEFT(N1723,4)="musi","music",LEFT(N1723,4)="phot","photography",LEFT(N1723,4)="publ","publishing",LEFT(N1723,4)="tech","technology",LEFT(N1723,4)="thea","theater")</f>
        <v>music</v>
      </c>
      <c r="R1723" t="str">
        <f t="shared" si="134"/>
        <v>faith</v>
      </c>
      <c r="S1723" s="10">
        <f t="shared" si="132"/>
        <v>42349.461377314816</v>
      </c>
      <c r="T1723" s="10">
        <f t="shared" si="133"/>
        <v>42319.461377314816</v>
      </c>
    </row>
    <row r="1724" spans="1:20" ht="43.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30"/>
        <v>3.4722222222222224E-4</v>
      </c>
      <c r="P1724">
        <f t="shared" si="131"/>
        <v>1</v>
      </c>
      <c r="Q1724" t="str" cm="1">
        <f t="array" ref="Q1724">_xlfn.IFS(LEFT(N1724,4)="film","film &amp; video",LEFT(N1724,4)="food","food",LEFT(N1724,4)="game","games",LEFT(N1724,4)="jour","journalism",LEFT(N1724,4)="musi","music",LEFT(N1724,4)="phot","photography",LEFT(N1724,4)="publ","publishing",LEFT(N1724,4)="tech","technology",LEFT(N1724,4)="thea","theater")</f>
        <v>music</v>
      </c>
      <c r="R1724" t="str">
        <f t="shared" si="134"/>
        <v>faith</v>
      </c>
      <c r="S1724" s="10">
        <f t="shared" si="132"/>
        <v>42463.006944444445</v>
      </c>
      <c r="T1724" s="10">
        <f t="shared" si="133"/>
        <v>42425.960983796293</v>
      </c>
    </row>
    <row r="1725" spans="1:20" ht="57.6">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30"/>
        <v>6.5000000000000002E-2</v>
      </c>
      <c r="P1725">
        <f t="shared" si="131"/>
        <v>4.6153846153846158E-3</v>
      </c>
      <c r="Q1725" t="str" cm="1">
        <f t="array" ref="Q1725">_xlfn.IFS(LEFT(N1725,4)="film","film &amp; video",LEFT(N1725,4)="food","food",LEFT(N1725,4)="game","games",LEFT(N1725,4)="jour","journalism",LEFT(N1725,4)="musi","music",LEFT(N1725,4)="phot","photography",LEFT(N1725,4)="publ","publishing",LEFT(N1725,4)="tech","technology",LEFT(N1725,4)="thea","theater")</f>
        <v>music</v>
      </c>
      <c r="R1725" t="str">
        <f t="shared" si="134"/>
        <v>faith</v>
      </c>
      <c r="S1725" s="10">
        <f t="shared" si="132"/>
        <v>42186.25</v>
      </c>
      <c r="T1725" s="10">
        <f t="shared" si="133"/>
        <v>42129.82540509259</v>
      </c>
    </row>
    <row r="1726" spans="1:20" ht="43.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30"/>
        <v>5.8333333333333336E-3</v>
      </c>
      <c r="P1726">
        <f t="shared" si="131"/>
        <v>0.11428571428571428</v>
      </c>
      <c r="Q1726" t="str" cm="1">
        <f t="array" ref="Q1726">_xlfn.IFS(LEFT(N1726,4)="film","film &amp; video",LEFT(N1726,4)="food","food",LEFT(N1726,4)="game","games",LEFT(N1726,4)="jour","journalism",LEFT(N1726,4)="musi","music",LEFT(N1726,4)="phot","photography",LEFT(N1726,4)="publ","publishing",LEFT(N1726,4)="tech","technology",LEFT(N1726,4)="thea","theater")</f>
        <v>music</v>
      </c>
      <c r="R1726" t="str">
        <f t="shared" si="134"/>
        <v>faith</v>
      </c>
      <c r="S1726" s="10">
        <f t="shared" si="132"/>
        <v>41942.932430555556</v>
      </c>
      <c r="T1726" s="10">
        <f t="shared" si="133"/>
        <v>41912.932430555556</v>
      </c>
    </row>
    <row r="1727" spans="1:20" ht="43.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30"/>
        <v>0.10181818181818182</v>
      </c>
      <c r="P1727">
        <f t="shared" si="131"/>
        <v>1.607142857142857E-2</v>
      </c>
      <c r="Q1727" t="str" cm="1">
        <f t="array" ref="Q1727">_xlfn.IFS(LEFT(N1727,4)="film","film &amp; video",LEFT(N1727,4)="food","food",LEFT(N1727,4)="game","games",LEFT(N1727,4)="jour","journalism",LEFT(N1727,4)="musi","music",LEFT(N1727,4)="phot","photography",LEFT(N1727,4)="publ","publishing",LEFT(N1727,4)="tech","technology",LEFT(N1727,4)="thea","theater")</f>
        <v>music</v>
      </c>
      <c r="R1727" t="str">
        <f t="shared" si="134"/>
        <v>faith</v>
      </c>
      <c r="S1727" s="10">
        <f t="shared" si="132"/>
        <v>41875.968159722222</v>
      </c>
      <c r="T1727" s="10">
        <f t="shared" si="133"/>
        <v>41845.968159722222</v>
      </c>
    </row>
    <row r="1728" spans="1:20" ht="28.8">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30"/>
        <v>0.33784615384615385</v>
      </c>
      <c r="P1728">
        <f t="shared" si="131"/>
        <v>7.2859744990892532E-3</v>
      </c>
      <c r="Q1728" t="str" cm="1">
        <f t="array" ref="Q1728">_xlfn.IFS(LEFT(N1728,4)="film","film &amp; video",LEFT(N1728,4)="food","food",LEFT(N1728,4)="game","games",LEFT(N1728,4)="jour","journalism",LEFT(N1728,4)="musi","music",LEFT(N1728,4)="phot","photography",LEFT(N1728,4)="publ","publishing",LEFT(N1728,4)="tech","technology",LEFT(N1728,4)="thea","theater")</f>
        <v>music</v>
      </c>
      <c r="R1728" t="str">
        <f t="shared" si="134"/>
        <v>faith</v>
      </c>
      <c r="S1728" s="10">
        <f t="shared" si="132"/>
        <v>41817.919722222221</v>
      </c>
      <c r="T1728" s="10">
        <f t="shared" si="133"/>
        <v>41788.919722222221</v>
      </c>
    </row>
    <row r="1729" spans="1:20" ht="43.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30"/>
        <v>3.3333333333333332E-4</v>
      </c>
      <c r="P1729">
        <f t="shared" si="131"/>
        <v>1</v>
      </c>
      <c r="Q1729" t="str" cm="1">
        <f t="array" ref="Q1729">_xlfn.IFS(LEFT(N1729,4)="film","film &amp; video",LEFT(N1729,4)="food","food",LEFT(N1729,4)="game","games",LEFT(N1729,4)="jour","journalism",LEFT(N1729,4)="musi","music",LEFT(N1729,4)="phot","photography",LEFT(N1729,4)="publ","publishing",LEFT(N1729,4)="tech","technology",LEFT(N1729,4)="thea","theater")</f>
        <v>music</v>
      </c>
      <c r="R1729" t="str">
        <f t="shared" si="134"/>
        <v>faith</v>
      </c>
      <c r="S1729" s="10">
        <f t="shared" si="132"/>
        <v>42099.458333333328</v>
      </c>
      <c r="T1729" s="10">
        <f t="shared" si="133"/>
        <v>42044.927974537044</v>
      </c>
    </row>
    <row r="1730" spans="1:20" ht="43.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35">E1730/D1730</f>
        <v>0.68400000000000005</v>
      </c>
      <c r="P1730">
        <f t="shared" ref="P1730:P1793" si="136">L1730/E1730</f>
        <v>8.1871345029239772E-3</v>
      </c>
      <c r="Q1730" t="str" cm="1">
        <f t="array" ref="Q1730">_xlfn.IFS(LEFT(N1730,4)="film","film &amp; video",LEFT(N1730,4)="food","food",LEFT(N1730,4)="game","games",LEFT(N1730,4)="jour","journalism",LEFT(N1730,4)="musi","music",LEFT(N1730,4)="phot","photography",LEFT(N1730,4)="publ","publishing",LEFT(N1730,4)="tech","technology",LEFT(N1730,4)="thea","theater")</f>
        <v>music</v>
      </c>
      <c r="R1730" t="str">
        <f t="shared" si="134"/>
        <v>faith</v>
      </c>
      <c r="S1730" s="10">
        <f t="shared" ref="S1730:S1793" si="137">(((I1730/60)/60)/24)+DATE(1970,1,1)</f>
        <v>42298.625856481478</v>
      </c>
      <c r="T1730" s="10">
        <f t="shared" ref="T1730:T1793" si="138">(((J1730/60)/60)/24)+DATE(1970,1,1)</f>
        <v>42268.625856481478</v>
      </c>
    </row>
    <row r="1731" spans="1:20" ht="43.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35"/>
        <v>0</v>
      </c>
      <c r="P1731" t="e">
        <f t="shared" si="136"/>
        <v>#DIV/0!</v>
      </c>
      <c r="Q1731" t="str" cm="1">
        <f t="array" ref="Q1731">_xlfn.IFS(LEFT(N1731,4)="film","film &amp; video",LEFT(N1731,4)="food","food",LEFT(N1731,4)="game","games",LEFT(N1731,4)="jour","journalism",LEFT(N1731,4)="musi","music",LEFT(N1731,4)="phot","photography",LEFT(N1731,4)="publ","publishing",LEFT(N1731,4)="tech","technology",LEFT(N1731,4)="thea","theater")</f>
        <v>music</v>
      </c>
      <c r="R1731" t="str">
        <f t="shared" ref="R1731:R1794" si="139">MID(N1731,SEARCH("/",N1731)+1,17)</f>
        <v>faith</v>
      </c>
      <c r="S1731" s="10">
        <f t="shared" si="137"/>
        <v>42531.052152777775</v>
      </c>
      <c r="T1731" s="10">
        <f t="shared" si="138"/>
        <v>42471.052152777775</v>
      </c>
    </row>
    <row r="1732" spans="1:20" ht="43.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35"/>
        <v>0</v>
      </c>
      <c r="P1732" t="e">
        <f t="shared" si="136"/>
        <v>#DIV/0!</v>
      </c>
      <c r="Q1732" t="str" cm="1">
        <f t="array" ref="Q1732">_xlfn.IFS(LEFT(N1732,4)="film","film &amp; video",LEFT(N1732,4)="food","food",LEFT(N1732,4)="game","games",LEFT(N1732,4)="jour","journalism",LEFT(N1732,4)="musi","music",LEFT(N1732,4)="phot","photography",LEFT(N1732,4)="publ","publishing",LEFT(N1732,4)="tech","technology",LEFT(N1732,4)="thea","theater")</f>
        <v>music</v>
      </c>
      <c r="R1732" t="str">
        <f t="shared" si="139"/>
        <v>faith</v>
      </c>
      <c r="S1732" s="10">
        <f t="shared" si="137"/>
        <v>42302.087766203709</v>
      </c>
      <c r="T1732" s="10">
        <f t="shared" si="138"/>
        <v>42272.087766203709</v>
      </c>
    </row>
    <row r="1733" spans="1:20" ht="28.8">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35"/>
        <v>0</v>
      </c>
      <c r="P1733" t="e">
        <f t="shared" si="136"/>
        <v>#DIV/0!</v>
      </c>
      <c r="Q1733" t="str" cm="1">
        <f t="array" ref="Q1733">_xlfn.IFS(LEFT(N1733,4)="film","film &amp; video",LEFT(N1733,4)="food","food",LEFT(N1733,4)="game","games",LEFT(N1733,4)="jour","journalism",LEFT(N1733,4)="musi","music",LEFT(N1733,4)="phot","photography",LEFT(N1733,4)="publ","publishing",LEFT(N1733,4)="tech","technology",LEFT(N1733,4)="thea","theater")</f>
        <v>music</v>
      </c>
      <c r="R1733" t="str">
        <f t="shared" si="139"/>
        <v>faith</v>
      </c>
      <c r="S1733" s="10">
        <f t="shared" si="137"/>
        <v>42166.625</v>
      </c>
      <c r="T1733" s="10">
        <f t="shared" si="138"/>
        <v>42152.906851851847</v>
      </c>
    </row>
    <row r="1734" spans="1:20" ht="43.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35"/>
        <v>0</v>
      </c>
      <c r="P1734" t="e">
        <f t="shared" si="136"/>
        <v>#DIV/0!</v>
      </c>
      <c r="Q1734" t="str" cm="1">
        <f t="array" ref="Q1734">_xlfn.IFS(LEFT(N1734,4)="film","film &amp; video",LEFT(N1734,4)="food","food",LEFT(N1734,4)="game","games",LEFT(N1734,4)="jour","journalism",LEFT(N1734,4)="musi","music",LEFT(N1734,4)="phot","photography",LEFT(N1734,4)="publ","publishing",LEFT(N1734,4)="tech","technology",LEFT(N1734,4)="thea","theater")</f>
        <v>music</v>
      </c>
      <c r="R1734" t="str">
        <f t="shared" si="139"/>
        <v>faith</v>
      </c>
      <c r="S1734" s="10">
        <f t="shared" si="137"/>
        <v>42385.208333333328</v>
      </c>
      <c r="T1734" s="10">
        <f t="shared" si="138"/>
        <v>42325.683807870373</v>
      </c>
    </row>
    <row r="1735" spans="1:20" ht="43.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35"/>
        <v>0</v>
      </c>
      <c r="P1735" t="e">
        <f t="shared" si="136"/>
        <v>#DIV/0!</v>
      </c>
      <c r="Q1735" t="str" cm="1">
        <f t="array" ref="Q1735">_xlfn.IFS(LEFT(N1735,4)="film","film &amp; video",LEFT(N1735,4)="food","food",LEFT(N1735,4)="game","games",LEFT(N1735,4)="jour","journalism",LEFT(N1735,4)="musi","music",LEFT(N1735,4)="phot","photography",LEFT(N1735,4)="publ","publishing",LEFT(N1735,4)="tech","technology",LEFT(N1735,4)="thea","theater")</f>
        <v>music</v>
      </c>
      <c r="R1735" t="str">
        <f t="shared" si="139"/>
        <v>faith</v>
      </c>
      <c r="S1735" s="10">
        <f t="shared" si="137"/>
        <v>42626.895833333328</v>
      </c>
      <c r="T1735" s="10">
        <f t="shared" si="138"/>
        <v>42614.675625000003</v>
      </c>
    </row>
    <row r="1736" spans="1:20" ht="43.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35"/>
        <v>2.2222222222222223E-4</v>
      </c>
      <c r="P1736">
        <f t="shared" si="136"/>
        <v>1</v>
      </c>
      <c r="Q1736" t="str" cm="1">
        <f t="array" ref="Q1736">_xlfn.IFS(LEFT(N1736,4)="film","film &amp; video",LEFT(N1736,4)="food","food",LEFT(N1736,4)="game","games",LEFT(N1736,4)="jour","journalism",LEFT(N1736,4)="musi","music",LEFT(N1736,4)="phot","photography",LEFT(N1736,4)="publ","publishing",LEFT(N1736,4)="tech","technology",LEFT(N1736,4)="thea","theater")</f>
        <v>music</v>
      </c>
      <c r="R1736" t="str">
        <f t="shared" si="139"/>
        <v>faith</v>
      </c>
      <c r="S1736" s="10">
        <f t="shared" si="137"/>
        <v>42132.036527777775</v>
      </c>
      <c r="T1736" s="10">
        <f t="shared" si="138"/>
        <v>42102.036527777775</v>
      </c>
    </row>
    <row r="1737" spans="1:20" ht="43.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35"/>
        <v>0.11</v>
      </c>
      <c r="P1737">
        <f t="shared" si="136"/>
        <v>1.8181818181818181E-2</v>
      </c>
      <c r="Q1737" t="str" cm="1">
        <f t="array" ref="Q1737">_xlfn.IFS(LEFT(N1737,4)="film","film &amp; video",LEFT(N1737,4)="food","food",LEFT(N1737,4)="game","games",LEFT(N1737,4)="jour","journalism",LEFT(N1737,4)="musi","music",LEFT(N1737,4)="phot","photography",LEFT(N1737,4)="publ","publishing",LEFT(N1737,4)="tech","technology",LEFT(N1737,4)="thea","theater")</f>
        <v>music</v>
      </c>
      <c r="R1737" t="str">
        <f t="shared" si="139"/>
        <v>faith</v>
      </c>
      <c r="S1737" s="10">
        <f t="shared" si="137"/>
        <v>42589.814178240747</v>
      </c>
      <c r="T1737" s="10">
        <f t="shared" si="138"/>
        <v>42559.814178240747</v>
      </c>
    </row>
    <row r="1738" spans="1:20" ht="28.8">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35"/>
        <v>7.3333333333333332E-3</v>
      </c>
      <c r="P1738">
        <f t="shared" si="136"/>
        <v>4.5454545454545456E-2</v>
      </c>
      <c r="Q1738" t="str" cm="1">
        <f t="array" ref="Q1738">_xlfn.IFS(LEFT(N1738,4)="film","film &amp; video",LEFT(N1738,4)="food","food",LEFT(N1738,4)="game","games",LEFT(N1738,4)="jour","journalism",LEFT(N1738,4)="musi","music",LEFT(N1738,4)="phot","photography",LEFT(N1738,4)="publ","publishing",LEFT(N1738,4)="tech","technology",LEFT(N1738,4)="thea","theater")</f>
        <v>music</v>
      </c>
      <c r="R1738" t="str">
        <f t="shared" si="139"/>
        <v>faith</v>
      </c>
      <c r="S1738" s="10">
        <f t="shared" si="137"/>
        <v>42316.90315972222</v>
      </c>
      <c r="T1738" s="10">
        <f t="shared" si="138"/>
        <v>42286.861493055556</v>
      </c>
    </row>
    <row r="1739" spans="1:20" ht="43.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35"/>
        <v>0.21249999999999999</v>
      </c>
      <c r="P1739">
        <f t="shared" si="136"/>
        <v>1.7647058823529412E-2</v>
      </c>
      <c r="Q1739" t="str" cm="1">
        <f t="array" ref="Q1739">_xlfn.IFS(LEFT(N1739,4)="film","film &amp; video",LEFT(N1739,4)="food","food",LEFT(N1739,4)="game","games",LEFT(N1739,4)="jour","journalism",LEFT(N1739,4)="musi","music",LEFT(N1739,4)="phot","photography",LEFT(N1739,4)="publ","publishing",LEFT(N1739,4)="tech","technology",LEFT(N1739,4)="thea","theater")</f>
        <v>music</v>
      </c>
      <c r="R1739" t="str">
        <f t="shared" si="139"/>
        <v>faith</v>
      </c>
      <c r="S1739" s="10">
        <f t="shared" si="137"/>
        <v>42205.948981481488</v>
      </c>
      <c r="T1739" s="10">
        <f t="shared" si="138"/>
        <v>42175.948981481488</v>
      </c>
    </row>
    <row r="1740" spans="1:20" ht="28.8">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35"/>
        <v>4.0000000000000001E-3</v>
      </c>
      <c r="P1740">
        <f t="shared" si="136"/>
        <v>0.05</v>
      </c>
      <c r="Q1740" t="str" cm="1">
        <f t="array" ref="Q1740">_xlfn.IFS(LEFT(N1740,4)="film","film &amp; video",LEFT(N1740,4)="food","food",LEFT(N1740,4)="game","games",LEFT(N1740,4)="jour","journalism",LEFT(N1740,4)="musi","music",LEFT(N1740,4)="phot","photography",LEFT(N1740,4)="publ","publishing",LEFT(N1740,4)="tech","technology",LEFT(N1740,4)="thea","theater")</f>
        <v>music</v>
      </c>
      <c r="R1740" t="str">
        <f t="shared" si="139"/>
        <v>faith</v>
      </c>
      <c r="S1740" s="10">
        <f t="shared" si="137"/>
        <v>41914.874328703707</v>
      </c>
      <c r="T1740" s="10">
        <f t="shared" si="138"/>
        <v>41884.874328703707</v>
      </c>
    </row>
    <row r="1741" spans="1:20" ht="43.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35"/>
        <v>1E-3</v>
      </c>
      <c r="P1741">
        <f t="shared" si="136"/>
        <v>1</v>
      </c>
      <c r="Q1741" t="str" cm="1">
        <f t="array" ref="Q1741">_xlfn.IFS(LEFT(N1741,4)="film","film &amp; video",LEFT(N1741,4)="food","food",LEFT(N1741,4)="game","games",LEFT(N1741,4)="jour","journalism",LEFT(N1741,4)="musi","music",LEFT(N1741,4)="phot","photography",LEFT(N1741,4)="publ","publishing",LEFT(N1741,4)="tech","technology",LEFT(N1741,4)="thea","theater")</f>
        <v>music</v>
      </c>
      <c r="R1741" t="str">
        <f t="shared" si="139"/>
        <v>faith</v>
      </c>
      <c r="S1741" s="10">
        <f t="shared" si="137"/>
        <v>42494.832546296297</v>
      </c>
      <c r="T1741" s="10">
        <f t="shared" si="138"/>
        <v>42435.874212962968</v>
      </c>
    </row>
    <row r="1742" spans="1:20" ht="43.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35"/>
        <v>0</v>
      </c>
      <c r="P1742" t="e">
        <f t="shared" si="136"/>
        <v>#DIV/0!</v>
      </c>
      <c r="Q1742" t="str" cm="1">
        <f t="array" ref="Q1742">_xlfn.IFS(LEFT(N1742,4)="film","film &amp; video",LEFT(N1742,4)="food","food",LEFT(N1742,4)="game","games",LEFT(N1742,4)="jour","journalism",LEFT(N1742,4)="musi","music",LEFT(N1742,4)="phot","photography",LEFT(N1742,4)="publ","publishing",LEFT(N1742,4)="tech","technology",LEFT(N1742,4)="thea","theater")</f>
        <v>music</v>
      </c>
      <c r="R1742" t="str">
        <f t="shared" si="139"/>
        <v>faith</v>
      </c>
      <c r="S1742" s="10">
        <f t="shared" si="137"/>
        <v>42201.817384259266</v>
      </c>
      <c r="T1742" s="10">
        <f t="shared" si="138"/>
        <v>42171.817384259266</v>
      </c>
    </row>
    <row r="1743" spans="1:20" ht="28.8">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35"/>
        <v>1.1083333333333334</v>
      </c>
      <c r="P1743">
        <f t="shared" si="136"/>
        <v>3.9097744360902256E-2</v>
      </c>
      <c r="Q1743" t="str" cm="1">
        <f t="array" ref="Q1743">_xlfn.IFS(LEFT(N1743,4)="film","film &amp; video",LEFT(N1743,4)="food","food",LEFT(N1743,4)="game","games",LEFT(N1743,4)="jour","journalism",LEFT(N1743,4)="musi","music",LEFT(N1743,4)="phot","photography",LEFT(N1743,4)="publ","publishing",LEFT(N1743,4)="tech","technology",LEFT(N1743,4)="thea","theater")</f>
        <v>photography</v>
      </c>
      <c r="R1743" t="str">
        <f t="shared" si="139"/>
        <v>photobooks</v>
      </c>
      <c r="S1743" s="10">
        <f t="shared" si="137"/>
        <v>42165.628136574072</v>
      </c>
      <c r="T1743" s="10">
        <f t="shared" si="138"/>
        <v>42120.628136574072</v>
      </c>
    </row>
    <row r="1744" spans="1:20" ht="43.2">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35"/>
        <v>1.0874999999999999</v>
      </c>
      <c r="P1744">
        <f t="shared" si="136"/>
        <v>1.5632183908045976E-2</v>
      </c>
      <c r="Q1744" t="str" cm="1">
        <f t="array" ref="Q1744">_xlfn.IFS(LEFT(N1744,4)="film","film &amp; video",LEFT(N1744,4)="food","food",LEFT(N1744,4)="game","games",LEFT(N1744,4)="jour","journalism",LEFT(N1744,4)="musi","music",LEFT(N1744,4)="phot","photography",LEFT(N1744,4)="publ","publishing",LEFT(N1744,4)="tech","technology",LEFT(N1744,4)="thea","theater")</f>
        <v>photography</v>
      </c>
      <c r="R1744" t="str">
        <f t="shared" si="139"/>
        <v>photobooks</v>
      </c>
      <c r="S1744" s="10">
        <f t="shared" si="137"/>
        <v>42742.875</v>
      </c>
      <c r="T1744" s="10">
        <f t="shared" si="138"/>
        <v>42710.876967592587</v>
      </c>
    </row>
    <row r="1745" spans="1:20" ht="43.2">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35"/>
        <v>1.0041666666666667</v>
      </c>
      <c r="P1745">
        <f t="shared" si="136"/>
        <v>1.1120331950207469E-2</v>
      </c>
      <c r="Q1745" t="str" cm="1">
        <f t="array" ref="Q1745">_xlfn.IFS(LEFT(N1745,4)="film","film &amp; video",LEFT(N1745,4)="food","food",LEFT(N1745,4)="game","games",LEFT(N1745,4)="jour","journalism",LEFT(N1745,4)="musi","music",LEFT(N1745,4)="phot","photography",LEFT(N1745,4)="publ","publishing",LEFT(N1745,4)="tech","technology",LEFT(N1745,4)="thea","theater")</f>
        <v>photography</v>
      </c>
      <c r="R1745" t="str">
        <f t="shared" si="139"/>
        <v>photobooks</v>
      </c>
      <c r="S1745" s="10">
        <f t="shared" si="137"/>
        <v>42609.165972222225</v>
      </c>
      <c r="T1745" s="10">
        <f t="shared" si="138"/>
        <v>42586.925636574073</v>
      </c>
    </row>
    <row r="1746" spans="1:20" ht="43.2">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35"/>
        <v>1.1845454545454546</v>
      </c>
      <c r="P1746">
        <f t="shared" si="136"/>
        <v>1.0744435917114352E-2</v>
      </c>
      <c r="Q1746" t="str" cm="1">
        <f t="array" ref="Q1746">_xlfn.IFS(LEFT(N1746,4)="film","film &amp; video",LEFT(N1746,4)="food","food",LEFT(N1746,4)="game","games",LEFT(N1746,4)="jour","journalism",LEFT(N1746,4)="musi","music",LEFT(N1746,4)="phot","photography",LEFT(N1746,4)="publ","publishing",LEFT(N1746,4)="tech","technology",LEFT(N1746,4)="thea","theater")</f>
        <v>photography</v>
      </c>
      <c r="R1746" t="str">
        <f t="shared" si="139"/>
        <v>photobooks</v>
      </c>
      <c r="S1746" s="10">
        <f t="shared" si="137"/>
        <v>42071.563391203701</v>
      </c>
      <c r="T1746" s="10">
        <f t="shared" si="138"/>
        <v>42026.605057870373</v>
      </c>
    </row>
    <row r="1747" spans="1:20" ht="43.2">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35"/>
        <v>1.1401428571428571</v>
      </c>
      <c r="P1747">
        <f t="shared" si="136"/>
        <v>1.1151484776343817E-2</v>
      </c>
      <c r="Q1747" t="str" cm="1">
        <f t="array" ref="Q1747">_xlfn.IFS(LEFT(N1747,4)="film","film &amp; video",LEFT(N1747,4)="food","food",LEFT(N1747,4)="game","games",LEFT(N1747,4)="jour","journalism",LEFT(N1747,4)="musi","music",LEFT(N1747,4)="phot","photography",LEFT(N1747,4)="publ","publishing",LEFT(N1747,4)="tech","technology",LEFT(N1747,4)="thea","theater")</f>
        <v>photography</v>
      </c>
      <c r="R1747" t="str">
        <f t="shared" si="139"/>
        <v>photobooks</v>
      </c>
      <c r="S1747" s="10">
        <f t="shared" si="137"/>
        <v>42726.083333333328</v>
      </c>
      <c r="T1747" s="10">
        <f t="shared" si="138"/>
        <v>42690.259699074071</v>
      </c>
    </row>
    <row r="1748" spans="1:20" ht="57.6">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35"/>
        <v>1.4810000000000001</v>
      </c>
      <c r="P1748">
        <f t="shared" si="136"/>
        <v>4.8165653837497187E-3</v>
      </c>
      <c r="Q1748" t="str" cm="1">
        <f t="array" ref="Q1748">_xlfn.IFS(LEFT(N1748,4)="film","film &amp; video",LEFT(N1748,4)="food","food",LEFT(N1748,4)="game","games",LEFT(N1748,4)="jour","journalism",LEFT(N1748,4)="musi","music",LEFT(N1748,4)="phot","photography",LEFT(N1748,4)="publ","publishing",LEFT(N1748,4)="tech","technology",LEFT(N1748,4)="thea","theater")</f>
        <v>photography</v>
      </c>
      <c r="R1748" t="str">
        <f t="shared" si="139"/>
        <v>photobooks</v>
      </c>
      <c r="S1748" s="10">
        <f t="shared" si="137"/>
        <v>42698.083333333328</v>
      </c>
      <c r="T1748" s="10">
        <f t="shared" si="138"/>
        <v>42668.176701388889</v>
      </c>
    </row>
    <row r="1749" spans="1:20" ht="43.2">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35"/>
        <v>1.0495555555555556</v>
      </c>
      <c r="P1749">
        <f t="shared" si="136"/>
        <v>1.6832521702307854E-2</v>
      </c>
      <c r="Q1749" t="str" cm="1">
        <f t="array" ref="Q1749">_xlfn.IFS(LEFT(N1749,4)="film","film &amp; video",LEFT(N1749,4)="food","food",LEFT(N1749,4)="game","games",LEFT(N1749,4)="jour","journalism",LEFT(N1749,4)="musi","music",LEFT(N1749,4)="phot","photography",LEFT(N1749,4)="publ","publishing",LEFT(N1749,4)="tech","technology",LEFT(N1749,4)="thea","theater")</f>
        <v>photography</v>
      </c>
      <c r="R1749" t="str">
        <f t="shared" si="139"/>
        <v>photobooks</v>
      </c>
      <c r="S1749" s="10">
        <f t="shared" si="137"/>
        <v>42321.625</v>
      </c>
      <c r="T1749" s="10">
        <f t="shared" si="138"/>
        <v>42292.435532407413</v>
      </c>
    </row>
    <row r="1750" spans="1:20" ht="28.8">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35"/>
        <v>1.29948</v>
      </c>
      <c r="P1750">
        <f t="shared" si="136"/>
        <v>2.785729676485979E-3</v>
      </c>
      <c r="Q1750" t="str" cm="1">
        <f t="array" ref="Q1750">_xlfn.IFS(LEFT(N1750,4)="film","film &amp; video",LEFT(N1750,4)="food","food",LEFT(N1750,4)="game","games",LEFT(N1750,4)="jour","journalism",LEFT(N1750,4)="musi","music",LEFT(N1750,4)="phot","photography",LEFT(N1750,4)="publ","publishing",LEFT(N1750,4)="tech","technology",LEFT(N1750,4)="thea","theater")</f>
        <v>photography</v>
      </c>
      <c r="R1750" t="str">
        <f t="shared" si="139"/>
        <v>photobooks</v>
      </c>
      <c r="S1750" s="10">
        <f t="shared" si="137"/>
        <v>42249.950729166667</v>
      </c>
      <c r="T1750" s="10">
        <f t="shared" si="138"/>
        <v>42219.950729166667</v>
      </c>
    </row>
    <row r="1751" spans="1:20" ht="28.8">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35"/>
        <v>1.2348756218905472</v>
      </c>
      <c r="P1751">
        <f t="shared" si="136"/>
        <v>1.055557793803634E-2</v>
      </c>
      <c r="Q1751" t="str" cm="1">
        <f t="array" ref="Q1751">_xlfn.IFS(LEFT(N1751,4)="film","film &amp; video",LEFT(N1751,4)="food","food",LEFT(N1751,4)="game","games",LEFT(N1751,4)="jour","journalism",LEFT(N1751,4)="musi","music",LEFT(N1751,4)="phot","photography",LEFT(N1751,4)="publ","publishing",LEFT(N1751,4)="tech","technology",LEFT(N1751,4)="thea","theater")</f>
        <v>photography</v>
      </c>
      <c r="R1751" t="str">
        <f t="shared" si="139"/>
        <v>photobooks</v>
      </c>
      <c r="S1751" s="10">
        <f t="shared" si="137"/>
        <v>42795.791666666672</v>
      </c>
      <c r="T1751" s="10">
        <f t="shared" si="138"/>
        <v>42758.975937499999</v>
      </c>
    </row>
    <row r="1752" spans="1:20" ht="43.2">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35"/>
        <v>2.0162</v>
      </c>
      <c r="P1752">
        <f t="shared" si="136"/>
        <v>1.2399563535363554E-2</v>
      </c>
      <c r="Q1752" t="str" cm="1">
        <f t="array" ref="Q1752">_xlfn.IFS(LEFT(N1752,4)="film","film &amp; video",LEFT(N1752,4)="food","food",LEFT(N1752,4)="game","games",LEFT(N1752,4)="jour","journalism",LEFT(N1752,4)="musi","music",LEFT(N1752,4)="phot","photography",LEFT(N1752,4)="publ","publishing",LEFT(N1752,4)="tech","technology",LEFT(N1752,4)="thea","theater")</f>
        <v>photography</v>
      </c>
      <c r="R1752" t="str">
        <f t="shared" si="139"/>
        <v>photobooks</v>
      </c>
      <c r="S1752" s="10">
        <f t="shared" si="137"/>
        <v>42479.836851851855</v>
      </c>
      <c r="T1752" s="10">
        <f t="shared" si="138"/>
        <v>42454.836851851855</v>
      </c>
    </row>
    <row r="1753" spans="1:20" ht="28.8">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35"/>
        <v>1.0289999999999999</v>
      </c>
      <c r="P1753">
        <f t="shared" si="136"/>
        <v>5.928085519922255E-3</v>
      </c>
      <c r="Q1753" t="str" cm="1">
        <f t="array" ref="Q1753">_xlfn.IFS(LEFT(N1753,4)="film","film &amp; video",LEFT(N1753,4)="food","food",LEFT(N1753,4)="game","games",LEFT(N1753,4)="jour","journalism",LEFT(N1753,4)="musi","music",LEFT(N1753,4)="phot","photography",LEFT(N1753,4)="publ","publishing",LEFT(N1753,4)="tech","technology",LEFT(N1753,4)="thea","theater")</f>
        <v>photography</v>
      </c>
      <c r="R1753" t="str">
        <f t="shared" si="139"/>
        <v>photobooks</v>
      </c>
      <c r="S1753" s="10">
        <f t="shared" si="137"/>
        <v>42082.739849537036</v>
      </c>
      <c r="T1753" s="10">
        <f t="shared" si="138"/>
        <v>42052.7815162037</v>
      </c>
    </row>
    <row r="1754" spans="1:20" ht="28.8">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35"/>
        <v>2.6016666666666666</v>
      </c>
      <c r="P1754">
        <f t="shared" si="136"/>
        <v>2.8827674567584883E-2</v>
      </c>
      <c r="Q1754" t="str" cm="1">
        <f t="array" ref="Q1754">_xlfn.IFS(LEFT(N1754,4)="film","film &amp; video",LEFT(N1754,4)="food","food",LEFT(N1754,4)="game","games",LEFT(N1754,4)="jour","journalism",LEFT(N1754,4)="musi","music",LEFT(N1754,4)="phot","photography",LEFT(N1754,4)="publ","publishing",LEFT(N1754,4)="tech","technology",LEFT(N1754,4)="thea","theater")</f>
        <v>photography</v>
      </c>
      <c r="R1754" t="str">
        <f t="shared" si="139"/>
        <v>photobooks</v>
      </c>
      <c r="S1754" s="10">
        <f t="shared" si="137"/>
        <v>42657.253263888888</v>
      </c>
      <c r="T1754" s="10">
        <f t="shared" si="138"/>
        <v>42627.253263888888</v>
      </c>
    </row>
    <row r="1755" spans="1:20" ht="43.2">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35"/>
        <v>1.08</v>
      </c>
      <c r="P1755">
        <f t="shared" si="136"/>
        <v>2.1604938271604936E-3</v>
      </c>
      <c r="Q1755" t="str" cm="1">
        <f t="array" ref="Q1755">_xlfn.IFS(LEFT(N1755,4)="film","film &amp; video",LEFT(N1755,4)="food","food",LEFT(N1755,4)="game","games",LEFT(N1755,4)="jour","journalism",LEFT(N1755,4)="musi","music",LEFT(N1755,4)="phot","photography",LEFT(N1755,4)="publ","publishing",LEFT(N1755,4)="tech","technology",LEFT(N1755,4)="thea","theater")</f>
        <v>photography</v>
      </c>
      <c r="R1755" t="str">
        <f t="shared" si="139"/>
        <v>photobooks</v>
      </c>
      <c r="S1755" s="10">
        <f t="shared" si="137"/>
        <v>42450.707962962959</v>
      </c>
      <c r="T1755" s="10">
        <f t="shared" si="138"/>
        <v>42420.74962962963</v>
      </c>
    </row>
    <row r="1756" spans="1:20" ht="43.2">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35"/>
        <v>1.1052941176470588</v>
      </c>
      <c r="P1756">
        <f t="shared" si="136"/>
        <v>9.5795635976583283E-3</v>
      </c>
      <c r="Q1756" t="str" cm="1">
        <f t="array" ref="Q1756">_xlfn.IFS(LEFT(N1756,4)="film","film &amp; video",LEFT(N1756,4)="food","food",LEFT(N1756,4)="game","games",LEFT(N1756,4)="jour","journalism",LEFT(N1756,4)="musi","music",LEFT(N1756,4)="phot","photography",LEFT(N1756,4)="publ","publishing",LEFT(N1756,4)="tech","technology",LEFT(N1756,4)="thea","theater")</f>
        <v>photography</v>
      </c>
      <c r="R1756" t="str">
        <f t="shared" si="139"/>
        <v>photobooks</v>
      </c>
      <c r="S1756" s="10">
        <f t="shared" si="137"/>
        <v>42097.835104166668</v>
      </c>
      <c r="T1756" s="10">
        <f t="shared" si="138"/>
        <v>42067.876770833333</v>
      </c>
    </row>
    <row r="1757" spans="1:20" ht="43.2">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35"/>
        <v>1.2</v>
      </c>
      <c r="P1757">
        <f t="shared" si="136"/>
        <v>0.13333333333333333</v>
      </c>
      <c r="Q1757" t="str" cm="1">
        <f t="array" ref="Q1757">_xlfn.IFS(LEFT(N1757,4)="film","film &amp; video",LEFT(N1757,4)="food","food",LEFT(N1757,4)="game","games",LEFT(N1757,4)="jour","journalism",LEFT(N1757,4)="musi","music",LEFT(N1757,4)="phot","photography",LEFT(N1757,4)="publ","publishing",LEFT(N1757,4)="tech","technology",LEFT(N1757,4)="thea","theater")</f>
        <v>photography</v>
      </c>
      <c r="R1757" t="str">
        <f t="shared" si="139"/>
        <v>photobooks</v>
      </c>
      <c r="S1757" s="10">
        <f t="shared" si="137"/>
        <v>42282.788900462961</v>
      </c>
      <c r="T1757" s="10">
        <f t="shared" si="138"/>
        <v>42252.788900462961</v>
      </c>
    </row>
    <row r="1758" spans="1:20" ht="43.2">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35"/>
        <v>1.0282909090909091</v>
      </c>
      <c r="P1758">
        <f t="shared" si="136"/>
        <v>2.121790791427965E-2</v>
      </c>
      <c r="Q1758" t="str" cm="1">
        <f t="array" ref="Q1758">_xlfn.IFS(LEFT(N1758,4)="film","film &amp; video",LEFT(N1758,4)="food","food",LEFT(N1758,4)="game","games",LEFT(N1758,4)="jour","journalism",LEFT(N1758,4)="musi","music",LEFT(N1758,4)="phot","photography",LEFT(N1758,4)="publ","publishing",LEFT(N1758,4)="tech","technology",LEFT(N1758,4)="thea","theater")</f>
        <v>photography</v>
      </c>
      <c r="R1758" t="str">
        <f t="shared" si="139"/>
        <v>photobooks</v>
      </c>
      <c r="S1758" s="10">
        <f t="shared" si="137"/>
        <v>42611.167465277773</v>
      </c>
      <c r="T1758" s="10">
        <f t="shared" si="138"/>
        <v>42571.167465277773</v>
      </c>
    </row>
    <row r="1759" spans="1:20" ht="28.8">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35"/>
        <v>1.1599999999999999</v>
      </c>
      <c r="P1759">
        <f t="shared" si="136"/>
        <v>2.413793103448276E-3</v>
      </c>
      <c r="Q1759" t="str" cm="1">
        <f t="array" ref="Q1759">_xlfn.IFS(LEFT(N1759,4)="film","film &amp; video",LEFT(N1759,4)="food","food",LEFT(N1759,4)="game","games",LEFT(N1759,4)="jour","journalism",LEFT(N1759,4)="musi","music",LEFT(N1759,4)="phot","photography",LEFT(N1759,4)="publ","publishing",LEFT(N1759,4)="tech","technology",LEFT(N1759,4)="thea","theater")</f>
        <v>photography</v>
      </c>
      <c r="R1759" t="str">
        <f t="shared" si="139"/>
        <v>photobooks</v>
      </c>
      <c r="S1759" s="10">
        <f t="shared" si="137"/>
        <v>42763.811805555553</v>
      </c>
      <c r="T1759" s="10">
        <f t="shared" si="138"/>
        <v>42733.827349537038</v>
      </c>
    </row>
    <row r="1760" spans="1:20" ht="57.6">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35"/>
        <v>1.147</v>
      </c>
      <c r="P1760">
        <f t="shared" si="136"/>
        <v>2.3539668700959023E-2</v>
      </c>
      <c r="Q1760" t="str" cm="1">
        <f t="array" ref="Q1760">_xlfn.IFS(LEFT(N1760,4)="film","film &amp; video",LEFT(N1760,4)="food","food",LEFT(N1760,4)="game","games",LEFT(N1760,4)="jour","journalism",LEFT(N1760,4)="musi","music",LEFT(N1760,4)="phot","photography",LEFT(N1760,4)="publ","publishing",LEFT(N1760,4)="tech","technology",LEFT(N1760,4)="thea","theater")</f>
        <v>photography</v>
      </c>
      <c r="R1760" t="str">
        <f t="shared" si="139"/>
        <v>photobooks</v>
      </c>
      <c r="S1760" s="10">
        <f t="shared" si="137"/>
        <v>42565.955925925926</v>
      </c>
      <c r="T1760" s="10">
        <f t="shared" si="138"/>
        <v>42505.955925925926</v>
      </c>
    </row>
    <row r="1761" spans="1:20" ht="28.8">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35"/>
        <v>1.0660000000000001</v>
      </c>
      <c r="P1761">
        <f t="shared" si="136"/>
        <v>9.1932457786116327E-3</v>
      </c>
      <c r="Q1761" t="str" cm="1">
        <f t="array" ref="Q1761">_xlfn.IFS(LEFT(N1761,4)="film","film &amp; video",LEFT(N1761,4)="food","food",LEFT(N1761,4)="game","games",LEFT(N1761,4)="jour","journalism",LEFT(N1761,4)="musi","music",LEFT(N1761,4)="phot","photography",LEFT(N1761,4)="publ","publishing",LEFT(N1761,4)="tech","technology",LEFT(N1761,4)="thea","theater")</f>
        <v>photography</v>
      </c>
      <c r="R1761" t="str">
        <f t="shared" si="139"/>
        <v>photobooks</v>
      </c>
      <c r="S1761" s="10">
        <f t="shared" si="137"/>
        <v>42088.787372685183</v>
      </c>
      <c r="T1761" s="10">
        <f t="shared" si="138"/>
        <v>42068.829039351855</v>
      </c>
    </row>
    <row r="1762" spans="1:20" ht="43.2">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35"/>
        <v>1.6544000000000001</v>
      </c>
      <c r="P1762">
        <f t="shared" si="136"/>
        <v>1.2330754352030947E-2</v>
      </c>
      <c r="Q1762" t="str" cm="1">
        <f t="array" ref="Q1762">_xlfn.IFS(LEFT(N1762,4)="film","film &amp; video",LEFT(N1762,4)="food","food",LEFT(N1762,4)="game","games",LEFT(N1762,4)="jour","journalism",LEFT(N1762,4)="musi","music",LEFT(N1762,4)="phot","photography",LEFT(N1762,4)="publ","publishing",LEFT(N1762,4)="tech","technology",LEFT(N1762,4)="thea","theater")</f>
        <v>photography</v>
      </c>
      <c r="R1762" t="str">
        <f t="shared" si="139"/>
        <v>photobooks</v>
      </c>
      <c r="S1762" s="10">
        <f t="shared" si="137"/>
        <v>42425.67260416667</v>
      </c>
      <c r="T1762" s="10">
        <f t="shared" si="138"/>
        <v>42405.67260416667</v>
      </c>
    </row>
    <row r="1763" spans="1:20" ht="28.8">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35"/>
        <v>1.55</v>
      </c>
      <c r="P1763">
        <f t="shared" si="136"/>
        <v>1.935483870967742E-2</v>
      </c>
      <c r="Q1763" t="str" cm="1">
        <f t="array" ref="Q1763">_xlfn.IFS(LEFT(N1763,4)="film","film &amp; video",LEFT(N1763,4)="food","food",LEFT(N1763,4)="game","games",LEFT(N1763,4)="jour","journalism",LEFT(N1763,4)="musi","music",LEFT(N1763,4)="phot","photography",LEFT(N1763,4)="publ","publishing",LEFT(N1763,4)="tech","technology",LEFT(N1763,4)="thea","theater")</f>
        <v>photography</v>
      </c>
      <c r="R1763" t="str">
        <f t="shared" si="139"/>
        <v>photobooks</v>
      </c>
      <c r="S1763" s="10">
        <f t="shared" si="137"/>
        <v>42259.567824074074</v>
      </c>
      <c r="T1763" s="10">
        <f t="shared" si="138"/>
        <v>42209.567824074074</v>
      </c>
    </row>
    <row r="1764" spans="1:20" ht="28.8">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35"/>
        <v>8.85</v>
      </c>
      <c r="P1764">
        <f t="shared" si="136"/>
        <v>2.8248587570621469E-2</v>
      </c>
      <c r="Q1764" t="str" cm="1">
        <f t="array" ref="Q1764">_xlfn.IFS(LEFT(N1764,4)="film","film &amp; video",LEFT(N1764,4)="food","food",LEFT(N1764,4)="game","games",LEFT(N1764,4)="jour","journalism",LEFT(N1764,4)="musi","music",LEFT(N1764,4)="phot","photography",LEFT(N1764,4)="publ","publishing",LEFT(N1764,4)="tech","technology",LEFT(N1764,4)="thea","theater")</f>
        <v>photography</v>
      </c>
      <c r="R1764" t="str">
        <f t="shared" si="139"/>
        <v>photobooks</v>
      </c>
      <c r="S1764" s="10">
        <f t="shared" si="137"/>
        <v>42440.982002314813</v>
      </c>
      <c r="T1764" s="10">
        <f t="shared" si="138"/>
        <v>42410.982002314813</v>
      </c>
    </row>
    <row r="1765" spans="1:20" ht="57.6">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35"/>
        <v>1.0190833333333333</v>
      </c>
      <c r="P1765">
        <f t="shared" si="136"/>
        <v>9.6491945375746183E-3</v>
      </c>
      <c r="Q1765" t="str" cm="1">
        <f t="array" ref="Q1765">_xlfn.IFS(LEFT(N1765,4)="film","film &amp; video",LEFT(N1765,4)="food","food",LEFT(N1765,4)="game","games",LEFT(N1765,4)="jour","journalism",LEFT(N1765,4)="musi","music",LEFT(N1765,4)="phot","photography",LEFT(N1765,4)="publ","publishing",LEFT(N1765,4)="tech","technology",LEFT(N1765,4)="thea","theater")</f>
        <v>photography</v>
      </c>
      <c r="R1765" t="str">
        <f t="shared" si="139"/>
        <v>photobooks</v>
      </c>
      <c r="S1765" s="10">
        <f t="shared" si="137"/>
        <v>42666.868518518517</v>
      </c>
      <c r="T1765" s="10">
        <f t="shared" si="138"/>
        <v>42636.868518518517</v>
      </c>
    </row>
    <row r="1766" spans="1:20" ht="43.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35"/>
        <v>0.19600000000000001</v>
      </c>
      <c r="P1766">
        <f t="shared" si="136"/>
        <v>1.8089053803339517E-2</v>
      </c>
      <c r="Q1766" t="str" cm="1">
        <f t="array" ref="Q1766">_xlfn.IFS(LEFT(N1766,4)="film","film &amp; video",LEFT(N1766,4)="food","food",LEFT(N1766,4)="game","games",LEFT(N1766,4)="jour","journalism",LEFT(N1766,4)="musi","music",LEFT(N1766,4)="phot","photography",LEFT(N1766,4)="publ","publishing",LEFT(N1766,4)="tech","technology",LEFT(N1766,4)="thea","theater")</f>
        <v>photography</v>
      </c>
      <c r="R1766" t="str">
        <f t="shared" si="139"/>
        <v>photobooks</v>
      </c>
      <c r="S1766" s="10">
        <f t="shared" si="137"/>
        <v>41854.485868055555</v>
      </c>
      <c r="T1766" s="10">
        <f t="shared" si="138"/>
        <v>41825.485868055555</v>
      </c>
    </row>
    <row r="1767" spans="1:20" ht="43.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35"/>
        <v>0.59467839999999994</v>
      </c>
      <c r="P1767">
        <f t="shared" si="136"/>
        <v>1.3856228845708874E-2</v>
      </c>
      <c r="Q1767" t="str" cm="1">
        <f t="array" ref="Q1767">_xlfn.IFS(LEFT(N1767,4)="film","film &amp; video",LEFT(N1767,4)="food","food",LEFT(N1767,4)="game","games",LEFT(N1767,4)="jour","journalism",LEFT(N1767,4)="musi","music",LEFT(N1767,4)="phot","photography",LEFT(N1767,4)="publ","publishing",LEFT(N1767,4)="tech","technology",LEFT(N1767,4)="thea","theater")</f>
        <v>photography</v>
      </c>
      <c r="R1767" t="str">
        <f t="shared" si="139"/>
        <v>photobooks</v>
      </c>
      <c r="S1767" s="10">
        <f t="shared" si="137"/>
        <v>41864.980462962965</v>
      </c>
      <c r="T1767" s="10">
        <f t="shared" si="138"/>
        <v>41834.980462962965</v>
      </c>
    </row>
    <row r="1768" spans="1:20" ht="28.8">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35"/>
        <v>0</v>
      </c>
      <c r="P1768" t="e">
        <f t="shared" si="136"/>
        <v>#DIV/0!</v>
      </c>
      <c r="Q1768" t="str" cm="1">
        <f t="array" ref="Q1768">_xlfn.IFS(LEFT(N1768,4)="film","film &amp; video",LEFT(N1768,4)="food","food",LEFT(N1768,4)="game","games",LEFT(N1768,4)="jour","journalism",LEFT(N1768,4)="musi","music",LEFT(N1768,4)="phot","photography",LEFT(N1768,4)="publ","publishing",LEFT(N1768,4)="tech","technology",LEFT(N1768,4)="thea","theater")</f>
        <v>photography</v>
      </c>
      <c r="R1768" t="str">
        <f t="shared" si="139"/>
        <v>photobooks</v>
      </c>
      <c r="S1768" s="10">
        <f t="shared" si="137"/>
        <v>41876.859814814816</v>
      </c>
      <c r="T1768" s="10">
        <f t="shared" si="138"/>
        <v>41855.859814814816</v>
      </c>
    </row>
    <row r="1769" spans="1:20" ht="28.8">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35"/>
        <v>0.4572</v>
      </c>
      <c r="P1769">
        <f t="shared" si="136"/>
        <v>1.7060367454068241E-2</v>
      </c>
      <c r="Q1769" t="str" cm="1">
        <f t="array" ref="Q1769">_xlfn.IFS(LEFT(N1769,4)="film","film &amp; video",LEFT(N1769,4)="food","food",LEFT(N1769,4)="game","games",LEFT(N1769,4)="jour","journalism",LEFT(N1769,4)="musi","music",LEFT(N1769,4)="phot","photography",LEFT(N1769,4)="publ","publishing",LEFT(N1769,4)="tech","technology",LEFT(N1769,4)="thea","theater")</f>
        <v>photography</v>
      </c>
      <c r="R1769" t="str">
        <f t="shared" si="139"/>
        <v>photobooks</v>
      </c>
      <c r="S1769" s="10">
        <f t="shared" si="137"/>
        <v>41854.658379629633</v>
      </c>
      <c r="T1769" s="10">
        <f t="shared" si="138"/>
        <v>41824.658379629633</v>
      </c>
    </row>
    <row r="1770" spans="1:20" ht="43.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35"/>
        <v>3.7400000000000003E-2</v>
      </c>
      <c r="P1770">
        <f t="shared" si="136"/>
        <v>8.0213903743315509E-2</v>
      </c>
      <c r="Q1770" t="str" cm="1">
        <f t="array" ref="Q1770">_xlfn.IFS(LEFT(N1770,4)="film","film &amp; video",LEFT(N1770,4)="food","food",LEFT(N1770,4)="game","games",LEFT(N1770,4)="jour","journalism",LEFT(N1770,4)="musi","music",LEFT(N1770,4)="phot","photography",LEFT(N1770,4)="publ","publishing",LEFT(N1770,4)="tech","technology",LEFT(N1770,4)="thea","theater")</f>
        <v>photography</v>
      </c>
      <c r="R1770" t="str">
        <f t="shared" si="139"/>
        <v>photobooks</v>
      </c>
      <c r="S1770" s="10">
        <f t="shared" si="137"/>
        <v>41909.560694444444</v>
      </c>
      <c r="T1770" s="10">
        <f t="shared" si="138"/>
        <v>41849.560694444444</v>
      </c>
    </row>
    <row r="1771" spans="1:20" ht="43.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35"/>
        <v>2.7025E-2</v>
      </c>
      <c r="P1771">
        <f t="shared" si="136"/>
        <v>2.0351526364477335E-2</v>
      </c>
      <c r="Q1771" t="str" cm="1">
        <f t="array" ref="Q1771">_xlfn.IFS(LEFT(N1771,4)="film","film &amp; video",LEFT(N1771,4)="food","food",LEFT(N1771,4)="game","games",LEFT(N1771,4)="jour","journalism",LEFT(N1771,4)="musi","music",LEFT(N1771,4)="phot","photography",LEFT(N1771,4)="publ","publishing",LEFT(N1771,4)="tech","technology",LEFT(N1771,4)="thea","theater")</f>
        <v>photography</v>
      </c>
      <c r="R1771" t="str">
        <f t="shared" si="139"/>
        <v>photobooks</v>
      </c>
      <c r="S1771" s="10">
        <f t="shared" si="137"/>
        <v>42017.818969907406</v>
      </c>
      <c r="T1771" s="10">
        <f t="shared" si="138"/>
        <v>41987.818969907406</v>
      </c>
    </row>
    <row r="1772" spans="1:20" ht="43.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35"/>
        <v>0.56514285714285717</v>
      </c>
      <c r="P1772">
        <f t="shared" si="136"/>
        <v>6.6445182724252493E-3</v>
      </c>
      <c r="Q1772" t="str" cm="1">
        <f t="array" ref="Q1772">_xlfn.IFS(LEFT(N1772,4)="film","film &amp; video",LEFT(N1772,4)="food","food",LEFT(N1772,4)="game","games",LEFT(N1772,4)="jour","journalism",LEFT(N1772,4)="musi","music",LEFT(N1772,4)="phot","photography",LEFT(N1772,4)="publ","publishing",LEFT(N1772,4)="tech","technology",LEFT(N1772,4)="thea","theater")</f>
        <v>photography</v>
      </c>
      <c r="R1772" t="str">
        <f t="shared" si="139"/>
        <v>photobooks</v>
      </c>
      <c r="S1772" s="10">
        <f t="shared" si="137"/>
        <v>41926.780023148152</v>
      </c>
      <c r="T1772" s="10">
        <f t="shared" si="138"/>
        <v>41891.780023148152</v>
      </c>
    </row>
    <row r="1773" spans="1:20" ht="43.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35"/>
        <v>0.21309523809523809</v>
      </c>
      <c r="P1773">
        <f t="shared" si="136"/>
        <v>2.7932960893854747E-2</v>
      </c>
      <c r="Q1773" t="str" cm="1">
        <f t="array" ref="Q1773">_xlfn.IFS(LEFT(N1773,4)="film","film &amp; video",LEFT(N1773,4)="food","food",LEFT(N1773,4)="game","games",LEFT(N1773,4)="jour","journalism",LEFT(N1773,4)="musi","music",LEFT(N1773,4)="phot","photography",LEFT(N1773,4)="publ","publishing",LEFT(N1773,4)="tech","technology",LEFT(N1773,4)="thea","theater")</f>
        <v>photography</v>
      </c>
      <c r="R1773" t="str">
        <f t="shared" si="139"/>
        <v>photobooks</v>
      </c>
      <c r="S1773" s="10">
        <f t="shared" si="137"/>
        <v>41935.979629629634</v>
      </c>
      <c r="T1773" s="10">
        <f t="shared" si="138"/>
        <v>41905.979629629634</v>
      </c>
    </row>
    <row r="1774" spans="1:20" ht="43.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35"/>
        <v>0.156</v>
      </c>
      <c r="P1774">
        <f t="shared" si="136"/>
        <v>2.2144522144522144E-2</v>
      </c>
      <c r="Q1774" t="str" cm="1">
        <f t="array" ref="Q1774">_xlfn.IFS(LEFT(N1774,4)="film","film &amp; video",LEFT(N1774,4)="food","food",LEFT(N1774,4)="game","games",LEFT(N1774,4)="jour","journalism",LEFT(N1774,4)="musi","music",LEFT(N1774,4)="phot","photography",LEFT(N1774,4)="publ","publishing",LEFT(N1774,4)="tech","technology",LEFT(N1774,4)="thea","theater")</f>
        <v>photography</v>
      </c>
      <c r="R1774" t="str">
        <f t="shared" si="139"/>
        <v>photobooks</v>
      </c>
      <c r="S1774" s="10">
        <f t="shared" si="137"/>
        <v>41826.718009259261</v>
      </c>
      <c r="T1774" s="10">
        <f t="shared" si="138"/>
        <v>41766.718009259261</v>
      </c>
    </row>
    <row r="1775" spans="1:20" ht="43.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35"/>
        <v>6.2566666666666673E-2</v>
      </c>
      <c r="P1775">
        <f t="shared" si="136"/>
        <v>1.0122535961640916E-2</v>
      </c>
      <c r="Q1775" t="str" cm="1">
        <f t="array" ref="Q1775">_xlfn.IFS(LEFT(N1775,4)="film","film &amp; video",LEFT(N1775,4)="food","food",LEFT(N1775,4)="game","games",LEFT(N1775,4)="jour","journalism",LEFT(N1775,4)="musi","music",LEFT(N1775,4)="phot","photography",LEFT(N1775,4)="publ","publishing",LEFT(N1775,4)="tech","technology",LEFT(N1775,4)="thea","theater")</f>
        <v>photography</v>
      </c>
      <c r="R1775" t="str">
        <f t="shared" si="139"/>
        <v>photobooks</v>
      </c>
      <c r="S1775" s="10">
        <f t="shared" si="137"/>
        <v>42023.760393518518</v>
      </c>
      <c r="T1775" s="10">
        <f t="shared" si="138"/>
        <v>41978.760393518518</v>
      </c>
    </row>
    <row r="1776" spans="1:20" ht="43.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35"/>
        <v>0.4592</v>
      </c>
      <c r="P1776">
        <f t="shared" si="136"/>
        <v>1.1324041811846691E-2</v>
      </c>
      <c r="Q1776" t="str" cm="1">
        <f t="array" ref="Q1776">_xlfn.IFS(LEFT(N1776,4)="film","film &amp; video",LEFT(N1776,4)="food","food",LEFT(N1776,4)="game","games",LEFT(N1776,4)="jour","journalism",LEFT(N1776,4)="musi","music",LEFT(N1776,4)="phot","photography",LEFT(N1776,4)="publ","publishing",LEFT(N1776,4)="tech","technology",LEFT(N1776,4)="thea","theater")</f>
        <v>photography</v>
      </c>
      <c r="R1776" t="str">
        <f t="shared" si="139"/>
        <v>photobooks</v>
      </c>
      <c r="S1776" s="10">
        <f t="shared" si="137"/>
        <v>41972.624305555553</v>
      </c>
      <c r="T1776" s="10">
        <f t="shared" si="138"/>
        <v>41930.218657407408</v>
      </c>
    </row>
    <row r="1777" spans="1:20" ht="43.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35"/>
        <v>0.65101538461538466</v>
      </c>
      <c r="P1777">
        <f t="shared" si="136"/>
        <v>5.8606673598638808E-3</v>
      </c>
      <c r="Q1777" t="str" cm="1">
        <f t="array" ref="Q1777">_xlfn.IFS(LEFT(N1777,4)="film","film &amp; video",LEFT(N1777,4)="food","food",LEFT(N1777,4)="game","games",LEFT(N1777,4)="jour","journalism",LEFT(N1777,4)="musi","music",LEFT(N1777,4)="phot","photography",LEFT(N1777,4)="publ","publishing",LEFT(N1777,4)="tech","technology",LEFT(N1777,4)="thea","theater")</f>
        <v>photography</v>
      </c>
      <c r="R1777" t="str">
        <f t="shared" si="139"/>
        <v>photobooks</v>
      </c>
      <c r="S1777" s="10">
        <f t="shared" si="137"/>
        <v>41936.976388888892</v>
      </c>
      <c r="T1777" s="10">
        <f t="shared" si="138"/>
        <v>41891.976388888892</v>
      </c>
    </row>
    <row r="1778" spans="1:20" ht="43.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35"/>
        <v>6.7000000000000004E-2</v>
      </c>
      <c r="P1778">
        <f t="shared" si="136"/>
        <v>1.1940298507462687E-2</v>
      </c>
      <c r="Q1778" t="str" cm="1">
        <f t="array" ref="Q1778">_xlfn.IFS(LEFT(N1778,4)="film","film &amp; video",LEFT(N1778,4)="food","food",LEFT(N1778,4)="game","games",LEFT(N1778,4)="jour","journalism",LEFT(N1778,4)="musi","music",LEFT(N1778,4)="phot","photography",LEFT(N1778,4)="publ","publishing",LEFT(N1778,4)="tech","technology",LEFT(N1778,4)="thea","theater")</f>
        <v>photography</v>
      </c>
      <c r="R1778" t="str">
        <f t="shared" si="139"/>
        <v>photobooks</v>
      </c>
      <c r="S1778" s="10">
        <f t="shared" si="137"/>
        <v>41941.95684027778</v>
      </c>
      <c r="T1778" s="10">
        <f t="shared" si="138"/>
        <v>41905.95684027778</v>
      </c>
    </row>
    <row r="1779" spans="1:20" ht="43.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35"/>
        <v>0.135625</v>
      </c>
      <c r="P1779">
        <f t="shared" si="136"/>
        <v>1.5360983102918587E-2</v>
      </c>
      <c r="Q1779" t="str" cm="1">
        <f t="array" ref="Q1779">_xlfn.IFS(LEFT(N1779,4)="film","film &amp; video",LEFT(N1779,4)="food","food",LEFT(N1779,4)="game","games",LEFT(N1779,4)="jour","journalism",LEFT(N1779,4)="musi","music",LEFT(N1779,4)="phot","photography",LEFT(N1779,4)="publ","publishing",LEFT(N1779,4)="tech","technology",LEFT(N1779,4)="thea","theater")</f>
        <v>photography</v>
      </c>
      <c r="R1779" t="str">
        <f t="shared" si="139"/>
        <v>photobooks</v>
      </c>
      <c r="S1779" s="10">
        <f t="shared" si="137"/>
        <v>42055.357094907406</v>
      </c>
      <c r="T1779" s="10">
        <f t="shared" si="138"/>
        <v>42025.357094907406</v>
      </c>
    </row>
    <row r="1780" spans="1:20" ht="43.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35"/>
        <v>1.9900000000000001E-2</v>
      </c>
      <c r="P1780">
        <f t="shared" si="136"/>
        <v>1.507537688442211E-2</v>
      </c>
      <c r="Q1780" t="str" cm="1">
        <f t="array" ref="Q1780">_xlfn.IFS(LEFT(N1780,4)="film","film &amp; video",LEFT(N1780,4)="food","food",LEFT(N1780,4)="game","games",LEFT(N1780,4)="jour","journalism",LEFT(N1780,4)="musi","music",LEFT(N1780,4)="phot","photography",LEFT(N1780,4)="publ","publishing",LEFT(N1780,4)="tech","technology",LEFT(N1780,4)="thea","theater")</f>
        <v>photography</v>
      </c>
      <c r="R1780" t="str">
        <f t="shared" si="139"/>
        <v>photobooks</v>
      </c>
      <c r="S1780" s="10">
        <f t="shared" si="137"/>
        <v>42090.821701388893</v>
      </c>
      <c r="T1780" s="10">
        <f t="shared" si="138"/>
        <v>42045.86336805555</v>
      </c>
    </row>
    <row r="1781" spans="1:20" ht="43.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35"/>
        <v>0.36236363636363639</v>
      </c>
      <c r="P1781">
        <f t="shared" si="136"/>
        <v>9.5333667837431014E-3</v>
      </c>
      <c r="Q1781" t="str" cm="1">
        <f t="array" ref="Q1781">_xlfn.IFS(LEFT(N1781,4)="film","film &amp; video",LEFT(N1781,4)="food","food",LEFT(N1781,4)="game","games",LEFT(N1781,4)="jour","journalism",LEFT(N1781,4)="musi","music",LEFT(N1781,4)="phot","photography",LEFT(N1781,4)="publ","publishing",LEFT(N1781,4)="tech","technology",LEFT(N1781,4)="thea","theater")</f>
        <v>photography</v>
      </c>
      <c r="R1781" t="str">
        <f t="shared" si="139"/>
        <v>photobooks</v>
      </c>
      <c r="S1781" s="10">
        <f t="shared" si="137"/>
        <v>42615.691898148143</v>
      </c>
      <c r="T1781" s="10">
        <f t="shared" si="138"/>
        <v>42585.691898148143</v>
      </c>
    </row>
    <row r="1782" spans="1:20" ht="43.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35"/>
        <v>0.39743333333333336</v>
      </c>
      <c r="P1782">
        <f t="shared" si="136"/>
        <v>1.2748469344963516E-2</v>
      </c>
      <c r="Q1782" t="str" cm="1">
        <f t="array" ref="Q1782">_xlfn.IFS(LEFT(N1782,4)="film","film &amp; video",LEFT(N1782,4)="food","food",LEFT(N1782,4)="game","games",LEFT(N1782,4)="jour","journalism",LEFT(N1782,4)="musi","music",LEFT(N1782,4)="phot","photography",LEFT(N1782,4)="publ","publishing",LEFT(N1782,4)="tech","technology",LEFT(N1782,4)="thea","theater")</f>
        <v>photography</v>
      </c>
      <c r="R1782" t="str">
        <f t="shared" si="139"/>
        <v>photobooks</v>
      </c>
      <c r="S1782" s="10">
        <f t="shared" si="137"/>
        <v>42553.600810185191</v>
      </c>
      <c r="T1782" s="10">
        <f t="shared" si="138"/>
        <v>42493.600810185191</v>
      </c>
    </row>
    <row r="1783" spans="1:20" ht="43.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35"/>
        <v>0.25763636363636366</v>
      </c>
      <c r="P1783">
        <f t="shared" si="136"/>
        <v>1.6937191249117856E-2</v>
      </c>
      <c r="Q1783" t="str" cm="1">
        <f t="array" ref="Q1783">_xlfn.IFS(LEFT(N1783,4)="film","film &amp; video",LEFT(N1783,4)="food","food",LEFT(N1783,4)="game","games",LEFT(N1783,4)="jour","journalism",LEFT(N1783,4)="musi","music",LEFT(N1783,4)="phot","photography",LEFT(N1783,4)="publ","publishing",LEFT(N1783,4)="tech","technology",LEFT(N1783,4)="thea","theater")</f>
        <v>photography</v>
      </c>
      <c r="R1783" t="str">
        <f t="shared" si="139"/>
        <v>photobooks</v>
      </c>
      <c r="S1783" s="10">
        <f t="shared" si="137"/>
        <v>42628.617418981477</v>
      </c>
      <c r="T1783" s="10">
        <f t="shared" si="138"/>
        <v>42597.617418981477</v>
      </c>
    </row>
    <row r="1784" spans="1:20" ht="57.6">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35"/>
        <v>0.15491428571428573</v>
      </c>
      <c r="P1784">
        <f t="shared" si="136"/>
        <v>1.4016967908520842E-2</v>
      </c>
      <c r="Q1784" t="str" cm="1">
        <f t="array" ref="Q1784">_xlfn.IFS(LEFT(N1784,4)="film","film &amp; video",LEFT(N1784,4)="food","food",LEFT(N1784,4)="game","games",LEFT(N1784,4)="jour","journalism",LEFT(N1784,4)="musi","music",LEFT(N1784,4)="phot","photography",LEFT(N1784,4)="publ","publishing",LEFT(N1784,4)="tech","technology",LEFT(N1784,4)="thea","theater")</f>
        <v>photography</v>
      </c>
      <c r="R1784" t="str">
        <f t="shared" si="139"/>
        <v>photobooks</v>
      </c>
      <c r="S1784" s="10">
        <f t="shared" si="137"/>
        <v>42421.575104166666</v>
      </c>
      <c r="T1784" s="10">
        <f t="shared" si="138"/>
        <v>42388.575104166666</v>
      </c>
    </row>
    <row r="1785" spans="1:20" ht="43.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35"/>
        <v>0.236925</v>
      </c>
      <c r="P1785">
        <f t="shared" si="136"/>
        <v>1.9520945446871371E-2</v>
      </c>
      <c r="Q1785" t="str" cm="1">
        <f t="array" ref="Q1785">_xlfn.IFS(LEFT(N1785,4)="film","film &amp; video",LEFT(N1785,4)="food","food",LEFT(N1785,4)="game","games",LEFT(N1785,4)="jour","journalism",LEFT(N1785,4)="musi","music",LEFT(N1785,4)="phot","photography",LEFT(N1785,4)="publ","publishing",LEFT(N1785,4)="tech","technology",LEFT(N1785,4)="thea","theater")</f>
        <v>photography</v>
      </c>
      <c r="R1785" t="str">
        <f t="shared" si="139"/>
        <v>photobooks</v>
      </c>
      <c r="S1785" s="10">
        <f t="shared" si="137"/>
        <v>42145.949976851851</v>
      </c>
      <c r="T1785" s="10">
        <f t="shared" si="138"/>
        <v>42115.949976851851</v>
      </c>
    </row>
    <row r="1786" spans="1:20" ht="43.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35"/>
        <v>0.39760000000000001</v>
      </c>
      <c r="P1786">
        <f t="shared" si="136"/>
        <v>1.659959758551308E-2</v>
      </c>
      <c r="Q1786" t="str" cm="1">
        <f t="array" ref="Q1786">_xlfn.IFS(LEFT(N1786,4)="film","film &amp; video",LEFT(N1786,4)="food","food",LEFT(N1786,4)="game","games",LEFT(N1786,4)="jour","journalism",LEFT(N1786,4)="musi","music",LEFT(N1786,4)="phot","photography",LEFT(N1786,4)="publ","publishing",LEFT(N1786,4)="tech","technology",LEFT(N1786,4)="thea","theater")</f>
        <v>photography</v>
      </c>
      <c r="R1786" t="str">
        <f t="shared" si="139"/>
        <v>photobooks</v>
      </c>
      <c r="S1786" s="10">
        <f t="shared" si="137"/>
        <v>42035.142361111109</v>
      </c>
      <c r="T1786" s="10">
        <f t="shared" si="138"/>
        <v>42003.655555555553</v>
      </c>
    </row>
    <row r="1787" spans="1:20" ht="43.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35"/>
        <v>0.20220833333333332</v>
      </c>
      <c r="P1787">
        <f t="shared" si="136"/>
        <v>2.2254275705749022E-2</v>
      </c>
      <c r="Q1787" t="str" cm="1">
        <f t="array" ref="Q1787">_xlfn.IFS(LEFT(N1787,4)="film","film &amp; video",LEFT(N1787,4)="food","food",LEFT(N1787,4)="game","games",LEFT(N1787,4)="jour","journalism",LEFT(N1787,4)="musi","music",LEFT(N1787,4)="phot","photography",LEFT(N1787,4)="publ","publishing",LEFT(N1787,4)="tech","technology",LEFT(N1787,4)="thea","theater")</f>
        <v>photography</v>
      </c>
      <c r="R1787" t="str">
        <f t="shared" si="139"/>
        <v>photobooks</v>
      </c>
      <c r="S1787" s="10">
        <f t="shared" si="137"/>
        <v>41928</v>
      </c>
      <c r="T1787" s="10">
        <f t="shared" si="138"/>
        <v>41897.134895833333</v>
      </c>
    </row>
    <row r="1788" spans="1:20" ht="43.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35"/>
        <v>0.47631578947368419</v>
      </c>
      <c r="P1788">
        <f t="shared" si="136"/>
        <v>3.2044198895027624E-2</v>
      </c>
      <c r="Q1788" t="str" cm="1">
        <f t="array" ref="Q1788">_xlfn.IFS(LEFT(N1788,4)="film","film &amp; video",LEFT(N1788,4)="food","food",LEFT(N1788,4)="game","games",LEFT(N1788,4)="jour","journalism",LEFT(N1788,4)="musi","music",LEFT(N1788,4)="phot","photography",LEFT(N1788,4)="publ","publishing",LEFT(N1788,4)="tech","technology",LEFT(N1788,4)="thea","theater")</f>
        <v>photography</v>
      </c>
      <c r="R1788" t="str">
        <f t="shared" si="139"/>
        <v>photobooks</v>
      </c>
      <c r="S1788" s="10">
        <f t="shared" si="137"/>
        <v>41988.550659722227</v>
      </c>
      <c r="T1788" s="10">
        <f t="shared" si="138"/>
        <v>41958.550659722227</v>
      </c>
    </row>
    <row r="1789" spans="1:20" ht="43.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35"/>
        <v>0.15329999999999999</v>
      </c>
      <c r="P1789">
        <f t="shared" si="136"/>
        <v>1.5655577299412915E-2</v>
      </c>
      <c r="Q1789" t="str" cm="1">
        <f t="array" ref="Q1789">_xlfn.IFS(LEFT(N1789,4)="film","film &amp; video",LEFT(N1789,4)="food","food",LEFT(N1789,4)="game","games",LEFT(N1789,4)="jour","journalism",LEFT(N1789,4)="musi","music",LEFT(N1789,4)="phot","photography",LEFT(N1789,4)="publ","publishing",LEFT(N1789,4)="tech","technology",LEFT(N1789,4)="thea","theater")</f>
        <v>photography</v>
      </c>
      <c r="R1789" t="str">
        <f t="shared" si="139"/>
        <v>photobooks</v>
      </c>
      <c r="S1789" s="10">
        <f t="shared" si="137"/>
        <v>42098.613854166666</v>
      </c>
      <c r="T1789" s="10">
        <f t="shared" si="138"/>
        <v>42068.65552083333</v>
      </c>
    </row>
    <row r="1790" spans="1:20" ht="43.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35"/>
        <v>1.3818181818181818E-2</v>
      </c>
      <c r="P1790">
        <f t="shared" si="136"/>
        <v>5.2631578947368418E-2</v>
      </c>
      <c r="Q1790" t="str" cm="1">
        <f t="array" ref="Q1790">_xlfn.IFS(LEFT(N1790,4)="film","film &amp; video",LEFT(N1790,4)="food","food",LEFT(N1790,4)="game","games",LEFT(N1790,4)="jour","journalism",LEFT(N1790,4)="musi","music",LEFT(N1790,4)="phot","photography",LEFT(N1790,4)="publ","publishing",LEFT(N1790,4)="tech","technology",LEFT(N1790,4)="thea","theater")</f>
        <v>photography</v>
      </c>
      <c r="R1790" t="str">
        <f t="shared" si="139"/>
        <v>photobooks</v>
      </c>
      <c r="S1790" s="10">
        <f t="shared" si="137"/>
        <v>41943.94840277778</v>
      </c>
      <c r="T1790" s="10">
        <f t="shared" si="138"/>
        <v>41913.94840277778</v>
      </c>
    </row>
    <row r="1791" spans="1:20" ht="43.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35"/>
        <v>5.0000000000000001E-3</v>
      </c>
      <c r="P1791">
        <f t="shared" si="136"/>
        <v>0.1</v>
      </c>
      <c r="Q1791" t="str" cm="1">
        <f t="array" ref="Q1791">_xlfn.IFS(LEFT(N1791,4)="film","film &amp; video",LEFT(N1791,4)="food","food",LEFT(N1791,4)="game","games",LEFT(N1791,4)="jour","journalism",LEFT(N1791,4)="musi","music",LEFT(N1791,4)="phot","photography",LEFT(N1791,4)="publ","publishing",LEFT(N1791,4)="tech","technology",LEFT(N1791,4)="thea","theater")</f>
        <v>photography</v>
      </c>
      <c r="R1791" t="str">
        <f t="shared" si="139"/>
        <v>photobooks</v>
      </c>
      <c r="S1791" s="10">
        <f t="shared" si="137"/>
        <v>42016.250034722223</v>
      </c>
      <c r="T1791" s="10">
        <f t="shared" si="138"/>
        <v>41956.250034722223</v>
      </c>
    </row>
    <row r="1792" spans="1:20" ht="43.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35"/>
        <v>4.9575757575757579E-2</v>
      </c>
      <c r="P1792">
        <f t="shared" si="136"/>
        <v>9.1687041564792182E-3</v>
      </c>
      <c r="Q1792" t="str" cm="1">
        <f t="array" ref="Q1792">_xlfn.IFS(LEFT(N1792,4)="film","film &amp; video",LEFT(N1792,4)="food","food",LEFT(N1792,4)="game","games",LEFT(N1792,4)="jour","journalism",LEFT(N1792,4)="musi","music",LEFT(N1792,4)="phot","photography",LEFT(N1792,4)="publ","publishing",LEFT(N1792,4)="tech","technology",LEFT(N1792,4)="thea","theater")</f>
        <v>photography</v>
      </c>
      <c r="R1792" t="str">
        <f t="shared" si="139"/>
        <v>photobooks</v>
      </c>
      <c r="S1792" s="10">
        <f t="shared" si="137"/>
        <v>42040.674513888895</v>
      </c>
      <c r="T1792" s="10">
        <f t="shared" si="138"/>
        <v>42010.674513888895</v>
      </c>
    </row>
    <row r="1793" spans="1:20" ht="28.8">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35"/>
        <v>3.5666666666666666E-2</v>
      </c>
      <c r="P1793">
        <f t="shared" si="136"/>
        <v>3.7383177570093455E-2</v>
      </c>
      <c r="Q1793" t="str" cm="1">
        <f t="array" ref="Q1793">_xlfn.IFS(LEFT(N1793,4)="film","film &amp; video",LEFT(N1793,4)="food","food",LEFT(N1793,4)="game","games",LEFT(N1793,4)="jour","journalism",LEFT(N1793,4)="musi","music",LEFT(N1793,4)="phot","photography",LEFT(N1793,4)="publ","publishing",LEFT(N1793,4)="tech","technology",LEFT(N1793,4)="thea","theater")</f>
        <v>photography</v>
      </c>
      <c r="R1793" t="str">
        <f t="shared" si="139"/>
        <v>photobooks</v>
      </c>
      <c r="S1793" s="10">
        <f t="shared" si="137"/>
        <v>42033.740335648152</v>
      </c>
      <c r="T1793" s="10">
        <f t="shared" si="138"/>
        <v>41973.740335648152</v>
      </c>
    </row>
    <row r="1794" spans="1:20" ht="28.8">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40">E1794/D1794</f>
        <v>0.61124000000000001</v>
      </c>
      <c r="P1794">
        <f t="shared" ref="P1794:P1857" si="141">L1794/E1794</f>
        <v>9.0962633335514697E-3</v>
      </c>
      <c r="Q1794" t="str" cm="1">
        <f t="array" ref="Q1794">_xlfn.IFS(LEFT(N1794,4)="film","film &amp; video",LEFT(N1794,4)="food","food",LEFT(N1794,4)="game","games",LEFT(N1794,4)="jour","journalism",LEFT(N1794,4)="musi","music",LEFT(N1794,4)="phot","photography",LEFT(N1794,4)="publ","publishing",LEFT(N1794,4)="tech","technology",LEFT(N1794,4)="thea","theater")</f>
        <v>photography</v>
      </c>
      <c r="R1794" t="str">
        <f t="shared" si="139"/>
        <v>photobooks</v>
      </c>
      <c r="S1794" s="10">
        <f t="shared" ref="S1794:S1857" si="142">(((I1794/60)/60)/24)+DATE(1970,1,1)</f>
        <v>42226.290972222225</v>
      </c>
      <c r="T1794" s="10">
        <f t="shared" ref="T1794:T1857" si="143">(((J1794/60)/60)/24)+DATE(1970,1,1)</f>
        <v>42189.031041666662</v>
      </c>
    </row>
    <row r="1795" spans="1:20" ht="43.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40"/>
        <v>1.3333333333333334E-2</v>
      </c>
      <c r="P1795">
        <f t="shared" si="141"/>
        <v>0.05</v>
      </c>
      <c r="Q1795" t="str" cm="1">
        <f t="array" ref="Q1795">_xlfn.IFS(LEFT(N1795,4)="film","film &amp; video",LEFT(N1795,4)="food","food",LEFT(N1795,4)="game","games",LEFT(N1795,4)="jour","journalism",LEFT(N1795,4)="musi","music",LEFT(N1795,4)="phot","photography",LEFT(N1795,4)="publ","publishing",LEFT(N1795,4)="tech","technology",LEFT(N1795,4)="thea","theater")</f>
        <v>photography</v>
      </c>
      <c r="R1795" t="str">
        <f t="shared" ref="R1795:R1858" si="144">MID(N1795,SEARCH("/",N1795)+1,17)</f>
        <v>photobooks</v>
      </c>
      <c r="S1795" s="10">
        <f t="shared" si="142"/>
        <v>41970.933333333334</v>
      </c>
      <c r="T1795" s="10">
        <f t="shared" si="143"/>
        <v>41940.89166666667</v>
      </c>
    </row>
    <row r="1796" spans="1:20" ht="43.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40"/>
        <v>0.11077777777777778</v>
      </c>
      <c r="P1796">
        <f t="shared" si="141"/>
        <v>1.8054162487462388E-2</v>
      </c>
      <c r="Q1796" t="str" cm="1">
        <f t="array" ref="Q1796">_xlfn.IFS(LEFT(N1796,4)="film","film &amp; video",LEFT(N1796,4)="food","food",LEFT(N1796,4)="game","games",LEFT(N1796,4)="jour","journalism",LEFT(N1796,4)="musi","music",LEFT(N1796,4)="phot","photography",LEFT(N1796,4)="publ","publishing",LEFT(N1796,4)="tech","technology",LEFT(N1796,4)="thea","theater")</f>
        <v>photography</v>
      </c>
      <c r="R1796" t="str">
        <f t="shared" si="144"/>
        <v>photobooks</v>
      </c>
      <c r="S1796" s="10">
        <f t="shared" si="142"/>
        <v>42046.551180555558</v>
      </c>
      <c r="T1796" s="10">
        <f t="shared" si="143"/>
        <v>42011.551180555558</v>
      </c>
    </row>
    <row r="1797" spans="1:20" ht="43.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40"/>
        <v>0.38735714285714284</v>
      </c>
      <c r="P1797">
        <f t="shared" si="141"/>
        <v>7.4681910381707538E-3</v>
      </c>
      <c r="Q1797" t="str" cm="1">
        <f t="array" ref="Q1797">_xlfn.IFS(LEFT(N1797,4)="film","film &amp; video",LEFT(N1797,4)="food","food",LEFT(N1797,4)="game","games",LEFT(N1797,4)="jour","journalism",LEFT(N1797,4)="musi","music",LEFT(N1797,4)="phot","photography",LEFT(N1797,4)="publ","publishing",LEFT(N1797,4)="tech","technology",LEFT(N1797,4)="thea","theater")</f>
        <v>photography</v>
      </c>
      <c r="R1797" t="str">
        <f t="shared" si="144"/>
        <v>photobooks</v>
      </c>
      <c r="S1797" s="10">
        <f t="shared" si="142"/>
        <v>42657.666666666672</v>
      </c>
      <c r="T1797" s="10">
        <f t="shared" si="143"/>
        <v>42628.288668981477</v>
      </c>
    </row>
    <row r="1798" spans="1:20" ht="57.6">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40"/>
        <v>0.22052631578947368</v>
      </c>
      <c r="P1798">
        <f t="shared" si="141"/>
        <v>2.052505966587112E-2</v>
      </c>
      <c r="Q1798" t="str" cm="1">
        <f t="array" ref="Q1798">_xlfn.IFS(LEFT(N1798,4)="film","film &amp; video",LEFT(N1798,4)="food","food",LEFT(N1798,4)="game","games",LEFT(N1798,4)="jour","journalism",LEFT(N1798,4)="musi","music",LEFT(N1798,4)="phot","photography",LEFT(N1798,4)="publ","publishing",LEFT(N1798,4)="tech","technology",LEFT(N1798,4)="thea","theater")</f>
        <v>photography</v>
      </c>
      <c r="R1798" t="str">
        <f t="shared" si="144"/>
        <v>photobooks</v>
      </c>
      <c r="S1798" s="10">
        <f t="shared" si="142"/>
        <v>42575.439421296294</v>
      </c>
      <c r="T1798" s="10">
        <f t="shared" si="143"/>
        <v>42515.439421296294</v>
      </c>
    </row>
    <row r="1799" spans="1:20" ht="43.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40"/>
        <v>0.67549999999999999</v>
      </c>
      <c r="P1799">
        <f t="shared" si="141"/>
        <v>2.072538860103627E-2</v>
      </c>
      <c r="Q1799" t="str" cm="1">
        <f t="array" ref="Q1799">_xlfn.IFS(LEFT(N1799,4)="film","film &amp; video",LEFT(N1799,4)="food","food",LEFT(N1799,4)="game","games",LEFT(N1799,4)="jour","journalism",LEFT(N1799,4)="musi","music",LEFT(N1799,4)="phot","photography",LEFT(N1799,4)="publ","publishing",LEFT(N1799,4)="tech","technology",LEFT(N1799,4)="thea","theater")</f>
        <v>photography</v>
      </c>
      <c r="R1799" t="str">
        <f t="shared" si="144"/>
        <v>photobooks</v>
      </c>
      <c r="S1799" s="10">
        <f t="shared" si="142"/>
        <v>42719.56931712963</v>
      </c>
      <c r="T1799" s="10">
        <f t="shared" si="143"/>
        <v>42689.56931712963</v>
      </c>
    </row>
    <row r="1800" spans="1:20" ht="43.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40"/>
        <v>0.136375</v>
      </c>
      <c r="P1800">
        <f t="shared" si="141"/>
        <v>1.6956920256645278E-2</v>
      </c>
      <c r="Q1800" t="str" cm="1">
        <f t="array" ref="Q1800">_xlfn.IFS(LEFT(N1800,4)="film","film &amp; video",LEFT(N1800,4)="food","food",LEFT(N1800,4)="game","games",LEFT(N1800,4)="jour","journalism",LEFT(N1800,4)="musi","music",LEFT(N1800,4)="phot","photography",LEFT(N1800,4)="publ","publishing",LEFT(N1800,4)="tech","technology",LEFT(N1800,4)="thea","theater")</f>
        <v>photography</v>
      </c>
      <c r="R1800" t="str">
        <f t="shared" si="144"/>
        <v>photobooks</v>
      </c>
      <c r="S1800" s="10">
        <f t="shared" si="142"/>
        <v>42404.32677083333</v>
      </c>
      <c r="T1800" s="10">
        <f t="shared" si="143"/>
        <v>42344.32677083333</v>
      </c>
    </row>
    <row r="1801" spans="1:20" ht="28.8">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40"/>
        <v>1.7457500000000001E-2</v>
      </c>
      <c r="P1801">
        <f t="shared" si="141"/>
        <v>8.5922955749677787E-2</v>
      </c>
      <c r="Q1801" t="str" cm="1">
        <f t="array" ref="Q1801">_xlfn.IFS(LEFT(N1801,4)="film","film &amp; video",LEFT(N1801,4)="food","food",LEFT(N1801,4)="game","games",LEFT(N1801,4)="jour","journalism",LEFT(N1801,4)="musi","music",LEFT(N1801,4)="phot","photography",LEFT(N1801,4)="publ","publishing",LEFT(N1801,4)="tech","technology",LEFT(N1801,4)="thea","theater")</f>
        <v>photography</v>
      </c>
      <c r="R1801" t="str">
        <f t="shared" si="144"/>
        <v>photobooks</v>
      </c>
      <c r="S1801" s="10">
        <f t="shared" si="142"/>
        <v>41954.884351851855</v>
      </c>
      <c r="T1801" s="10">
        <f t="shared" si="143"/>
        <v>41934.842685185184</v>
      </c>
    </row>
    <row r="1802" spans="1:20" ht="43.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40"/>
        <v>0.20449632511889321</v>
      </c>
      <c r="P1802">
        <f t="shared" si="141"/>
        <v>1.1945031712473573E-2</v>
      </c>
      <c r="Q1802" t="str" cm="1">
        <f t="array" ref="Q1802">_xlfn.IFS(LEFT(N1802,4)="film","film &amp; video",LEFT(N1802,4)="food","food",LEFT(N1802,4)="game","games",LEFT(N1802,4)="jour","journalism",LEFT(N1802,4)="musi","music",LEFT(N1802,4)="phot","photography",LEFT(N1802,4)="publ","publishing",LEFT(N1802,4)="tech","technology",LEFT(N1802,4)="thea","theater")</f>
        <v>photography</v>
      </c>
      <c r="R1802" t="str">
        <f t="shared" si="144"/>
        <v>photobooks</v>
      </c>
      <c r="S1802" s="10">
        <f t="shared" si="142"/>
        <v>42653.606134259258</v>
      </c>
      <c r="T1802" s="10">
        <f t="shared" si="143"/>
        <v>42623.606134259258</v>
      </c>
    </row>
    <row r="1803" spans="1:20" ht="43.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40"/>
        <v>0.13852941176470587</v>
      </c>
      <c r="P1803">
        <f t="shared" si="141"/>
        <v>1.5711252653927813E-2</v>
      </c>
      <c r="Q1803" t="str" cm="1">
        <f t="array" ref="Q1803">_xlfn.IFS(LEFT(N1803,4)="film","film &amp; video",LEFT(N1803,4)="food","food",LEFT(N1803,4)="game","games",LEFT(N1803,4)="jour","journalism",LEFT(N1803,4)="musi","music",LEFT(N1803,4)="phot","photography",LEFT(N1803,4)="publ","publishing",LEFT(N1803,4)="tech","technology",LEFT(N1803,4)="thea","theater")</f>
        <v>photography</v>
      </c>
      <c r="R1803" t="str">
        <f t="shared" si="144"/>
        <v>photobooks</v>
      </c>
      <c r="S1803" s="10">
        <f t="shared" si="142"/>
        <v>42353.506944444445</v>
      </c>
      <c r="T1803" s="10">
        <f t="shared" si="143"/>
        <v>42321.660509259258</v>
      </c>
    </row>
    <row r="1804" spans="1:20" ht="43.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40"/>
        <v>0.48485714285714288</v>
      </c>
      <c r="P1804">
        <f t="shared" si="141"/>
        <v>1.060695344725987E-2</v>
      </c>
      <c r="Q1804" t="str" cm="1">
        <f t="array" ref="Q1804">_xlfn.IFS(LEFT(N1804,4)="film","film &amp; video",LEFT(N1804,4)="food","food",LEFT(N1804,4)="game","games",LEFT(N1804,4)="jour","journalism",LEFT(N1804,4)="musi","music",LEFT(N1804,4)="phot","photography",LEFT(N1804,4)="publ","publishing",LEFT(N1804,4)="tech","technology",LEFT(N1804,4)="thea","theater")</f>
        <v>photography</v>
      </c>
      <c r="R1804" t="str">
        <f t="shared" si="144"/>
        <v>photobooks</v>
      </c>
      <c r="S1804" s="10">
        <f t="shared" si="142"/>
        <v>42182.915972222225</v>
      </c>
      <c r="T1804" s="10">
        <f t="shared" si="143"/>
        <v>42159.47256944445</v>
      </c>
    </row>
    <row r="1805" spans="1:20" ht="43.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40"/>
        <v>0.308</v>
      </c>
      <c r="P1805">
        <f t="shared" si="141"/>
        <v>1.3914656771799629E-2</v>
      </c>
      <c r="Q1805" t="str" cm="1">
        <f t="array" ref="Q1805">_xlfn.IFS(LEFT(N1805,4)="film","film &amp; video",LEFT(N1805,4)="food","food",LEFT(N1805,4)="game","games",LEFT(N1805,4)="jour","journalism",LEFT(N1805,4)="musi","music",LEFT(N1805,4)="phot","photography",LEFT(N1805,4)="publ","publishing",LEFT(N1805,4)="tech","technology",LEFT(N1805,4)="thea","theater")</f>
        <v>photography</v>
      </c>
      <c r="R1805" t="str">
        <f t="shared" si="144"/>
        <v>photobooks</v>
      </c>
      <c r="S1805" s="10">
        <f t="shared" si="142"/>
        <v>42049.071550925932</v>
      </c>
      <c r="T1805" s="10">
        <f t="shared" si="143"/>
        <v>42018.071550925932</v>
      </c>
    </row>
    <row r="1806" spans="1:20" ht="43.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40"/>
        <v>0.35174193548387095</v>
      </c>
      <c r="P1806">
        <f t="shared" si="141"/>
        <v>9.5377842993396925E-3</v>
      </c>
      <c r="Q1806" t="str" cm="1">
        <f t="array" ref="Q1806">_xlfn.IFS(LEFT(N1806,4)="film","film &amp; video",LEFT(N1806,4)="food","food",LEFT(N1806,4)="game","games",LEFT(N1806,4)="jour","journalism",LEFT(N1806,4)="musi","music",LEFT(N1806,4)="phot","photography",LEFT(N1806,4)="publ","publishing",LEFT(N1806,4)="tech","technology",LEFT(N1806,4)="thea","theater")</f>
        <v>photography</v>
      </c>
      <c r="R1806" t="str">
        <f t="shared" si="144"/>
        <v>photobooks</v>
      </c>
      <c r="S1806" s="10">
        <f t="shared" si="142"/>
        <v>42322.719953703709</v>
      </c>
      <c r="T1806" s="10">
        <f t="shared" si="143"/>
        <v>42282.678287037037</v>
      </c>
    </row>
    <row r="1807" spans="1:20" ht="43.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40"/>
        <v>0.36404444444444445</v>
      </c>
      <c r="P1807">
        <f t="shared" si="141"/>
        <v>1.489439628860945E-2</v>
      </c>
      <c r="Q1807" t="str" cm="1">
        <f t="array" ref="Q1807">_xlfn.IFS(LEFT(N1807,4)="film","film &amp; video",LEFT(N1807,4)="food","food",LEFT(N1807,4)="game","games",LEFT(N1807,4)="jour","journalism",LEFT(N1807,4)="musi","music",LEFT(N1807,4)="phot","photography",LEFT(N1807,4)="publ","publishing",LEFT(N1807,4)="tech","technology",LEFT(N1807,4)="thea","theater")</f>
        <v>photography</v>
      </c>
      <c r="R1807" t="str">
        <f t="shared" si="144"/>
        <v>photobooks</v>
      </c>
      <c r="S1807" s="10">
        <f t="shared" si="142"/>
        <v>42279.75</v>
      </c>
      <c r="T1807" s="10">
        <f t="shared" si="143"/>
        <v>42247.803912037038</v>
      </c>
    </row>
    <row r="1808" spans="1:20" ht="43.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40"/>
        <v>2.955E-2</v>
      </c>
      <c r="P1808">
        <f t="shared" si="141"/>
        <v>1.3536379018612521E-2</v>
      </c>
      <c r="Q1808" t="str" cm="1">
        <f t="array" ref="Q1808">_xlfn.IFS(LEFT(N1808,4)="film","film &amp; video",LEFT(N1808,4)="food","food",LEFT(N1808,4)="game","games",LEFT(N1808,4)="jour","journalism",LEFT(N1808,4)="musi","music",LEFT(N1808,4)="phot","photography",LEFT(N1808,4)="publ","publishing",LEFT(N1808,4)="tech","technology",LEFT(N1808,4)="thea","theater")</f>
        <v>photography</v>
      </c>
      <c r="R1808" t="str">
        <f t="shared" si="144"/>
        <v>photobooks</v>
      </c>
      <c r="S1808" s="10">
        <f t="shared" si="142"/>
        <v>41912.638298611113</v>
      </c>
      <c r="T1808" s="10">
        <f t="shared" si="143"/>
        <v>41877.638298611113</v>
      </c>
    </row>
    <row r="1809" spans="1:20" ht="28.8">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40"/>
        <v>0.1106</v>
      </c>
      <c r="P1809">
        <f t="shared" si="141"/>
        <v>1.4466546112115732E-2</v>
      </c>
      <c r="Q1809" t="str" cm="1">
        <f t="array" ref="Q1809">_xlfn.IFS(LEFT(N1809,4)="film","film &amp; video",LEFT(N1809,4)="food","food",LEFT(N1809,4)="game","games",LEFT(N1809,4)="jour","journalism",LEFT(N1809,4)="musi","music",LEFT(N1809,4)="phot","photography",LEFT(N1809,4)="publ","publishing",LEFT(N1809,4)="tech","technology",LEFT(N1809,4)="thea","theater")</f>
        <v>photography</v>
      </c>
      <c r="R1809" t="str">
        <f t="shared" si="144"/>
        <v>photobooks</v>
      </c>
      <c r="S1809" s="10">
        <f t="shared" si="142"/>
        <v>41910.068437499998</v>
      </c>
      <c r="T1809" s="10">
        <f t="shared" si="143"/>
        <v>41880.068437499998</v>
      </c>
    </row>
    <row r="1810" spans="1:20" ht="43.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40"/>
        <v>0.41407142857142859</v>
      </c>
      <c r="P1810">
        <f t="shared" si="141"/>
        <v>8.2801449025357941E-3</v>
      </c>
      <c r="Q1810" t="str" cm="1">
        <f t="array" ref="Q1810">_xlfn.IFS(LEFT(N1810,4)="film","film &amp; video",LEFT(N1810,4)="food","food",LEFT(N1810,4)="game","games",LEFT(N1810,4)="jour","journalism",LEFT(N1810,4)="musi","music",LEFT(N1810,4)="phot","photography",LEFT(N1810,4)="publ","publishing",LEFT(N1810,4)="tech","technology",LEFT(N1810,4)="thea","theater")</f>
        <v>photography</v>
      </c>
      <c r="R1810" t="str">
        <f t="shared" si="144"/>
        <v>photobooks</v>
      </c>
      <c r="S1810" s="10">
        <f t="shared" si="142"/>
        <v>42777.680902777778</v>
      </c>
      <c r="T1810" s="10">
        <f t="shared" si="143"/>
        <v>42742.680902777778</v>
      </c>
    </row>
    <row r="1811" spans="1:20" ht="43.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40"/>
        <v>0.10857142857142857</v>
      </c>
      <c r="P1811">
        <f t="shared" si="141"/>
        <v>2.368421052631579E-2</v>
      </c>
      <c r="Q1811" t="str" cm="1">
        <f t="array" ref="Q1811">_xlfn.IFS(LEFT(N1811,4)="film","film &amp; video",LEFT(N1811,4)="food","food",LEFT(N1811,4)="game","games",LEFT(N1811,4)="jour","journalism",LEFT(N1811,4)="musi","music",LEFT(N1811,4)="phot","photography",LEFT(N1811,4)="publ","publishing",LEFT(N1811,4)="tech","technology",LEFT(N1811,4)="thea","theater")</f>
        <v>photography</v>
      </c>
      <c r="R1811" t="str">
        <f t="shared" si="144"/>
        <v>photobooks</v>
      </c>
      <c r="S1811" s="10">
        <f t="shared" si="142"/>
        <v>42064.907858796301</v>
      </c>
      <c r="T1811" s="10">
        <f t="shared" si="143"/>
        <v>42029.907858796301</v>
      </c>
    </row>
    <row r="1812" spans="1:20" ht="43.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40"/>
        <v>3.3333333333333333E-2</v>
      </c>
      <c r="P1812">
        <f t="shared" si="141"/>
        <v>0.13333333333333333</v>
      </c>
      <c r="Q1812" t="str" cm="1">
        <f t="array" ref="Q1812">_xlfn.IFS(LEFT(N1812,4)="film","film &amp; video",LEFT(N1812,4)="food","food",LEFT(N1812,4)="game","games",LEFT(N1812,4)="jour","journalism",LEFT(N1812,4)="musi","music",LEFT(N1812,4)="phot","photography",LEFT(N1812,4)="publ","publishing",LEFT(N1812,4)="tech","technology",LEFT(N1812,4)="thea","theater")</f>
        <v>photography</v>
      </c>
      <c r="R1812" t="str">
        <f t="shared" si="144"/>
        <v>photobooks</v>
      </c>
      <c r="S1812" s="10">
        <f t="shared" si="142"/>
        <v>41872.91002314815</v>
      </c>
      <c r="T1812" s="10">
        <f t="shared" si="143"/>
        <v>41860.91002314815</v>
      </c>
    </row>
    <row r="1813" spans="1:20" ht="43.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40"/>
        <v>7.407407407407407E-4</v>
      </c>
      <c r="P1813">
        <f t="shared" si="141"/>
        <v>0.65</v>
      </c>
      <c r="Q1813" t="str" cm="1">
        <f t="array" ref="Q1813">_xlfn.IFS(LEFT(N1813,4)="film","film &amp; video",LEFT(N1813,4)="food","food",LEFT(N1813,4)="game","games",LEFT(N1813,4)="jour","journalism",LEFT(N1813,4)="musi","music",LEFT(N1813,4)="phot","photography",LEFT(N1813,4)="publ","publishing",LEFT(N1813,4)="tech","technology",LEFT(N1813,4)="thea","theater")</f>
        <v>photography</v>
      </c>
      <c r="R1813" t="str">
        <f t="shared" si="144"/>
        <v>photobooks</v>
      </c>
      <c r="S1813" s="10">
        <f t="shared" si="142"/>
        <v>41936.166666666664</v>
      </c>
      <c r="T1813" s="10">
        <f t="shared" si="143"/>
        <v>41876.433680555558</v>
      </c>
    </row>
    <row r="1814" spans="1:20" ht="43.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40"/>
        <v>0.13307692307692306</v>
      </c>
      <c r="P1814">
        <f t="shared" si="141"/>
        <v>2.6589595375722544E-2</v>
      </c>
      <c r="Q1814" t="str" cm="1">
        <f t="array" ref="Q1814">_xlfn.IFS(LEFT(N1814,4)="film","film &amp; video",LEFT(N1814,4)="food","food",LEFT(N1814,4)="game","games",LEFT(N1814,4)="jour","journalism",LEFT(N1814,4)="musi","music",LEFT(N1814,4)="phot","photography",LEFT(N1814,4)="publ","publishing",LEFT(N1814,4)="tech","technology",LEFT(N1814,4)="thea","theater")</f>
        <v>photography</v>
      </c>
      <c r="R1814" t="str">
        <f t="shared" si="144"/>
        <v>photobooks</v>
      </c>
      <c r="S1814" s="10">
        <f t="shared" si="142"/>
        <v>42554.318703703699</v>
      </c>
      <c r="T1814" s="10">
        <f t="shared" si="143"/>
        <v>42524.318703703699</v>
      </c>
    </row>
    <row r="1815" spans="1:20" ht="43.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40"/>
        <v>0</v>
      </c>
      <c r="P1815" t="e">
        <f t="shared" si="141"/>
        <v>#DIV/0!</v>
      </c>
      <c r="Q1815" t="str" cm="1">
        <f t="array" ref="Q1815">_xlfn.IFS(LEFT(N1815,4)="film","film &amp; video",LEFT(N1815,4)="food","food",LEFT(N1815,4)="game","games",LEFT(N1815,4)="jour","journalism",LEFT(N1815,4)="musi","music",LEFT(N1815,4)="phot","photography",LEFT(N1815,4)="publ","publishing",LEFT(N1815,4)="tech","technology",LEFT(N1815,4)="thea","theater")</f>
        <v>photography</v>
      </c>
      <c r="R1815" t="str">
        <f t="shared" si="144"/>
        <v>photobooks</v>
      </c>
      <c r="S1815" s="10">
        <f t="shared" si="142"/>
        <v>41859.889027777775</v>
      </c>
      <c r="T1815" s="10">
        <f t="shared" si="143"/>
        <v>41829.889027777775</v>
      </c>
    </row>
    <row r="1816" spans="1:20" ht="43.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40"/>
        <v>0.49183333333333334</v>
      </c>
      <c r="P1816">
        <f t="shared" si="141"/>
        <v>2.3720772619451033E-2</v>
      </c>
      <c r="Q1816" t="str" cm="1">
        <f t="array" ref="Q1816">_xlfn.IFS(LEFT(N1816,4)="film","film &amp; video",LEFT(N1816,4)="food","food",LEFT(N1816,4)="game","games",LEFT(N1816,4)="jour","journalism",LEFT(N1816,4)="musi","music",LEFT(N1816,4)="phot","photography",LEFT(N1816,4)="publ","publishing",LEFT(N1816,4)="tech","technology",LEFT(N1816,4)="thea","theater")</f>
        <v>photography</v>
      </c>
      <c r="R1816" t="str">
        <f t="shared" si="144"/>
        <v>photobooks</v>
      </c>
      <c r="S1816" s="10">
        <f t="shared" si="142"/>
        <v>42063.314074074078</v>
      </c>
      <c r="T1816" s="10">
        <f t="shared" si="143"/>
        <v>42033.314074074078</v>
      </c>
    </row>
    <row r="1817" spans="1:20" ht="57.6">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40"/>
        <v>0</v>
      </c>
      <c r="P1817" t="e">
        <f t="shared" si="141"/>
        <v>#DIV/0!</v>
      </c>
      <c r="Q1817" t="str" cm="1">
        <f t="array" ref="Q1817">_xlfn.IFS(LEFT(N1817,4)="film","film &amp; video",LEFT(N1817,4)="food","food",LEFT(N1817,4)="game","games",LEFT(N1817,4)="jour","journalism",LEFT(N1817,4)="musi","music",LEFT(N1817,4)="phot","photography",LEFT(N1817,4)="publ","publishing",LEFT(N1817,4)="tech","technology",LEFT(N1817,4)="thea","theater")</f>
        <v>photography</v>
      </c>
      <c r="R1817" t="str">
        <f t="shared" si="144"/>
        <v>photobooks</v>
      </c>
      <c r="S1817" s="10">
        <f t="shared" si="142"/>
        <v>42186.906678240746</v>
      </c>
      <c r="T1817" s="10">
        <f t="shared" si="143"/>
        <v>42172.906678240746</v>
      </c>
    </row>
    <row r="1818" spans="1:20" ht="43.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40"/>
        <v>2.036E-2</v>
      </c>
      <c r="P1818">
        <f t="shared" si="141"/>
        <v>1.1787819253438114E-2</v>
      </c>
      <c r="Q1818" t="str" cm="1">
        <f t="array" ref="Q1818">_xlfn.IFS(LEFT(N1818,4)="film","film &amp; video",LEFT(N1818,4)="food","food",LEFT(N1818,4)="game","games",LEFT(N1818,4)="jour","journalism",LEFT(N1818,4)="musi","music",LEFT(N1818,4)="phot","photography",LEFT(N1818,4)="publ","publishing",LEFT(N1818,4)="tech","technology",LEFT(N1818,4)="thea","theater")</f>
        <v>photography</v>
      </c>
      <c r="R1818" t="str">
        <f t="shared" si="144"/>
        <v>photobooks</v>
      </c>
      <c r="S1818" s="10">
        <f t="shared" si="142"/>
        <v>42576.791666666672</v>
      </c>
      <c r="T1818" s="10">
        <f t="shared" si="143"/>
        <v>42548.876192129625</v>
      </c>
    </row>
    <row r="1819" spans="1:20" ht="28.8">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40"/>
        <v>0.52327777777777773</v>
      </c>
      <c r="P1819">
        <f t="shared" si="141"/>
        <v>1.0616838305552606E-2</v>
      </c>
      <c r="Q1819" t="str" cm="1">
        <f t="array" ref="Q1819">_xlfn.IFS(LEFT(N1819,4)="film","film &amp; video",LEFT(N1819,4)="food","food",LEFT(N1819,4)="game","games",LEFT(N1819,4)="jour","journalism",LEFT(N1819,4)="musi","music",LEFT(N1819,4)="phot","photography",LEFT(N1819,4)="publ","publishing",LEFT(N1819,4)="tech","technology",LEFT(N1819,4)="thea","theater")</f>
        <v>photography</v>
      </c>
      <c r="R1819" t="str">
        <f t="shared" si="144"/>
        <v>photobooks</v>
      </c>
      <c r="S1819" s="10">
        <f t="shared" si="142"/>
        <v>42765.290972222225</v>
      </c>
      <c r="T1819" s="10">
        <f t="shared" si="143"/>
        <v>42705.662118055552</v>
      </c>
    </row>
    <row r="1820" spans="1:20" ht="28.8">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40"/>
        <v>0</v>
      </c>
      <c r="P1820" t="e">
        <f t="shared" si="141"/>
        <v>#DIV/0!</v>
      </c>
      <c r="Q1820" t="str" cm="1">
        <f t="array" ref="Q1820">_xlfn.IFS(LEFT(N1820,4)="film","film &amp; video",LEFT(N1820,4)="food","food",LEFT(N1820,4)="game","games",LEFT(N1820,4)="jour","journalism",LEFT(N1820,4)="musi","music",LEFT(N1820,4)="phot","photography",LEFT(N1820,4)="publ","publishing",LEFT(N1820,4)="tech","technology",LEFT(N1820,4)="thea","theater")</f>
        <v>photography</v>
      </c>
      <c r="R1820" t="str">
        <f t="shared" si="144"/>
        <v>photobooks</v>
      </c>
      <c r="S1820" s="10">
        <f t="shared" si="142"/>
        <v>42097.192708333328</v>
      </c>
      <c r="T1820" s="10">
        <f t="shared" si="143"/>
        <v>42067.234375</v>
      </c>
    </row>
    <row r="1821" spans="1:20" ht="43.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40"/>
        <v>2.0833333333333332E-2</v>
      </c>
      <c r="P1821">
        <f t="shared" si="141"/>
        <v>0.16</v>
      </c>
      <c r="Q1821" t="str" cm="1">
        <f t="array" ref="Q1821">_xlfn.IFS(LEFT(N1821,4)="film","film &amp; video",LEFT(N1821,4)="food","food",LEFT(N1821,4)="game","games",LEFT(N1821,4)="jour","journalism",LEFT(N1821,4)="musi","music",LEFT(N1821,4)="phot","photography",LEFT(N1821,4)="publ","publishing",LEFT(N1821,4)="tech","technology",LEFT(N1821,4)="thea","theater")</f>
        <v>photography</v>
      </c>
      <c r="R1821" t="str">
        <f t="shared" si="144"/>
        <v>photobooks</v>
      </c>
      <c r="S1821" s="10">
        <f t="shared" si="142"/>
        <v>41850.752268518518</v>
      </c>
      <c r="T1821" s="10">
        <f t="shared" si="143"/>
        <v>41820.752268518518</v>
      </c>
    </row>
    <row r="1822" spans="1:20" ht="57.6">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40"/>
        <v>6.565384615384616E-2</v>
      </c>
      <c r="P1822">
        <f t="shared" si="141"/>
        <v>4.6865846514352666E-3</v>
      </c>
      <c r="Q1822" t="str" cm="1">
        <f t="array" ref="Q1822">_xlfn.IFS(LEFT(N1822,4)="film","film &amp; video",LEFT(N1822,4)="food","food",LEFT(N1822,4)="game","games",LEFT(N1822,4)="jour","journalism",LEFT(N1822,4)="musi","music",LEFT(N1822,4)="phot","photography",LEFT(N1822,4)="publ","publishing",LEFT(N1822,4)="tech","technology",LEFT(N1822,4)="thea","theater")</f>
        <v>photography</v>
      </c>
      <c r="R1822" t="str">
        <f t="shared" si="144"/>
        <v>photobooks</v>
      </c>
      <c r="S1822" s="10">
        <f t="shared" si="142"/>
        <v>42095.042708333334</v>
      </c>
      <c r="T1822" s="10">
        <f t="shared" si="143"/>
        <v>42065.084375000006</v>
      </c>
    </row>
    <row r="1823" spans="1:20" ht="43.2">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40"/>
        <v>1.3489</v>
      </c>
      <c r="P1823">
        <f t="shared" si="141"/>
        <v>1.6902661427830083E-2</v>
      </c>
      <c r="Q1823" t="str" cm="1">
        <f t="array" ref="Q1823">_xlfn.IFS(LEFT(N1823,4)="film","film &amp; video",LEFT(N1823,4)="food","food",LEFT(N1823,4)="game","games",LEFT(N1823,4)="jour","journalism",LEFT(N1823,4)="musi","music",LEFT(N1823,4)="phot","photography",LEFT(N1823,4)="publ","publishing",LEFT(N1823,4)="tech","technology",LEFT(N1823,4)="thea","theater")</f>
        <v>music</v>
      </c>
      <c r="R1823" t="str">
        <f t="shared" si="144"/>
        <v>rock</v>
      </c>
      <c r="S1823" s="10">
        <f t="shared" si="142"/>
        <v>40971.319062499999</v>
      </c>
      <c r="T1823" s="10">
        <f t="shared" si="143"/>
        <v>40926.319062499999</v>
      </c>
    </row>
    <row r="1824" spans="1:20" ht="28.8">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40"/>
        <v>1</v>
      </c>
      <c r="P1824">
        <f t="shared" si="141"/>
        <v>3.6666666666666667E-2</v>
      </c>
      <c r="Q1824" t="str" cm="1">
        <f t="array" ref="Q1824">_xlfn.IFS(LEFT(N1824,4)="film","film &amp; video",LEFT(N1824,4)="food","food",LEFT(N1824,4)="game","games",LEFT(N1824,4)="jour","journalism",LEFT(N1824,4)="musi","music",LEFT(N1824,4)="phot","photography",LEFT(N1824,4)="publ","publishing",LEFT(N1824,4)="tech","technology",LEFT(N1824,4)="thea","theater")</f>
        <v>music</v>
      </c>
      <c r="R1824" t="str">
        <f t="shared" si="144"/>
        <v>rock</v>
      </c>
      <c r="S1824" s="10">
        <f t="shared" si="142"/>
        <v>41670.792361111111</v>
      </c>
      <c r="T1824" s="10">
        <f t="shared" si="143"/>
        <v>41634.797013888885</v>
      </c>
    </row>
    <row r="1825" spans="1:20" ht="43.2">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40"/>
        <v>1.1585714285714286</v>
      </c>
      <c r="P1825">
        <f t="shared" si="141"/>
        <v>4.0690505548705305E-2</v>
      </c>
      <c r="Q1825" t="str" cm="1">
        <f t="array" ref="Q1825">_xlfn.IFS(LEFT(N1825,4)="film","film &amp; video",LEFT(N1825,4)="food","food",LEFT(N1825,4)="game","games",LEFT(N1825,4)="jour","journalism",LEFT(N1825,4)="musi","music",LEFT(N1825,4)="phot","photography",LEFT(N1825,4)="publ","publishing",LEFT(N1825,4)="tech","technology",LEFT(N1825,4)="thea","theater")</f>
        <v>music</v>
      </c>
      <c r="R1825" t="str">
        <f t="shared" si="144"/>
        <v>rock</v>
      </c>
      <c r="S1825" s="10">
        <f t="shared" si="142"/>
        <v>41206.684907407405</v>
      </c>
      <c r="T1825" s="10">
        <f t="shared" si="143"/>
        <v>41176.684907407405</v>
      </c>
    </row>
    <row r="1826" spans="1:20">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40"/>
        <v>1.0006666666666666</v>
      </c>
      <c r="P1826">
        <f t="shared" si="141"/>
        <v>1.3324450366422385E-2</v>
      </c>
      <c r="Q1826" t="str" cm="1">
        <f t="array" ref="Q1826">_xlfn.IFS(LEFT(N1826,4)="film","film &amp; video",LEFT(N1826,4)="food","food",LEFT(N1826,4)="game","games",LEFT(N1826,4)="jour","journalism",LEFT(N1826,4)="musi","music",LEFT(N1826,4)="phot","photography",LEFT(N1826,4)="publ","publishing",LEFT(N1826,4)="tech","technology",LEFT(N1826,4)="thea","theater")</f>
        <v>music</v>
      </c>
      <c r="R1826" t="str">
        <f t="shared" si="144"/>
        <v>rock</v>
      </c>
      <c r="S1826" s="10">
        <f t="shared" si="142"/>
        <v>41647.088888888888</v>
      </c>
      <c r="T1826" s="10">
        <f t="shared" si="143"/>
        <v>41626.916284722225</v>
      </c>
    </row>
    <row r="1827" spans="1:20" ht="43.2">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40"/>
        <v>1.0505</v>
      </c>
      <c r="P1827">
        <f t="shared" si="141"/>
        <v>2.3798191337458353E-2</v>
      </c>
      <c r="Q1827" t="str" cm="1">
        <f t="array" ref="Q1827">_xlfn.IFS(LEFT(N1827,4)="film","film &amp; video",LEFT(N1827,4)="food","food",LEFT(N1827,4)="game","games",LEFT(N1827,4)="jour","journalism",LEFT(N1827,4)="musi","music",LEFT(N1827,4)="phot","photography",LEFT(N1827,4)="publ","publishing",LEFT(N1827,4)="tech","technology",LEFT(N1827,4)="thea","theater")</f>
        <v>music</v>
      </c>
      <c r="R1827" t="str">
        <f t="shared" si="144"/>
        <v>rock</v>
      </c>
      <c r="S1827" s="10">
        <f t="shared" si="142"/>
        <v>41466.83452546296</v>
      </c>
      <c r="T1827" s="10">
        <f t="shared" si="143"/>
        <v>41443.83452546296</v>
      </c>
    </row>
    <row r="1828" spans="1:20" ht="28.8">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40"/>
        <v>1.01</v>
      </c>
      <c r="P1828">
        <f t="shared" si="141"/>
        <v>1.8811881188118811E-2</v>
      </c>
      <c r="Q1828" t="str" cm="1">
        <f t="array" ref="Q1828">_xlfn.IFS(LEFT(N1828,4)="film","film &amp; video",LEFT(N1828,4)="food","food",LEFT(N1828,4)="game","games",LEFT(N1828,4)="jour","journalism",LEFT(N1828,4)="musi","music",LEFT(N1828,4)="phot","photography",LEFT(N1828,4)="publ","publishing",LEFT(N1828,4)="tech","technology",LEFT(N1828,4)="thea","theater")</f>
        <v>music</v>
      </c>
      <c r="R1828" t="str">
        <f t="shared" si="144"/>
        <v>rock</v>
      </c>
      <c r="S1828" s="10">
        <f t="shared" si="142"/>
        <v>41687.923807870371</v>
      </c>
      <c r="T1828" s="10">
        <f t="shared" si="143"/>
        <v>41657.923807870371</v>
      </c>
    </row>
    <row r="1829" spans="1:20" ht="43.2">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40"/>
        <v>1.0066250000000001</v>
      </c>
      <c r="P1829">
        <f t="shared" si="141"/>
        <v>1.1921023221159815E-2</v>
      </c>
      <c r="Q1829" t="str" cm="1">
        <f t="array" ref="Q1829">_xlfn.IFS(LEFT(N1829,4)="film","film &amp; video",LEFT(N1829,4)="food","food",LEFT(N1829,4)="game","games",LEFT(N1829,4)="jour","journalism",LEFT(N1829,4)="musi","music",LEFT(N1829,4)="phot","photography",LEFT(N1829,4)="publ","publishing",LEFT(N1829,4)="tech","technology",LEFT(N1829,4)="thea","theater")</f>
        <v>music</v>
      </c>
      <c r="R1829" t="str">
        <f t="shared" si="144"/>
        <v>rock</v>
      </c>
      <c r="S1829" s="10">
        <f t="shared" si="142"/>
        <v>40605.325937499998</v>
      </c>
      <c r="T1829" s="10">
        <f t="shared" si="143"/>
        <v>40555.325937499998</v>
      </c>
    </row>
    <row r="1830" spans="1:20" ht="57.6">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40"/>
        <v>1.0016</v>
      </c>
      <c r="P1830">
        <f t="shared" si="141"/>
        <v>2.3961661341853034E-3</v>
      </c>
      <c r="Q1830" t="str" cm="1">
        <f t="array" ref="Q1830">_xlfn.IFS(LEFT(N1830,4)="film","film &amp; video",LEFT(N1830,4)="food","food",LEFT(N1830,4)="game","games",LEFT(N1830,4)="jour","journalism",LEFT(N1830,4)="musi","music",LEFT(N1830,4)="phot","photography",LEFT(N1830,4)="publ","publishing",LEFT(N1830,4)="tech","technology",LEFT(N1830,4)="thea","theater")</f>
        <v>music</v>
      </c>
      <c r="R1830" t="str">
        <f t="shared" si="144"/>
        <v>rock</v>
      </c>
      <c r="S1830" s="10">
        <f t="shared" si="142"/>
        <v>41768.916666666664</v>
      </c>
      <c r="T1830" s="10">
        <f t="shared" si="143"/>
        <v>41736.899652777778</v>
      </c>
    </row>
    <row r="1831" spans="1:20" ht="43.2">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40"/>
        <v>1.6668333333333334</v>
      </c>
      <c r="P1831">
        <f t="shared" si="141"/>
        <v>1.3198680131986801E-2</v>
      </c>
      <c r="Q1831" t="str" cm="1">
        <f t="array" ref="Q1831">_xlfn.IFS(LEFT(N1831,4)="film","film &amp; video",LEFT(N1831,4)="food","food",LEFT(N1831,4)="game","games",LEFT(N1831,4)="jour","journalism",LEFT(N1831,4)="musi","music",LEFT(N1831,4)="phot","photography",LEFT(N1831,4)="publ","publishing",LEFT(N1831,4)="tech","technology",LEFT(N1831,4)="thea","theater")</f>
        <v>music</v>
      </c>
      <c r="R1831" t="str">
        <f t="shared" si="144"/>
        <v>rock</v>
      </c>
      <c r="S1831" s="10">
        <f t="shared" si="142"/>
        <v>40564.916666666664</v>
      </c>
      <c r="T1831" s="10">
        <f t="shared" si="143"/>
        <v>40516.087627314817</v>
      </c>
    </row>
    <row r="1832" spans="1:20" ht="43.2">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40"/>
        <v>1.0153333333333334</v>
      </c>
      <c r="P1832">
        <f t="shared" si="141"/>
        <v>1.4839133289560078E-2</v>
      </c>
      <c r="Q1832" t="str" cm="1">
        <f t="array" ref="Q1832">_xlfn.IFS(LEFT(N1832,4)="film","film &amp; video",LEFT(N1832,4)="food","food",LEFT(N1832,4)="game","games",LEFT(N1832,4)="jour","journalism",LEFT(N1832,4)="musi","music",LEFT(N1832,4)="phot","photography",LEFT(N1832,4)="publ","publishing",LEFT(N1832,4)="tech","technology",LEFT(N1832,4)="thea","theater")</f>
        <v>music</v>
      </c>
      <c r="R1832" t="str">
        <f t="shared" si="144"/>
        <v>rock</v>
      </c>
      <c r="S1832" s="10">
        <f t="shared" si="142"/>
        <v>41694.684108796297</v>
      </c>
      <c r="T1832" s="10">
        <f t="shared" si="143"/>
        <v>41664.684108796297</v>
      </c>
    </row>
    <row r="1833" spans="1:20" ht="43.2">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40"/>
        <v>1.03</v>
      </c>
      <c r="P1833">
        <f t="shared" si="141"/>
        <v>1.3592233009708738E-2</v>
      </c>
      <c r="Q1833" t="str" cm="1">
        <f t="array" ref="Q1833">_xlfn.IFS(LEFT(N1833,4)="film","film &amp; video",LEFT(N1833,4)="food","food",LEFT(N1833,4)="game","games",LEFT(N1833,4)="jour","journalism",LEFT(N1833,4)="musi","music",LEFT(N1833,4)="phot","photography",LEFT(N1833,4)="publ","publishing",LEFT(N1833,4)="tech","technology",LEFT(N1833,4)="thea","theater")</f>
        <v>music</v>
      </c>
      <c r="R1833" t="str">
        <f t="shared" si="144"/>
        <v>rock</v>
      </c>
      <c r="S1833" s="10">
        <f t="shared" si="142"/>
        <v>41041.996099537035</v>
      </c>
      <c r="T1833" s="10">
        <f t="shared" si="143"/>
        <v>41026.996099537035</v>
      </c>
    </row>
    <row r="1834" spans="1:20" ht="43.2">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40"/>
        <v>1.4285714285714286</v>
      </c>
      <c r="P1834">
        <f t="shared" si="141"/>
        <v>0.04</v>
      </c>
      <c r="Q1834" t="str" cm="1">
        <f t="array" ref="Q1834">_xlfn.IFS(LEFT(N1834,4)="film","film &amp; video",LEFT(N1834,4)="food","food",LEFT(N1834,4)="game","games",LEFT(N1834,4)="jour","journalism",LEFT(N1834,4)="musi","music",LEFT(N1834,4)="phot","photography",LEFT(N1834,4)="publ","publishing",LEFT(N1834,4)="tech","technology",LEFT(N1834,4)="thea","theater")</f>
        <v>music</v>
      </c>
      <c r="R1834" t="str">
        <f t="shared" si="144"/>
        <v>rock</v>
      </c>
      <c r="S1834" s="10">
        <f t="shared" si="142"/>
        <v>40606.539664351854</v>
      </c>
      <c r="T1834" s="10">
        <f t="shared" si="143"/>
        <v>40576.539664351854</v>
      </c>
    </row>
    <row r="1835" spans="1:20" ht="43.2">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40"/>
        <v>2.625</v>
      </c>
      <c r="P1835">
        <f t="shared" si="141"/>
        <v>2.3809523809523808E-2</v>
      </c>
      <c r="Q1835" t="str" cm="1">
        <f t="array" ref="Q1835">_xlfn.IFS(LEFT(N1835,4)="film","film &amp; video",LEFT(N1835,4)="food","food",LEFT(N1835,4)="game","games",LEFT(N1835,4)="jour","journalism",LEFT(N1835,4)="musi","music",LEFT(N1835,4)="phot","photography",LEFT(N1835,4)="publ","publishing",LEFT(N1835,4)="tech","technology",LEFT(N1835,4)="thea","theater")</f>
        <v>music</v>
      </c>
      <c r="R1835" t="str">
        <f t="shared" si="144"/>
        <v>rock</v>
      </c>
      <c r="S1835" s="10">
        <f t="shared" si="142"/>
        <v>41335.332638888889</v>
      </c>
      <c r="T1835" s="10">
        <f t="shared" si="143"/>
        <v>41303.044016203705</v>
      </c>
    </row>
    <row r="1836" spans="1:20" ht="28.8">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40"/>
        <v>1.1805000000000001</v>
      </c>
      <c r="P1836">
        <f t="shared" si="141"/>
        <v>7.6238881829733167E-3</v>
      </c>
      <c r="Q1836" t="str" cm="1">
        <f t="array" ref="Q1836">_xlfn.IFS(LEFT(N1836,4)="film","film &amp; video",LEFT(N1836,4)="food","food",LEFT(N1836,4)="game","games",LEFT(N1836,4)="jour","journalism",LEFT(N1836,4)="musi","music",LEFT(N1836,4)="phot","photography",LEFT(N1836,4)="publ","publishing",LEFT(N1836,4)="tech","technology",LEFT(N1836,4)="thea","theater")</f>
        <v>music</v>
      </c>
      <c r="R1836" t="str">
        <f t="shared" si="144"/>
        <v>rock</v>
      </c>
      <c r="S1836" s="10">
        <f t="shared" si="142"/>
        <v>42028.964062500003</v>
      </c>
      <c r="T1836" s="10">
        <f t="shared" si="143"/>
        <v>41988.964062500003</v>
      </c>
    </row>
    <row r="1837" spans="1:20" ht="57.6">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40"/>
        <v>1.04</v>
      </c>
      <c r="P1837">
        <f t="shared" si="141"/>
        <v>2.1153846153846155E-2</v>
      </c>
      <c r="Q1837" t="str" cm="1">
        <f t="array" ref="Q1837">_xlfn.IFS(LEFT(N1837,4)="film","film &amp; video",LEFT(N1837,4)="food","food",LEFT(N1837,4)="game","games",LEFT(N1837,4)="jour","journalism",LEFT(N1837,4)="musi","music",LEFT(N1837,4)="phot","photography",LEFT(N1837,4)="publ","publishing",LEFT(N1837,4)="tech","technology",LEFT(N1837,4)="thea","theater")</f>
        <v>music</v>
      </c>
      <c r="R1837" t="str">
        <f t="shared" si="144"/>
        <v>rock</v>
      </c>
      <c r="S1837" s="10">
        <f t="shared" si="142"/>
        <v>42460.660543981481</v>
      </c>
      <c r="T1837" s="10">
        <f t="shared" si="143"/>
        <v>42430.702210648145</v>
      </c>
    </row>
    <row r="1838" spans="1:20" ht="28.8">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40"/>
        <v>2.0034000000000001</v>
      </c>
      <c r="P1838">
        <f t="shared" si="141"/>
        <v>5.4906658680243586E-3</v>
      </c>
      <c r="Q1838" t="str" cm="1">
        <f t="array" ref="Q1838">_xlfn.IFS(LEFT(N1838,4)="film","film &amp; video",LEFT(N1838,4)="food","food",LEFT(N1838,4)="game","games",LEFT(N1838,4)="jour","journalism",LEFT(N1838,4)="musi","music",LEFT(N1838,4)="phot","photography",LEFT(N1838,4)="publ","publishing",LEFT(N1838,4)="tech","technology",LEFT(N1838,4)="thea","theater")</f>
        <v>music</v>
      </c>
      <c r="R1838" t="str">
        <f t="shared" si="144"/>
        <v>rock</v>
      </c>
      <c r="S1838" s="10">
        <f t="shared" si="142"/>
        <v>41322.809363425928</v>
      </c>
      <c r="T1838" s="10">
        <f t="shared" si="143"/>
        <v>41305.809363425928</v>
      </c>
    </row>
    <row r="1839" spans="1:20" ht="57.6">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40"/>
        <v>3.0683333333333334</v>
      </c>
      <c r="P1839">
        <f t="shared" si="141"/>
        <v>1.6295491580662683E-2</v>
      </c>
      <c r="Q1839" t="str" cm="1">
        <f t="array" ref="Q1839">_xlfn.IFS(LEFT(N1839,4)="film","film &amp; video",LEFT(N1839,4)="food","food",LEFT(N1839,4)="game","games",LEFT(N1839,4)="jour","journalism",LEFT(N1839,4)="musi","music",LEFT(N1839,4)="phot","photography",LEFT(N1839,4)="publ","publishing",LEFT(N1839,4)="tech","technology",LEFT(N1839,4)="thea","theater")</f>
        <v>music</v>
      </c>
      <c r="R1839" t="str">
        <f t="shared" si="144"/>
        <v>rock</v>
      </c>
      <c r="S1839" s="10">
        <f t="shared" si="142"/>
        <v>40986.006192129629</v>
      </c>
      <c r="T1839" s="10">
        <f t="shared" si="143"/>
        <v>40926.047858796301</v>
      </c>
    </row>
    <row r="1840" spans="1:20" ht="43.2">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40"/>
        <v>1.00149</v>
      </c>
      <c r="P1840">
        <f t="shared" si="141"/>
        <v>2.795834207031523E-2</v>
      </c>
      <c r="Q1840" t="str" cm="1">
        <f t="array" ref="Q1840">_xlfn.IFS(LEFT(N1840,4)="film","film &amp; video",LEFT(N1840,4)="food","food",LEFT(N1840,4)="game","games",LEFT(N1840,4)="jour","journalism",LEFT(N1840,4)="musi","music",LEFT(N1840,4)="phot","photography",LEFT(N1840,4)="publ","publishing",LEFT(N1840,4)="tech","technology",LEFT(N1840,4)="thea","theater")</f>
        <v>music</v>
      </c>
      <c r="R1840" t="str">
        <f t="shared" si="144"/>
        <v>rock</v>
      </c>
      <c r="S1840" s="10">
        <f t="shared" si="142"/>
        <v>40817.125</v>
      </c>
      <c r="T1840" s="10">
        <f t="shared" si="143"/>
        <v>40788.786539351851</v>
      </c>
    </row>
    <row r="1841" spans="1:20" ht="43.2">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40"/>
        <v>2.0529999999999999</v>
      </c>
      <c r="P1841">
        <f t="shared" si="141"/>
        <v>2.1919142717973697E-2</v>
      </c>
      <c r="Q1841" t="str" cm="1">
        <f t="array" ref="Q1841">_xlfn.IFS(LEFT(N1841,4)="film","film &amp; video",LEFT(N1841,4)="food","food",LEFT(N1841,4)="game","games",LEFT(N1841,4)="jour","journalism",LEFT(N1841,4)="musi","music",LEFT(N1841,4)="phot","photography",LEFT(N1841,4)="publ","publishing",LEFT(N1841,4)="tech","technology",LEFT(N1841,4)="thea","theater")</f>
        <v>music</v>
      </c>
      <c r="R1841" t="str">
        <f t="shared" si="144"/>
        <v>rock</v>
      </c>
      <c r="S1841" s="10">
        <f t="shared" si="142"/>
        <v>42644.722013888888</v>
      </c>
      <c r="T1841" s="10">
        <f t="shared" si="143"/>
        <v>42614.722013888888</v>
      </c>
    </row>
    <row r="1842" spans="1:20" ht="43.2">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40"/>
        <v>1.0888888888888888</v>
      </c>
      <c r="P1842">
        <f t="shared" si="141"/>
        <v>1.3265306122448979E-2</v>
      </c>
      <c r="Q1842" t="str" cm="1">
        <f t="array" ref="Q1842">_xlfn.IFS(LEFT(N1842,4)="film","film &amp; video",LEFT(N1842,4)="food","food",LEFT(N1842,4)="game","games",LEFT(N1842,4)="jour","journalism",LEFT(N1842,4)="musi","music",LEFT(N1842,4)="phot","photography",LEFT(N1842,4)="publ","publishing",LEFT(N1842,4)="tech","technology",LEFT(N1842,4)="thea","theater")</f>
        <v>music</v>
      </c>
      <c r="R1842" t="str">
        <f t="shared" si="144"/>
        <v>rock</v>
      </c>
      <c r="S1842" s="10">
        <f t="shared" si="142"/>
        <v>41401.207638888889</v>
      </c>
      <c r="T1842" s="10">
        <f t="shared" si="143"/>
        <v>41382.096180555556</v>
      </c>
    </row>
    <row r="1843" spans="1:20" ht="28.8">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40"/>
        <v>1.0175000000000001</v>
      </c>
      <c r="P1843">
        <f t="shared" si="141"/>
        <v>1.9656019656019656E-2</v>
      </c>
      <c r="Q1843" t="str" cm="1">
        <f t="array" ref="Q1843">_xlfn.IFS(LEFT(N1843,4)="film","film &amp; video",LEFT(N1843,4)="food","food",LEFT(N1843,4)="game","games",LEFT(N1843,4)="jour","journalism",LEFT(N1843,4)="musi","music",LEFT(N1843,4)="phot","photography",LEFT(N1843,4)="publ","publishing",LEFT(N1843,4)="tech","technology",LEFT(N1843,4)="thea","theater")</f>
        <v>music</v>
      </c>
      <c r="R1843" t="str">
        <f t="shared" si="144"/>
        <v>rock</v>
      </c>
      <c r="S1843" s="10">
        <f t="shared" si="142"/>
        <v>41779.207638888889</v>
      </c>
      <c r="T1843" s="10">
        <f t="shared" si="143"/>
        <v>41745.84542824074</v>
      </c>
    </row>
    <row r="1844" spans="1:20" ht="43.2">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40"/>
        <v>1.2524999999999999</v>
      </c>
      <c r="P1844">
        <f t="shared" si="141"/>
        <v>8.3832335329341312E-3</v>
      </c>
      <c r="Q1844" t="str" cm="1">
        <f t="array" ref="Q1844">_xlfn.IFS(LEFT(N1844,4)="film","film &amp; video",LEFT(N1844,4)="food","food",LEFT(N1844,4)="game","games",LEFT(N1844,4)="jour","journalism",LEFT(N1844,4)="musi","music",LEFT(N1844,4)="phot","photography",LEFT(N1844,4)="publ","publishing",LEFT(N1844,4)="tech","technology",LEFT(N1844,4)="thea","theater")</f>
        <v>music</v>
      </c>
      <c r="R1844" t="str">
        <f t="shared" si="144"/>
        <v>rock</v>
      </c>
      <c r="S1844" s="10">
        <f t="shared" si="142"/>
        <v>42065.249305555553</v>
      </c>
      <c r="T1844" s="10">
        <f t="shared" si="143"/>
        <v>42031.631724537037</v>
      </c>
    </row>
    <row r="1845" spans="1:20" ht="57.6">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40"/>
        <v>1.2400610000000001</v>
      </c>
      <c r="P1845">
        <f t="shared" si="141"/>
        <v>1.0805920031353295E-2</v>
      </c>
      <c r="Q1845" t="str" cm="1">
        <f t="array" ref="Q1845">_xlfn.IFS(LEFT(N1845,4)="film","film &amp; video",LEFT(N1845,4)="food","food",LEFT(N1845,4)="game","games",LEFT(N1845,4)="jour","journalism",LEFT(N1845,4)="musi","music",LEFT(N1845,4)="phot","photography",LEFT(N1845,4)="publ","publishing",LEFT(N1845,4)="tech","technology",LEFT(N1845,4)="thea","theater")</f>
        <v>music</v>
      </c>
      <c r="R1845" t="str">
        <f t="shared" si="144"/>
        <v>rock</v>
      </c>
      <c r="S1845" s="10">
        <f t="shared" si="142"/>
        <v>40594.994837962964</v>
      </c>
      <c r="T1845" s="10">
        <f t="shared" si="143"/>
        <v>40564.994837962964</v>
      </c>
    </row>
    <row r="1846" spans="1:20" ht="43.2">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40"/>
        <v>1.014</v>
      </c>
      <c r="P1846">
        <f t="shared" si="141"/>
        <v>1.3149243918474688E-2</v>
      </c>
      <c r="Q1846" t="str" cm="1">
        <f t="array" ref="Q1846">_xlfn.IFS(LEFT(N1846,4)="film","film &amp; video",LEFT(N1846,4)="food","food",LEFT(N1846,4)="game","games",LEFT(N1846,4)="jour","journalism",LEFT(N1846,4)="musi","music",LEFT(N1846,4)="phot","photography",LEFT(N1846,4)="publ","publishing",LEFT(N1846,4)="tech","technology",LEFT(N1846,4)="thea","theater")</f>
        <v>music</v>
      </c>
      <c r="R1846" t="str">
        <f t="shared" si="144"/>
        <v>rock</v>
      </c>
      <c r="S1846" s="10">
        <f t="shared" si="142"/>
        <v>40705.125</v>
      </c>
      <c r="T1846" s="10">
        <f t="shared" si="143"/>
        <v>40666.973541666666</v>
      </c>
    </row>
    <row r="1847" spans="1:20" ht="86.4">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40"/>
        <v>1</v>
      </c>
      <c r="P1847">
        <f t="shared" si="141"/>
        <v>1.9E-2</v>
      </c>
      <c r="Q1847" t="str" cm="1">
        <f t="array" ref="Q1847">_xlfn.IFS(LEFT(N1847,4)="film","film &amp; video",LEFT(N1847,4)="food","food",LEFT(N1847,4)="game","games",LEFT(N1847,4)="jour","journalism",LEFT(N1847,4)="musi","music",LEFT(N1847,4)="phot","photography",LEFT(N1847,4)="publ","publishing",LEFT(N1847,4)="tech","technology",LEFT(N1847,4)="thea","theater")</f>
        <v>music</v>
      </c>
      <c r="R1847" t="str">
        <f t="shared" si="144"/>
        <v>rock</v>
      </c>
      <c r="S1847" s="10">
        <f t="shared" si="142"/>
        <v>42538.204861111109</v>
      </c>
      <c r="T1847" s="10">
        <f t="shared" si="143"/>
        <v>42523.333310185189</v>
      </c>
    </row>
    <row r="1848" spans="1:20" ht="43.2">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40"/>
        <v>1.3792666666666666</v>
      </c>
      <c r="P1848">
        <f t="shared" si="141"/>
        <v>1.0101986562907825E-2</v>
      </c>
      <c r="Q1848" t="str" cm="1">
        <f t="array" ref="Q1848">_xlfn.IFS(LEFT(N1848,4)="film","film &amp; video",LEFT(N1848,4)="food","food",LEFT(N1848,4)="game","games",LEFT(N1848,4)="jour","journalism",LEFT(N1848,4)="musi","music",LEFT(N1848,4)="phot","photography",LEFT(N1848,4)="publ","publishing",LEFT(N1848,4)="tech","technology",LEFT(N1848,4)="thea","theater")</f>
        <v>music</v>
      </c>
      <c r="R1848" t="str">
        <f t="shared" si="144"/>
        <v>rock</v>
      </c>
      <c r="S1848" s="10">
        <f t="shared" si="142"/>
        <v>41258.650196759263</v>
      </c>
      <c r="T1848" s="10">
        <f t="shared" si="143"/>
        <v>41228.650196759263</v>
      </c>
    </row>
    <row r="1849" spans="1:20" ht="57.6">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40"/>
        <v>1.2088000000000001</v>
      </c>
      <c r="P1849">
        <f t="shared" si="141"/>
        <v>1.257445400397088E-2</v>
      </c>
      <c r="Q1849" t="str" cm="1">
        <f t="array" ref="Q1849">_xlfn.IFS(LEFT(N1849,4)="film","film &amp; video",LEFT(N1849,4)="food","food",LEFT(N1849,4)="game","games",LEFT(N1849,4)="jour","journalism",LEFT(N1849,4)="musi","music",LEFT(N1849,4)="phot","photography",LEFT(N1849,4)="publ","publishing",LEFT(N1849,4)="tech","technology",LEFT(N1849,4)="thea","theater")</f>
        <v>music</v>
      </c>
      <c r="R1849" t="str">
        <f t="shared" si="144"/>
        <v>rock</v>
      </c>
      <c r="S1849" s="10">
        <f t="shared" si="142"/>
        <v>42115.236481481479</v>
      </c>
      <c r="T1849" s="10">
        <f t="shared" si="143"/>
        <v>42094.236481481479</v>
      </c>
    </row>
    <row r="1850" spans="1:20" ht="43.2">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40"/>
        <v>1.0736666666666668</v>
      </c>
      <c r="P1850">
        <f t="shared" si="141"/>
        <v>7.4511021421918662E-3</v>
      </c>
      <c r="Q1850" t="str" cm="1">
        <f t="array" ref="Q1850">_xlfn.IFS(LEFT(N1850,4)="film","film &amp; video",LEFT(N1850,4)="food","food",LEFT(N1850,4)="game","games",LEFT(N1850,4)="jour","journalism",LEFT(N1850,4)="musi","music",LEFT(N1850,4)="phot","photography",LEFT(N1850,4)="publ","publishing",LEFT(N1850,4)="tech","technology",LEFT(N1850,4)="thea","theater")</f>
        <v>music</v>
      </c>
      <c r="R1850" t="str">
        <f t="shared" si="144"/>
        <v>rock</v>
      </c>
      <c r="S1850" s="10">
        <f t="shared" si="142"/>
        <v>40755.290972222225</v>
      </c>
      <c r="T1850" s="10">
        <f t="shared" si="143"/>
        <v>40691.788055555553</v>
      </c>
    </row>
    <row r="1851" spans="1:20" ht="28.8">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40"/>
        <v>1.0033333333333334</v>
      </c>
      <c r="P1851">
        <f t="shared" si="141"/>
        <v>2.6578073089700997E-2</v>
      </c>
      <c r="Q1851" t="str" cm="1">
        <f t="array" ref="Q1851">_xlfn.IFS(LEFT(N1851,4)="film","film &amp; video",LEFT(N1851,4)="food","food",LEFT(N1851,4)="game","games",LEFT(N1851,4)="jour","journalism",LEFT(N1851,4)="musi","music",LEFT(N1851,4)="phot","photography",LEFT(N1851,4)="publ","publishing",LEFT(N1851,4)="tech","technology",LEFT(N1851,4)="thea","theater")</f>
        <v>music</v>
      </c>
      <c r="R1851" t="str">
        <f t="shared" si="144"/>
        <v>rock</v>
      </c>
      <c r="S1851" s="10">
        <f t="shared" si="142"/>
        <v>41199.845590277779</v>
      </c>
      <c r="T1851" s="10">
        <f t="shared" si="143"/>
        <v>41169.845590277779</v>
      </c>
    </row>
    <row r="1852" spans="1:20" ht="43.2">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40"/>
        <v>1.0152222222222222</v>
      </c>
      <c r="P1852">
        <f t="shared" si="141"/>
        <v>1.9590675276348911E-2</v>
      </c>
      <c r="Q1852" t="str" cm="1">
        <f t="array" ref="Q1852">_xlfn.IFS(LEFT(N1852,4)="film","film &amp; video",LEFT(N1852,4)="food","food",LEFT(N1852,4)="game","games",LEFT(N1852,4)="jour","journalism",LEFT(N1852,4)="musi","music",LEFT(N1852,4)="phot","photography",LEFT(N1852,4)="publ","publishing",LEFT(N1852,4)="tech","technology",LEFT(N1852,4)="thea","theater")</f>
        <v>music</v>
      </c>
      <c r="R1852" t="str">
        <f t="shared" si="144"/>
        <v>rock</v>
      </c>
      <c r="S1852" s="10">
        <f t="shared" si="142"/>
        <v>41830.959490740745</v>
      </c>
      <c r="T1852" s="10">
        <f t="shared" si="143"/>
        <v>41800.959490740745</v>
      </c>
    </row>
    <row r="1853" spans="1:20" ht="43.2">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40"/>
        <v>1.0007692307692309</v>
      </c>
      <c r="P1853">
        <f t="shared" si="141"/>
        <v>1.9984627209838585E-2</v>
      </c>
      <c r="Q1853" t="str" cm="1">
        <f t="array" ref="Q1853">_xlfn.IFS(LEFT(N1853,4)="film","film &amp; video",LEFT(N1853,4)="food","food",LEFT(N1853,4)="game","games",LEFT(N1853,4)="jour","journalism",LEFT(N1853,4)="musi","music",LEFT(N1853,4)="phot","photography",LEFT(N1853,4)="publ","publishing",LEFT(N1853,4)="tech","technology",LEFT(N1853,4)="thea","theater")</f>
        <v>music</v>
      </c>
      <c r="R1853" t="str">
        <f t="shared" si="144"/>
        <v>rock</v>
      </c>
      <c r="S1853" s="10">
        <f t="shared" si="142"/>
        <v>41848.041666666664</v>
      </c>
      <c r="T1853" s="10">
        <f t="shared" si="143"/>
        <v>41827.906689814816</v>
      </c>
    </row>
    <row r="1854" spans="1:20" ht="43.2">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40"/>
        <v>1.1696666666666666</v>
      </c>
      <c r="P1854">
        <f t="shared" si="141"/>
        <v>7.4665146765460245E-3</v>
      </c>
      <c r="Q1854" t="str" cm="1">
        <f t="array" ref="Q1854">_xlfn.IFS(LEFT(N1854,4)="film","film &amp; video",LEFT(N1854,4)="food","food",LEFT(N1854,4)="game","games",LEFT(N1854,4)="jour","journalism",LEFT(N1854,4)="musi","music",LEFT(N1854,4)="phot","photography",LEFT(N1854,4)="publ","publishing",LEFT(N1854,4)="tech","technology",LEFT(N1854,4)="thea","theater")</f>
        <v>music</v>
      </c>
      <c r="R1854" t="str">
        <f t="shared" si="144"/>
        <v>rock</v>
      </c>
      <c r="S1854" s="10">
        <f t="shared" si="142"/>
        <v>42119</v>
      </c>
      <c r="T1854" s="10">
        <f t="shared" si="143"/>
        <v>42081.77143518519</v>
      </c>
    </row>
    <row r="1855" spans="1:20" ht="43.2">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40"/>
        <v>1.01875</v>
      </c>
      <c r="P1855">
        <f t="shared" si="141"/>
        <v>1.7177914110429449E-2</v>
      </c>
      <c r="Q1855" t="str" cm="1">
        <f t="array" ref="Q1855">_xlfn.IFS(LEFT(N1855,4)="film","film &amp; video",LEFT(N1855,4)="food","food",LEFT(N1855,4)="game","games",LEFT(N1855,4)="jour","journalism",LEFT(N1855,4)="musi","music",LEFT(N1855,4)="phot","photography",LEFT(N1855,4)="publ","publishing",LEFT(N1855,4)="tech","technology",LEFT(N1855,4)="thea","theater")</f>
        <v>music</v>
      </c>
      <c r="R1855" t="str">
        <f t="shared" si="144"/>
        <v>rock</v>
      </c>
      <c r="S1855" s="10">
        <f t="shared" si="142"/>
        <v>41227.102048611108</v>
      </c>
      <c r="T1855" s="10">
        <f t="shared" si="143"/>
        <v>41177.060381944444</v>
      </c>
    </row>
    <row r="1856" spans="1:20" ht="43.2">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40"/>
        <v>1.0212366666666666</v>
      </c>
      <c r="P1856">
        <f t="shared" si="141"/>
        <v>1.1358777429978687E-2</v>
      </c>
      <c r="Q1856" t="str" cm="1">
        <f t="array" ref="Q1856">_xlfn.IFS(LEFT(N1856,4)="film","film &amp; video",LEFT(N1856,4)="food","food",LEFT(N1856,4)="game","games",LEFT(N1856,4)="jour","journalism",LEFT(N1856,4)="musi","music",LEFT(N1856,4)="phot","photography",LEFT(N1856,4)="publ","publishing",LEFT(N1856,4)="tech","technology",LEFT(N1856,4)="thea","theater")</f>
        <v>music</v>
      </c>
      <c r="R1856" t="str">
        <f t="shared" si="144"/>
        <v>rock</v>
      </c>
      <c r="S1856" s="10">
        <f t="shared" si="142"/>
        <v>41418.021261574075</v>
      </c>
      <c r="T1856" s="10">
        <f t="shared" si="143"/>
        <v>41388.021261574075</v>
      </c>
    </row>
    <row r="1857" spans="1:20" ht="43.2">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40"/>
        <v>1.5405897142857143</v>
      </c>
      <c r="P1857">
        <f t="shared" si="141"/>
        <v>1.4168971288174622E-2</v>
      </c>
      <c r="Q1857" t="str" cm="1">
        <f t="array" ref="Q1857">_xlfn.IFS(LEFT(N1857,4)="film","film &amp; video",LEFT(N1857,4)="food","food",LEFT(N1857,4)="game","games",LEFT(N1857,4)="jour","journalism",LEFT(N1857,4)="musi","music",LEFT(N1857,4)="phot","photography",LEFT(N1857,4)="publ","publishing",LEFT(N1857,4)="tech","technology",LEFT(N1857,4)="thea","theater")</f>
        <v>music</v>
      </c>
      <c r="R1857" t="str">
        <f t="shared" si="144"/>
        <v>rock</v>
      </c>
      <c r="S1857" s="10">
        <f t="shared" si="142"/>
        <v>41645.538657407407</v>
      </c>
      <c r="T1857" s="10">
        <f t="shared" si="143"/>
        <v>41600.538657407407</v>
      </c>
    </row>
    <row r="1858" spans="1:20" ht="57.6">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45">E1858/D1858</f>
        <v>1.0125</v>
      </c>
      <c r="P1858">
        <f t="shared" ref="P1858:P1921" si="146">L1858/E1858</f>
        <v>1.8765432098765432E-2</v>
      </c>
      <c r="Q1858" t="str" cm="1">
        <f t="array" ref="Q1858">_xlfn.IFS(LEFT(N1858,4)="film","film &amp; video",LEFT(N1858,4)="food","food",LEFT(N1858,4)="game","games",LEFT(N1858,4)="jour","journalism",LEFT(N1858,4)="musi","music",LEFT(N1858,4)="phot","photography",LEFT(N1858,4)="publ","publishing",LEFT(N1858,4)="tech","technology",LEFT(N1858,4)="thea","theater")</f>
        <v>music</v>
      </c>
      <c r="R1858" t="str">
        <f t="shared" si="144"/>
        <v>rock</v>
      </c>
      <c r="S1858" s="10">
        <f t="shared" ref="S1858:S1921" si="147">(((I1858/60)/60)/24)+DATE(1970,1,1)</f>
        <v>41838.854999999996</v>
      </c>
      <c r="T1858" s="10">
        <f t="shared" ref="T1858:T1921" si="148">(((J1858/60)/60)/24)+DATE(1970,1,1)</f>
        <v>41817.854999999996</v>
      </c>
    </row>
    <row r="1859" spans="1:20" ht="43.2">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45"/>
        <v>1</v>
      </c>
      <c r="P1859">
        <f t="shared" si="146"/>
        <v>7.3333333333333332E-3</v>
      </c>
      <c r="Q1859" t="str" cm="1">
        <f t="array" ref="Q1859">_xlfn.IFS(LEFT(N1859,4)="film","film &amp; video",LEFT(N1859,4)="food","food",LEFT(N1859,4)="game","games",LEFT(N1859,4)="jour","journalism",LEFT(N1859,4)="musi","music",LEFT(N1859,4)="phot","photography",LEFT(N1859,4)="publ","publishing",LEFT(N1859,4)="tech","technology",LEFT(N1859,4)="thea","theater")</f>
        <v>music</v>
      </c>
      <c r="R1859" t="str">
        <f t="shared" ref="R1859:R1922" si="149">MID(N1859,SEARCH("/",N1859)+1,17)</f>
        <v>rock</v>
      </c>
      <c r="S1859" s="10">
        <f t="shared" si="147"/>
        <v>41894.76866898148</v>
      </c>
      <c r="T1859" s="10">
        <f t="shared" si="148"/>
        <v>41864.76866898148</v>
      </c>
    </row>
    <row r="1860" spans="1:20" ht="57.6">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45"/>
        <v>1.0874800874800874</v>
      </c>
      <c r="P1860">
        <f t="shared" si="146"/>
        <v>2.4662545207769528E-2</v>
      </c>
      <c r="Q1860" t="str" cm="1">
        <f t="array" ref="Q1860">_xlfn.IFS(LEFT(N1860,4)="film","film &amp; video",LEFT(N1860,4)="food","food",LEFT(N1860,4)="game","games",LEFT(N1860,4)="jour","journalism",LEFT(N1860,4)="musi","music",LEFT(N1860,4)="phot","photography",LEFT(N1860,4)="publ","publishing",LEFT(N1860,4)="tech","technology",LEFT(N1860,4)="thea","theater")</f>
        <v>music</v>
      </c>
      <c r="R1860" t="str">
        <f t="shared" si="149"/>
        <v>rock</v>
      </c>
      <c r="S1860" s="10">
        <f t="shared" si="147"/>
        <v>40893.242141203707</v>
      </c>
      <c r="T1860" s="10">
        <f t="shared" si="148"/>
        <v>40833.200474537036</v>
      </c>
    </row>
    <row r="1861" spans="1:20" ht="28.8">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45"/>
        <v>1.3183333333333334</v>
      </c>
      <c r="P1861">
        <f t="shared" si="146"/>
        <v>1.415929203539823E-2</v>
      </c>
      <c r="Q1861" t="str" cm="1">
        <f t="array" ref="Q1861">_xlfn.IFS(LEFT(N1861,4)="film","film &amp; video",LEFT(N1861,4)="food","food",LEFT(N1861,4)="game","games",LEFT(N1861,4)="jour","journalism",LEFT(N1861,4)="musi","music",LEFT(N1861,4)="phot","photography",LEFT(N1861,4)="publ","publishing",LEFT(N1861,4)="tech","technology",LEFT(N1861,4)="thea","theater")</f>
        <v>music</v>
      </c>
      <c r="R1861" t="str">
        <f t="shared" si="149"/>
        <v>rock</v>
      </c>
      <c r="S1861" s="10">
        <f t="shared" si="147"/>
        <v>40808.770011574074</v>
      </c>
      <c r="T1861" s="10">
        <f t="shared" si="148"/>
        <v>40778.770011574074</v>
      </c>
    </row>
    <row r="1862" spans="1:20" ht="43.2">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45"/>
        <v>1.3346666666666667</v>
      </c>
      <c r="P1862">
        <f t="shared" si="146"/>
        <v>1.898101898101898E-2</v>
      </c>
      <c r="Q1862" t="str" cm="1">
        <f t="array" ref="Q1862">_xlfn.IFS(LEFT(N1862,4)="film","film &amp; video",LEFT(N1862,4)="food","food",LEFT(N1862,4)="game","games",LEFT(N1862,4)="jour","journalism",LEFT(N1862,4)="musi","music",LEFT(N1862,4)="phot","photography",LEFT(N1862,4)="publ","publishing",LEFT(N1862,4)="tech","technology",LEFT(N1862,4)="thea","theater")</f>
        <v>music</v>
      </c>
      <c r="R1862" t="str">
        <f t="shared" si="149"/>
        <v>rock</v>
      </c>
      <c r="S1862" s="10">
        <f t="shared" si="147"/>
        <v>41676.709305555552</v>
      </c>
      <c r="T1862" s="10">
        <f t="shared" si="148"/>
        <v>41655.709305555552</v>
      </c>
    </row>
    <row r="1863" spans="1:20" ht="43.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45"/>
        <v>0</v>
      </c>
      <c r="P1863" t="e">
        <f t="shared" si="146"/>
        <v>#DIV/0!</v>
      </c>
      <c r="Q1863" t="str" cm="1">
        <f t="array" ref="Q1863">_xlfn.IFS(LEFT(N1863,4)="film","film &amp; video",LEFT(N1863,4)="food","food",LEFT(N1863,4)="game","games",LEFT(N1863,4)="jour","journalism",LEFT(N1863,4)="musi","music",LEFT(N1863,4)="phot","photography",LEFT(N1863,4)="publ","publishing",LEFT(N1863,4)="tech","technology",LEFT(N1863,4)="thea","theater")</f>
        <v>games</v>
      </c>
      <c r="R1863" t="str">
        <f t="shared" si="149"/>
        <v>mobile games</v>
      </c>
      <c r="S1863" s="10">
        <f t="shared" si="147"/>
        <v>42030.300243055557</v>
      </c>
      <c r="T1863" s="10">
        <f t="shared" si="148"/>
        <v>42000.300243055557</v>
      </c>
    </row>
    <row r="1864" spans="1:20" ht="43.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45"/>
        <v>8.0833333333333326E-2</v>
      </c>
      <c r="P1864">
        <f t="shared" si="146"/>
        <v>1.0996563573883162E-2</v>
      </c>
      <c r="Q1864" t="str" cm="1">
        <f t="array" ref="Q1864">_xlfn.IFS(LEFT(N1864,4)="film","film &amp; video",LEFT(N1864,4)="food","food",LEFT(N1864,4)="game","games",LEFT(N1864,4)="jour","journalism",LEFT(N1864,4)="musi","music",LEFT(N1864,4)="phot","photography",LEFT(N1864,4)="publ","publishing",LEFT(N1864,4)="tech","technology",LEFT(N1864,4)="thea","theater")</f>
        <v>games</v>
      </c>
      <c r="R1864" t="str">
        <f t="shared" si="149"/>
        <v>mobile games</v>
      </c>
      <c r="S1864" s="10">
        <f t="shared" si="147"/>
        <v>42802.3125</v>
      </c>
      <c r="T1864" s="10">
        <f t="shared" si="148"/>
        <v>42755.492754629624</v>
      </c>
    </row>
    <row r="1865" spans="1:20" ht="43.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45"/>
        <v>4.0000000000000001E-3</v>
      </c>
      <c r="P1865">
        <f t="shared" si="146"/>
        <v>0.2</v>
      </c>
      <c r="Q1865" t="str" cm="1">
        <f t="array" ref="Q1865">_xlfn.IFS(LEFT(N1865,4)="film","film &amp; video",LEFT(N1865,4)="food","food",LEFT(N1865,4)="game","games",LEFT(N1865,4)="jour","journalism",LEFT(N1865,4)="musi","music",LEFT(N1865,4)="phot","photography",LEFT(N1865,4)="publ","publishing",LEFT(N1865,4)="tech","technology",LEFT(N1865,4)="thea","theater")</f>
        <v>games</v>
      </c>
      <c r="R1865" t="str">
        <f t="shared" si="149"/>
        <v>mobile games</v>
      </c>
      <c r="S1865" s="10">
        <f t="shared" si="147"/>
        <v>41802.797280092593</v>
      </c>
      <c r="T1865" s="10">
        <f t="shared" si="148"/>
        <v>41772.797280092593</v>
      </c>
    </row>
    <row r="1866" spans="1:20" ht="43.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45"/>
        <v>0.42892307692307691</v>
      </c>
      <c r="P1866">
        <f t="shared" si="146"/>
        <v>1.721664275466284E-2</v>
      </c>
      <c r="Q1866" t="str" cm="1">
        <f t="array" ref="Q1866">_xlfn.IFS(LEFT(N1866,4)="film","film &amp; video",LEFT(N1866,4)="food","food",LEFT(N1866,4)="game","games",LEFT(N1866,4)="jour","journalism",LEFT(N1866,4)="musi","music",LEFT(N1866,4)="phot","photography",LEFT(N1866,4)="publ","publishing",LEFT(N1866,4)="tech","technology",LEFT(N1866,4)="thea","theater")</f>
        <v>games</v>
      </c>
      <c r="R1866" t="str">
        <f t="shared" si="149"/>
        <v>mobile games</v>
      </c>
      <c r="S1866" s="10">
        <f t="shared" si="147"/>
        <v>41763.716435185182</v>
      </c>
      <c r="T1866" s="10">
        <f t="shared" si="148"/>
        <v>41733.716435185182</v>
      </c>
    </row>
    <row r="1867" spans="1:20" ht="57.6">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45"/>
        <v>3.6363636363636364E-5</v>
      </c>
      <c r="P1867">
        <f t="shared" si="146"/>
        <v>0.5</v>
      </c>
      <c r="Q1867" t="str" cm="1">
        <f t="array" ref="Q1867">_xlfn.IFS(LEFT(N1867,4)="film","film &amp; video",LEFT(N1867,4)="food","food",LEFT(N1867,4)="game","games",LEFT(N1867,4)="jour","journalism",LEFT(N1867,4)="musi","music",LEFT(N1867,4)="phot","photography",LEFT(N1867,4)="publ","publishing",LEFT(N1867,4)="tech","technology",LEFT(N1867,4)="thea","theater")</f>
        <v>games</v>
      </c>
      <c r="R1867" t="str">
        <f t="shared" si="149"/>
        <v>mobile games</v>
      </c>
      <c r="S1867" s="10">
        <f t="shared" si="147"/>
        <v>42680.409108796302</v>
      </c>
      <c r="T1867" s="10">
        <f t="shared" si="148"/>
        <v>42645.367442129631</v>
      </c>
    </row>
    <row r="1868" spans="1:20" ht="43.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45"/>
        <v>5.0000000000000001E-3</v>
      </c>
      <c r="P1868">
        <f t="shared" si="146"/>
        <v>1.6E-2</v>
      </c>
      <c r="Q1868" t="str" cm="1">
        <f t="array" ref="Q1868">_xlfn.IFS(LEFT(N1868,4)="film","film &amp; video",LEFT(N1868,4)="food","food",LEFT(N1868,4)="game","games",LEFT(N1868,4)="jour","journalism",LEFT(N1868,4)="musi","music",LEFT(N1868,4)="phot","photography",LEFT(N1868,4)="publ","publishing",LEFT(N1868,4)="tech","technology",LEFT(N1868,4)="thea","theater")</f>
        <v>games</v>
      </c>
      <c r="R1868" t="str">
        <f t="shared" si="149"/>
        <v>mobile games</v>
      </c>
      <c r="S1868" s="10">
        <f t="shared" si="147"/>
        <v>42795.166666666672</v>
      </c>
      <c r="T1868" s="10">
        <f t="shared" si="148"/>
        <v>42742.246493055558</v>
      </c>
    </row>
    <row r="1869" spans="1:20" ht="43.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45"/>
        <v>5.0000000000000001E-4</v>
      </c>
      <c r="P1869">
        <f t="shared" si="146"/>
        <v>0.1</v>
      </c>
      <c r="Q1869" t="str" cm="1">
        <f t="array" ref="Q1869">_xlfn.IFS(LEFT(N1869,4)="film","film &amp; video",LEFT(N1869,4)="food","food",LEFT(N1869,4)="game","games",LEFT(N1869,4)="jour","journalism",LEFT(N1869,4)="musi","music",LEFT(N1869,4)="phot","photography",LEFT(N1869,4)="publ","publishing",LEFT(N1869,4)="tech","technology",LEFT(N1869,4)="thea","theater")</f>
        <v>games</v>
      </c>
      <c r="R1869" t="str">
        <f t="shared" si="149"/>
        <v>mobile games</v>
      </c>
      <c r="S1869" s="10">
        <f t="shared" si="147"/>
        <v>42679.924907407403</v>
      </c>
      <c r="T1869" s="10">
        <f t="shared" si="148"/>
        <v>42649.924907407403</v>
      </c>
    </row>
    <row r="1870" spans="1:20" ht="43.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45"/>
        <v>4.8680000000000001E-2</v>
      </c>
      <c r="P1870">
        <f t="shared" si="146"/>
        <v>1.3968775677896467E-2</v>
      </c>
      <c r="Q1870" t="str" cm="1">
        <f t="array" ref="Q1870">_xlfn.IFS(LEFT(N1870,4)="film","film &amp; video",LEFT(N1870,4)="food","food",LEFT(N1870,4)="game","games",LEFT(N1870,4)="jour","journalism",LEFT(N1870,4)="musi","music",LEFT(N1870,4)="phot","photography",LEFT(N1870,4)="publ","publishing",LEFT(N1870,4)="tech","technology",LEFT(N1870,4)="thea","theater")</f>
        <v>games</v>
      </c>
      <c r="R1870" t="str">
        <f t="shared" si="149"/>
        <v>mobile games</v>
      </c>
      <c r="S1870" s="10">
        <f t="shared" si="147"/>
        <v>42353.332638888889</v>
      </c>
      <c r="T1870" s="10">
        <f t="shared" si="148"/>
        <v>42328.779224537036</v>
      </c>
    </row>
    <row r="1871" spans="1:20" ht="43.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45"/>
        <v>0</v>
      </c>
      <c r="P1871" t="e">
        <f t="shared" si="146"/>
        <v>#DIV/0!</v>
      </c>
      <c r="Q1871" t="str" cm="1">
        <f t="array" ref="Q1871">_xlfn.IFS(LEFT(N1871,4)="film","film &amp; video",LEFT(N1871,4)="food","food",LEFT(N1871,4)="game","games",LEFT(N1871,4)="jour","journalism",LEFT(N1871,4)="musi","music",LEFT(N1871,4)="phot","photography",LEFT(N1871,4)="publ","publishing",LEFT(N1871,4)="tech","technology",LEFT(N1871,4)="thea","theater")</f>
        <v>games</v>
      </c>
      <c r="R1871" t="str">
        <f t="shared" si="149"/>
        <v>mobile games</v>
      </c>
      <c r="S1871" s="10">
        <f t="shared" si="147"/>
        <v>42739.002881944441</v>
      </c>
      <c r="T1871" s="10">
        <f t="shared" si="148"/>
        <v>42709.002881944441</v>
      </c>
    </row>
    <row r="1872" spans="1:20" ht="43.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45"/>
        <v>0.10314285714285715</v>
      </c>
      <c r="P1872">
        <f t="shared" si="146"/>
        <v>3.0470914127423823E-2</v>
      </c>
      <c r="Q1872" t="str" cm="1">
        <f t="array" ref="Q1872">_xlfn.IFS(LEFT(N1872,4)="film","film &amp; video",LEFT(N1872,4)="food","food",LEFT(N1872,4)="game","games",LEFT(N1872,4)="jour","journalism",LEFT(N1872,4)="musi","music",LEFT(N1872,4)="phot","photography",LEFT(N1872,4)="publ","publishing",LEFT(N1872,4)="tech","technology",LEFT(N1872,4)="thea","theater")</f>
        <v>games</v>
      </c>
      <c r="R1872" t="str">
        <f t="shared" si="149"/>
        <v>mobile games</v>
      </c>
      <c r="S1872" s="10">
        <f t="shared" si="147"/>
        <v>42400.178472222222</v>
      </c>
      <c r="T1872" s="10">
        <f t="shared" si="148"/>
        <v>42371.355729166666</v>
      </c>
    </row>
    <row r="1873" spans="1:20" ht="43.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45"/>
        <v>0.7178461538461538</v>
      </c>
      <c r="P1873">
        <f t="shared" si="146"/>
        <v>2.0360051435919416E-2</v>
      </c>
      <c r="Q1873" t="str" cm="1">
        <f t="array" ref="Q1873">_xlfn.IFS(LEFT(N1873,4)="film","film &amp; video",LEFT(N1873,4)="food","food",LEFT(N1873,4)="game","games",LEFT(N1873,4)="jour","journalism",LEFT(N1873,4)="musi","music",LEFT(N1873,4)="phot","photography",LEFT(N1873,4)="publ","publishing",LEFT(N1873,4)="tech","technology",LEFT(N1873,4)="thea","theater")</f>
        <v>games</v>
      </c>
      <c r="R1873" t="str">
        <f t="shared" si="149"/>
        <v>mobile games</v>
      </c>
      <c r="S1873" s="10">
        <f t="shared" si="147"/>
        <v>41963.825243055559</v>
      </c>
      <c r="T1873" s="10">
        <f t="shared" si="148"/>
        <v>41923.783576388887</v>
      </c>
    </row>
    <row r="1874" spans="1:20" ht="43.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45"/>
        <v>1.06E-2</v>
      </c>
      <c r="P1874">
        <f t="shared" si="146"/>
        <v>6.1320754716981132E-2</v>
      </c>
      <c r="Q1874" t="str" cm="1">
        <f t="array" ref="Q1874">_xlfn.IFS(LEFT(N1874,4)="film","film &amp; video",LEFT(N1874,4)="food","food",LEFT(N1874,4)="game","games",LEFT(N1874,4)="jour","journalism",LEFT(N1874,4)="musi","music",LEFT(N1874,4)="phot","photography",LEFT(N1874,4)="publ","publishing",LEFT(N1874,4)="tech","technology",LEFT(N1874,4)="thea","theater")</f>
        <v>games</v>
      </c>
      <c r="R1874" t="str">
        <f t="shared" si="149"/>
        <v>mobile games</v>
      </c>
      <c r="S1874" s="10">
        <f t="shared" si="147"/>
        <v>42185.129652777774</v>
      </c>
      <c r="T1874" s="10">
        <f t="shared" si="148"/>
        <v>42155.129652777774</v>
      </c>
    </row>
    <row r="1875" spans="1:20" ht="43.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45"/>
        <v>4.4999999999999997E-3</v>
      </c>
      <c r="P1875">
        <f t="shared" si="146"/>
        <v>5.5555555555555552E-2</v>
      </c>
      <c r="Q1875" t="str" cm="1">
        <f t="array" ref="Q1875">_xlfn.IFS(LEFT(N1875,4)="film","film &amp; video",LEFT(N1875,4)="food","food",LEFT(N1875,4)="game","games",LEFT(N1875,4)="jour","journalism",LEFT(N1875,4)="musi","music",LEFT(N1875,4)="phot","photography",LEFT(N1875,4)="publ","publishing",LEFT(N1875,4)="tech","technology",LEFT(N1875,4)="thea","theater")</f>
        <v>games</v>
      </c>
      <c r="R1875" t="str">
        <f t="shared" si="149"/>
        <v>mobile games</v>
      </c>
      <c r="S1875" s="10">
        <f t="shared" si="147"/>
        <v>42193.697916666672</v>
      </c>
      <c r="T1875" s="10">
        <f t="shared" si="148"/>
        <v>42164.615856481483</v>
      </c>
    </row>
    <row r="1876" spans="1:20" ht="57.6">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45"/>
        <v>1.6249999999999999E-4</v>
      </c>
      <c r="P1876">
        <f t="shared" si="146"/>
        <v>7.6923076923076927E-2</v>
      </c>
      <c r="Q1876" t="str" cm="1">
        <f t="array" ref="Q1876">_xlfn.IFS(LEFT(N1876,4)="film","film &amp; video",LEFT(N1876,4)="food","food",LEFT(N1876,4)="game","games",LEFT(N1876,4)="jour","journalism",LEFT(N1876,4)="musi","music",LEFT(N1876,4)="phot","photography",LEFT(N1876,4)="publ","publishing",LEFT(N1876,4)="tech","technology",LEFT(N1876,4)="thea","theater")</f>
        <v>games</v>
      </c>
      <c r="R1876" t="str">
        <f t="shared" si="149"/>
        <v>mobile games</v>
      </c>
      <c r="S1876" s="10">
        <f t="shared" si="147"/>
        <v>42549.969131944439</v>
      </c>
      <c r="T1876" s="10">
        <f t="shared" si="148"/>
        <v>42529.969131944439</v>
      </c>
    </row>
    <row r="1877" spans="1:20" ht="43.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45"/>
        <v>5.1000000000000004E-3</v>
      </c>
      <c r="P1877">
        <f t="shared" si="146"/>
        <v>5.8823529411764705E-2</v>
      </c>
      <c r="Q1877" t="str" cm="1">
        <f t="array" ref="Q1877">_xlfn.IFS(LEFT(N1877,4)="film","film &amp; video",LEFT(N1877,4)="food","food",LEFT(N1877,4)="game","games",LEFT(N1877,4)="jour","journalism",LEFT(N1877,4)="musi","music",LEFT(N1877,4)="phot","photography",LEFT(N1877,4)="publ","publishing",LEFT(N1877,4)="tech","technology",LEFT(N1877,4)="thea","theater")</f>
        <v>games</v>
      </c>
      <c r="R1877" t="str">
        <f t="shared" si="149"/>
        <v>mobile games</v>
      </c>
      <c r="S1877" s="10">
        <f t="shared" si="147"/>
        <v>42588.899398148147</v>
      </c>
      <c r="T1877" s="10">
        <f t="shared" si="148"/>
        <v>42528.899398148147</v>
      </c>
    </row>
    <row r="1878" spans="1:20" ht="43.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45"/>
        <v>0</v>
      </c>
      <c r="P1878" t="e">
        <f t="shared" si="146"/>
        <v>#DIV/0!</v>
      </c>
      <c r="Q1878" t="str" cm="1">
        <f t="array" ref="Q1878">_xlfn.IFS(LEFT(N1878,4)="film","film &amp; video",LEFT(N1878,4)="food","food",LEFT(N1878,4)="game","games",LEFT(N1878,4)="jour","journalism",LEFT(N1878,4)="musi","music",LEFT(N1878,4)="phot","photography",LEFT(N1878,4)="publ","publishing",LEFT(N1878,4)="tech","technology",LEFT(N1878,4)="thea","theater")</f>
        <v>games</v>
      </c>
      <c r="R1878" t="str">
        <f t="shared" si="149"/>
        <v>mobile games</v>
      </c>
      <c r="S1878" s="10">
        <f t="shared" si="147"/>
        <v>41806.284780092588</v>
      </c>
      <c r="T1878" s="10">
        <f t="shared" si="148"/>
        <v>41776.284780092588</v>
      </c>
    </row>
    <row r="1879" spans="1:20" ht="43.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45"/>
        <v>0</v>
      </c>
      <c r="P1879" t="e">
        <f t="shared" si="146"/>
        <v>#DIV/0!</v>
      </c>
      <c r="Q1879" t="str" cm="1">
        <f t="array" ref="Q1879">_xlfn.IFS(LEFT(N1879,4)="film","film &amp; video",LEFT(N1879,4)="food","food",LEFT(N1879,4)="game","games",LEFT(N1879,4)="jour","journalism",LEFT(N1879,4)="musi","music",LEFT(N1879,4)="phot","photography",LEFT(N1879,4)="publ","publishing",LEFT(N1879,4)="tech","technology",LEFT(N1879,4)="thea","theater")</f>
        <v>games</v>
      </c>
      <c r="R1879" t="str">
        <f t="shared" si="149"/>
        <v>mobile games</v>
      </c>
      <c r="S1879" s="10">
        <f t="shared" si="147"/>
        <v>42064.029224537036</v>
      </c>
      <c r="T1879" s="10">
        <f t="shared" si="148"/>
        <v>42035.029224537036</v>
      </c>
    </row>
    <row r="1880" spans="1:20" ht="57.6">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45"/>
        <v>0</v>
      </c>
      <c r="P1880" t="e">
        <f t="shared" si="146"/>
        <v>#DIV/0!</v>
      </c>
      <c r="Q1880" t="str" cm="1">
        <f t="array" ref="Q1880">_xlfn.IFS(LEFT(N1880,4)="film","film &amp; video",LEFT(N1880,4)="food","food",LEFT(N1880,4)="game","games",LEFT(N1880,4)="jour","journalism",LEFT(N1880,4)="musi","music",LEFT(N1880,4)="phot","photography",LEFT(N1880,4)="publ","publishing",LEFT(N1880,4)="tech","technology",LEFT(N1880,4)="thea","theater")</f>
        <v>games</v>
      </c>
      <c r="R1880" t="str">
        <f t="shared" si="149"/>
        <v>mobile games</v>
      </c>
      <c r="S1880" s="10">
        <f t="shared" si="147"/>
        <v>41803.008738425924</v>
      </c>
      <c r="T1880" s="10">
        <f t="shared" si="148"/>
        <v>41773.008738425924</v>
      </c>
    </row>
    <row r="1881" spans="1:20" ht="43.2">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45"/>
        <v>1.1999999999999999E-3</v>
      </c>
      <c r="P1881">
        <f t="shared" si="146"/>
        <v>0.33333333333333331</v>
      </c>
      <c r="Q1881" t="str" cm="1">
        <f t="array" ref="Q1881">_xlfn.IFS(LEFT(N1881,4)="film","film &amp; video",LEFT(N1881,4)="food","food",LEFT(N1881,4)="game","games",LEFT(N1881,4)="jour","journalism",LEFT(N1881,4)="musi","music",LEFT(N1881,4)="phot","photography",LEFT(N1881,4)="publ","publishing",LEFT(N1881,4)="tech","technology",LEFT(N1881,4)="thea","theater")</f>
        <v>games</v>
      </c>
      <c r="R1881" t="str">
        <f t="shared" si="149"/>
        <v>mobile games</v>
      </c>
      <c r="S1881" s="10">
        <f t="shared" si="147"/>
        <v>42443.607974537037</v>
      </c>
      <c r="T1881" s="10">
        <f t="shared" si="148"/>
        <v>42413.649641203709</v>
      </c>
    </row>
    <row r="1882" spans="1:20" ht="28.8">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45"/>
        <v>0.20080000000000001</v>
      </c>
      <c r="P1882">
        <f t="shared" si="146"/>
        <v>2.3904382470119521E-2</v>
      </c>
      <c r="Q1882" t="str" cm="1">
        <f t="array" ref="Q1882">_xlfn.IFS(LEFT(N1882,4)="film","film &amp; video",LEFT(N1882,4)="food","food",LEFT(N1882,4)="game","games",LEFT(N1882,4)="jour","journalism",LEFT(N1882,4)="musi","music",LEFT(N1882,4)="phot","photography",LEFT(N1882,4)="publ","publishing",LEFT(N1882,4)="tech","technology",LEFT(N1882,4)="thea","theater")</f>
        <v>games</v>
      </c>
      <c r="R1882" t="str">
        <f t="shared" si="149"/>
        <v>mobile games</v>
      </c>
      <c r="S1882" s="10">
        <f t="shared" si="147"/>
        <v>42459.525231481486</v>
      </c>
      <c r="T1882" s="10">
        <f t="shared" si="148"/>
        <v>42430.566898148143</v>
      </c>
    </row>
    <row r="1883" spans="1:20" ht="43.2">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45"/>
        <v>1.726845</v>
      </c>
      <c r="P1883">
        <f t="shared" si="146"/>
        <v>2.0268176935393737E-2</v>
      </c>
      <c r="Q1883" t="str" cm="1">
        <f t="array" ref="Q1883">_xlfn.IFS(LEFT(N1883,4)="film","film &amp; video",LEFT(N1883,4)="food","food",LEFT(N1883,4)="game","games",LEFT(N1883,4)="jour","journalism",LEFT(N1883,4)="musi","music",LEFT(N1883,4)="phot","photography",LEFT(N1883,4)="publ","publishing",LEFT(N1883,4)="tech","technology",LEFT(N1883,4)="thea","theater")</f>
        <v>music</v>
      </c>
      <c r="R1883" t="str">
        <f t="shared" si="149"/>
        <v>indie rock</v>
      </c>
      <c r="S1883" s="10">
        <f t="shared" si="147"/>
        <v>42073.110983796301</v>
      </c>
      <c r="T1883" s="10">
        <f t="shared" si="148"/>
        <v>42043.152650462958</v>
      </c>
    </row>
    <row r="1884" spans="1:20" ht="43.2">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45"/>
        <v>1.008955223880597</v>
      </c>
      <c r="P1884">
        <f t="shared" si="146"/>
        <v>2.3964497041420119E-2</v>
      </c>
      <c r="Q1884" t="str" cm="1">
        <f t="array" ref="Q1884">_xlfn.IFS(LEFT(N1884,4)="film","film &amp; video",LEFT(N1884,4)="food","food",LEFT(N1884,4)="game","games",LEFT(N1884,4)="jour","journalism",LEFT(N1884,4)="musi","music",LEFT(N1884,4)="phot","photography",LEFT(N1884,4)="publ","publishing",LEFT(N1884,4)="tech","technology",LEFT(N1884,4)="thea","theater")</f>
        <v>music</v>
      </c>
      <c r="R1884" t="str">
        <f t="shared" si="149"/>
        <v>indie rock</v>
      </c>
      <c r="S1884" s="10">
        <f t="shared" si="147"/>
        <v>41100.991666666669</v>
      </c>
      <c r="T1884" s="10">
        <f t="shared" si="148"/>
        <v>41067.949212962965</v>
      </c>
    </row>
    <row r="1885" spans="1:20" ht="43.2">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45"/>
        <v>1.0480480480480481</v>
      </c>
      <c r="P1885">
        <f t="shared" si="146"/>
        <v>3.0563514804202482E-2</v>
      </c>
      <c r="Q1885" t="str" cm="1">
        <f t="array" ref="Q1885">_xlfn.IFS(LEFT(N1885,4)="film","film &amp; video",LEFT(N1885,4)="food","food",LEFT(N1885,4)="game","games",LEFT(N1885,4)="jour","journalism",LEFT(N1885,4)="musi","music",LEFT(N1885,4)="phot","photography",LEFT(N1885,4)="publ","publishing",LEFT(N1885,4)="tech","technology",LEFT(N1885,4)="thea","theater")</f>
        <v>music</v>
      </c>
      <c r="R1885" t="str">
        <f t="shared" si="149"/>
        <v>indie rock</v>
      </c>
      <c r="S1885" s="10">
        <f t="shared" si="147"/>
        <v>41007.906342592592</v>
      </c>
      <c r="T1885" s="10">
        <f t="shared" si="148"/>
        <v>40977.948009259257</v>
      </c>
    </row>
    <row r="1886" spans="1:20" ht="43.2">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45"/>
        <v>1.351</v>
      </c>
      <c r="P1886">
        <f t="shared" si="146"/>
        <v>1.924500370096225E-2</v>
      </c>
      <c r="Q1886" t="str" cm="1">
        <f t="array" ref="Q1886">_xlfn.IFS(LEFT(N1886,4)="film","film &amp; video",LEFT(N1886,4)="food","food",LEFT(N1886,4)="game","games",LEFT(N1886,4)="jour","journalism",LEFT(N1886,4)="musi","music",LEFT(N1886,4)="phot","photography",LEFT(N1886,4)="publ","publishing",LEFT(N1886,4)="tech","technology",LEFT(N1886,4)="thea","theater")</f>
        <v>music</v>
      </c>
      <c r="R1886" t="str">
        <f t="shared" si="149"/>
        <v>indie rock</v>
      </c>
      <c r="S1886" s="10">
        <f t="shared" si="147"/>
        <v>41240.5</v>
      </c>
      <c r="T1886" s="10">
        <f t="shared" si="148"/>
        <v>41205.198321759257</v>
      </c>
    </row>
    <row r="1887" spans="1:20" ht="43.2">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45"/>
        <v>1.1632786885245903</v>
      </c>
      <c r="P1887">
        <f t="shared" si="146"/>
        <v>1.9729425028184894E-2</v>
      </c>
      <c r="Q1887" t="str" cm="1">
        <f t="array" ref="Q1887">_xlfn.IFS(LEFT(N1887,4)="film","film &amp; video",LEFT(N1887,4)="food","food",LEFT(N1887,4)="game","games",LEFT(N1887,4)="jour","journalism",LEFT(N1887,4)="musi","music",LEFT(N1887,4)="phot","photography",LEFT(N1887,4)="publ","publishing",LEFT(N1887,4)="tech","technology",LEFT(N1887,4)="thea","theater")</f>
        <v>music</v>
      </c>
      <c r="R1887" t="str">
        <f t="shared" si="149"/>
        <v>indie rock</v>
      </c>
      <c r="S1887" s="10">
        <f t="shared" si="147"/>
        <v>41131.916666666664</v>
      </c>
      <c r="T1887" s="10">
        <f t="shared" si="148"/>
        <v>41099.093865740739</v>
      </c>
    </row>
    <row r="1888" spans="1:20" ht="43.2">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45"/>
        <v>1.0208333333333333</v>
      </c>
      <c r="P1888">
        <f t="shared" si="146"/>
        <v>2.3673469387755101E-2</v>
      </c>
      <c r="Q1888" t="str" cm="1">
        <f t="array" ref="Q1888">_xlfn.IFS(LEFT(N1888,4)="film","film &amp; video",LEFT(N1888,4)="food","food",LEFT(N1888,4)="game","games",LEFT(N1888,4)="jour","journalism",LEFT(N1888,4)="musi","music",LEFT(N1888,4)="phot","photography",LEFT(N1888,4)="publ","publishing",LEFT(N1888,4)="tech","technology",LEFT(N1888,4)="thea","theater")</f>
        <v>music</v>
      </c>
      <c r="R1888" t="str">
        <f t="shared" si="149"/>
        <v>indie rock</v>
      </c>
      <c r="S1888" s="10">
        <f t="shared" si="147"/>
        <v>41955.94835648148</v>
      </c>
      <c r="T1888" s="10">
        <f t="shared" si="148"/>
        <v>41925.906689814816</v>
      </c>
    </row>
    <row r="1889" spans="1:20" ht="43.2">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45"/>
        <v>1.1116666666666666</v>
      </c>
      <c r="P1889">
        <f t="shared" si="146"/>
        <v>2.3988005997001498E-3</v>
      </c>
      <c r="Q1889" t="str" cm="1">
        <f t="array" ref="Q1889">_xlfn.IFS(LEFT(N1889,4)="film","film &amp; video",LEFT(N1889,4)="food","food",LEFT(N1889,4)="game","games",LEFT(N1889,4)="jour","journalism",LEFT(N1889,4)="musi","music",LEFT(N1889,4)="phot","photography",LEFT(N1889,4)="publ","publishing",LEFT(N1889,4)="tech","technology",LEFT(N1889,4)="thea","theater")</f>
        <v>music</v>
      </c>
      <c r="R1889" t="str">
        <f t="shared" si="149"/>
        <v>indie rock</v>
      </c>
      <c r="S1889" s="10">
        <f t="shared" si="147"/>
        <v>42341.895833333328</v>
      </c>
      <c r="T1889" s="10">
        <f t="shared" si="148"/>
        <v>42323.800138888888</v>
      </c>
    </row>
    <row r="1890" spans="1:20" ht="57.6">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45"/>
        <v>1.6608000000000001</v>
      </c>
      <c r="P1890">
        <f t="shared" si="146"/>
        <v>2.1435452793834298E-2</v>
      </c>
      <c r="Q1890" t="str" cm="1">
        <f t="array" ref="Q1890">_xlfn.IFS(LEFT(N1890,4)="film","film &amp; video",LEFT(N1890,4)="food","food",LEFT(N1890,4)="game","games",LEFT(N1890,4)="jour","journalism",LEFT(N1890,4)="musi","music",LEFT(N1890,4)="phot","photography",LEFT(N1890,4)="publ","publishing",LEFT(N1890,4)="tech","technology",LEFT(N1890,4)="thea","theater")</f>
        <v>music</v>
      </c>
      <c r="R1890" t="str">
        <f t="shared" si="149"/>
        <v>indie rock</v>
      </c>
      <c r="S1890" s="10">
        <f t="shared" si="147"/>
        <v>40330.207638888889</v>
      </c>
      <c r="T1890" s="10">
        <f t="shared" si="148"/>
        <v>40299.239953703705</v>
      </c>
    </row>
    <row r="1891" spans="1:20" ht="43.2">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45"/>
        <v>1.0660000000000001</v>
      </c>
      <c r="P1891">
        <f t="shared" si="146"/>
        <v>2.0637898686679174E-2</v>
      </c>
      <c r="Q1891" t="str" cm="1">
        <f t="array" ref="Q1891">_xlfn.IFS(LEFT(N1891,4)="film","film &amp; video",LEFT(N1891,4)="food","food",LEFT(N1891,4)="game","games",LEFT(N1891,4)="jour","journalism",LEFT(N1891,4)="musi","music",LEFT(N1891,4)="phot","photography",LEFT(N1891,4)="publ","publishing",LEFT(N1891,4)="tech","technology",LEFT(N1891,4)="thea","theater")</f>
        <v>music</v>
      </c>
      <c r="R1891" t="str">
        <f t="shared" si="149"/>
        <v>indie rock</v>
      </c>
      <c r="S1891" s="10">
        <f t="shared" si="147"/>
        <v>41344.751689814817</v>
      </c>
      <c r="T1891" s="10">
        <f t="shared" si="148"/>
        <v>41299.793356481481</v>
      </c>
    </row>
    <row r="1892" spans="1:20" ht="43.2">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45"/>
        <v>1.4458441666666668</v>
      </c>
      <c r="P1892">
        <f t="shared" si="146"/>
        <v>1.4178568114475222E-2</v>
      </c>
      <c r="Q1892" t="str" cm="1">
        <f t="array" ref="Q1892">_xlfn.IFS(LEFT(N1892,4)="film","film &amp; video",LEFT(N1892,4)="food","food",LEFT(N1892,4)="game","games",LEFT(N1892,4)="jour","journalism",LEFT(N1892,4)="musi","music",LEFT(N1892,4)="phot","photography",LEFT(N1892,4)="publ","publishing",LEFT(N1892,4)="tech","technology",LEFT(N1892,4)="thea","theater")</f>
        <v>music</v>
      </c>
      <c r="R1892" t="str">
        <f t="shared" si="149"/>
        <v>indie rock</v>
      </c>
      <c r="S1892" s="10">
        <f t="shared" si="147"/>
        <v>41258.786203703705</v>
      </c>
      <c r="T1892" s="10">
        <f t="shared" si="148"/>
        <v>41228.786203703705</v>
      </c>
    </row>
    <row r="1893" spans="1:20" ht="57.6">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45"/>
        <v>1.0555000000000001</v>
      </c>
      <c r="P1893">
        <f t="shared" si="146"/>
        <v>1.1369019422074847E-2</v>
      </c>
      <c r="Q1893" t="str" cm="1">
        <f t="array" ref="Q1893">_xlfn.IFS(LEFT(N1893,4)="film","film &amp; video",LEFT(N1893,4)="food","food",LEFT(N1893,4)="game","games",LEFT(N1893,4)="jour","journalism",LEFT(N1893,4)="musi","music",LEFT(N1893,4)="phot","photography",LEFT(N1893,4)="publ","publishing",LEFT(N1893,4)="tech","technology",LEFT(N1893,4)="thea","theater")</f>
        <v>music</v>
      </c>
      <c r="R1893" t="str">
        <f t="shared" si="149"/>
        <v>indie rock</v>
      </c>
      <c r="S1893" s="10">
        <f t="shared" si="147"/>
        <v>40381.25</v>
      </c>
      <c r="T1893" s="10">
        <f t="shared" si="148"/>
        <v>40335.798078703701</v>
      </c>
    </row>
    <row r="1894" spans="1:20" ht="43.2">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45"/>
        <v>1.3660000000000001</v>
      </c>
      <c r="P1894">
        <f t="shared" si="146"/>
        <v>3.8067349926793559E-2</v>
      </c>
      <c r="Q1894" t="str" cm="1">
        <f t="array" ref="Q1894">_xlfn.IFS(LEFT(N1894,4)="film","film &amp; video",LEFT(N1894,4)="food","food",LEFT(N1894,4)="game","games",LEFT(N1894,4)="jour","journalism",LEFT(N1894,4)="musi","music",LEFT(N1894,4)="phot","photography",LEFT(N1894,4)="publ","publishing",LEFT(N1894,4)="tech","technology",LEFT(N1894,4)="thea","theater")</f>
        <v>music</v>
      </c>
      <c r="R1894" t="str">
        <f t="shared" si="149"/>
        <v>indie rock</v>
      </c>
      <c r="S1894" s="10">
        <f t="shared" si="147"/>
        <v>40701.637511574074</v>
      </c>
      <c r="T1894" s="10">
        <f t="shared" si="148"/>
        <v>40671.637511574074</v>
      </c>
    </row>
    <row r="1895" spans="1:20" ht="43.2">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45"/>
        <v>1.04</v>
      </c>
      <c r="P1895">
        <f t="shared" si="146"/>
        <v>1.7307692307692309E-2</v>
      </c>
      <c r="Q1895" t="str" cm="1">
        <f t="array" ref="Q1895">_xlfn.IFS(LEFT(N1895,4)="film","film &amp; video",LEFT(N1895,4)="food","food",LEFT(N1895,4)="game","games",LEFT(N1895,4)="jour","journalism",LEFT(N1895,4)="musi","music",LEFT(N1895,4)="phot","photography",LEFT(N1895,4)="publ","publishing",LEFT(N1895,4)="tech","technology",LEFT(N1895,4)="thea","theater")</f>
        <v>music</v>
      </c>
      <c r="R1895" t="str">
        <f t="shared" si="149"/>
        <v>indie rock</v>
      </c>
      <c r="S1895" s="10">
        <f t="shared" si="147"/>
        <v>40649.165972222225</v>
      </c>
      <c r="T1895" s="10">
        <f t="shared" si="148"/>
        <v>40632.94195601852</v>
      </c>
    </row>
    <row r="1896" spans="1:20" ht="28.8">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45"/>
        <v>1.145</v>
      </c>
      <c r="P1896">
        <f t="shared" si="146"/>
        <v>1.7467248908296942E-2</v>
      </c>
      <c r="Q1896" t="str" cm="1">
        <f t="array" ref="Q1896">_xlfn.IFS(LEFT(N1896,4)="film","film &amp; video",LEFT(N1896,4)="food","food",LEFT(N1896,4)="game","games",LEFT(N1896,4)="jour","journalism",LEFT(N1896,4)="musi","music",LEFT(N1896,4)="phot","photography",LEFT(N1896,4)="publ","publishing",LEFT(N1896,4)="tech","technology",LEFT(N1896,4)="thea","theater")</f>
        <v>music</v>
      </c>
      <c r="R1896" t="str">
        <f t="shared" si="149"/>
        <v>indie rock</v>
      </c>
      <c r="S1896" s="10">
        <f t="shared" si="147"/>
        <v>40951.904895833337</v>
      </c>
      <c r="T1896" s="10">
        <f t="shared" si="148"/>
        <v>40920.904895833337</v>
      </c>
    </row>
    <row r="1897" spans="1:20" ht="57.6">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45"/>
        <v>1.0171957671957672</v>
      </c>
      <c r="P1897">
        <f t="shared" si="146"/>
        <v>5.0931946250541826E-3</v>
      </c>
      <c r="Q1897" t="str" cm="1">
        <f t="array" ref="Q1897">_xlfn.IFS(LEFT(N1897,4)="film","film &amp; video",LEFT(N1897,4)="food","food",LEFT(N1897,4)="game","games",LEFT(N1897,4)="jour","journalism",LEFT(N1897,4)="musi","music",LEFT(N1897,4)="phot","photography",LEFT(N1897,4)="publ","publishing",LEFT(N1897,4)="tech","technology",LEFT(N1897,4)="thea","theater")</f>
        <v>music</v>
      </c>
      <c r="R1897" t="str">
        <f t="shared" si="149"/>
        <v>indie rock</v>
      </c>
      <c r="S1897" s="10">
        <f t="shared" si="147"/>
        <v>42297.746782407412</v>
      </c>
      <c r="T1897" s="10">
        <f t="shared" si="148"/>
        <v>42267.746782407412</v>
      </c>
    </row>
    <row r="1898" spans="1:20" ht="43.2">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45"/>
        <v>1.2394678492239468</v>
      </c>
      <c r="P1898">
        <f t="shared" si="146"/>
        <v>2.3255813953488372E-2</v>
      </c>
      <c r="Q1898" t="str" cm="1">
        <f t="array" ref="Q1898">_xlfn.IFS(LEFT(N1898,4)="film","film &amp; video",LEFT(N1898,4)="food","food",LEFT(N1898,4)="game","games",LEFT(N1898,4)="jour","journalism",LEFT(N1898,4)="musi","music",LEFT(N1898,4)="phot","photography",LEFT(N1898,4)="publ","publishing",LEFT(N1898,4)="tech","technology",LEFT(N1898,4)="thea","theater")</f>
        <v>music</v>
      </c>
      <c r="R1898" t="str">
        <f t="shared" si="149"/>
        <v>indie rock</v>
      </c>
      <c r="S1898" s="10">
        <f t="shared" si="147"/>
        <v>41011.710243055553</v>
      </c>
      <c r="T1898" s="10">
        <f t="shared" si="148"/>
        <v>40981.710243055553</v>
      </c>
    </row>
    <row r="1899" spans="1:20" ht="43.2">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45"/>
        <v>1.0245669291338582</v>
      </c>
      <c r="P1899">
        <f t="shared" si="146"/>
        <v>2.8127881955118353E-2</v>
      </c>
      <c r="Q1899" t="str" cm="1">
        <f t="array" ref="Q1899">_xlfn.IFS(LEFT(N1899,4)="film","film &amp; video",LEFT(N1899,4)="food","food",LEFT(N1899,4)="game","games",LEFT(N1899,4)="jour","journalism",LEFT(N1899,4)="musi","music",LEFT(N1899,4)="phot","photography",LEFT(N1899,4)="publ","publishing",LEFT(N1899,4)="tech","technology",LEFT(N1899,4)="thea","theater")</f>
        <v>music</v>
      </c>
      <c r="R1899" t="str">
        <f t="shared" si="149"/>
        <v>indie rock</v>
      </c>
      <c r="S1899" s="10">
        <f t="shared" si="147"/>
        <v>41702.875</v>
      </c>
      <c r="T1899" s="10">
        <f t="shared" si="148"/>
        <v>41680.583402777782</v>
      </c>
    </row>
    <row r="1900" spans="1:20" ht="43.2">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45"/>
        <v>1.4450000000000001</v>
      </c>
      <c r="P1900">
        <f t="shared" si="146"/>
        <v>1.453287197231834E-2</v>
      </c>
      <c r="Q1900" t="str" cm="1">
        <f t="array" ref="Q1900">_xlfn.IFS(LEFT(N1900,4)="film","film &amp; video",LEFT(N1900,4)="food","food",LEFT(N1900,4)="game","games",LEFT(N1900,4)="jour","journalism",LEFT(N1900,4)="musi","music",LEFT(N1900,4)="phot","photography",LEFT(N1900,4)="publ","publishing",LEFT(N1900,4)="tech","technology",LEFT(N1900,4)="thea","theater")</f>
        <v>music</v>
      </c>
      <c r="R1900" t="str">
        <f t="shared" si="149"/>
        <v>indie rock</v>
      </c>
      <c r="S1900" s="10">
        <f t="shared" si="147"/>
        <v>42401.75</v>
      </c>
      <c r="T1900" s="10">
        <f t="shared" si="148"/>
        <v>42366.192974537036</v>
      </c>
    </row>
    <row r="1901" spans="1:20" ht="43.2">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45"/>
        <v>1.3333333333333333</v>
      </c>
      <c r="P1901">
        <f t="shared" si="146"/>
        <v>3.5000000000000003E-2</v>
      </c>
      <c r="Q1901" t="str" cm="1">
        <f t="array" ref="Q1901">_xlfn.IFS(LEFT(N1901,4)="film","film &amp; video",LEFT(N1901,4)="food","food",LEFT(N1901,4)="game","games",LEFT(N1901,4)="jour","journalism",LEFT(N1901,4)="musi","music",LEFT(N1901,4)="phot","photography",LEFT(N1901,4)="publ","publishing",LEFT(N1901,4)="tech","technology",LEFT(N1901,4)="thea","theater")</f>
        <v>music</v>
      </c>
      <c r="R1901" t="str">
        <f t="shared" si="149"/>
        <v>indie rock</v>
      </c>
      <c r="S1901" s="10">
        <f t="shared" si="147"/>
        <v>42088.90006944444</v>
      </c>
      <c r="T1901" s="10">
        <f t="shared" si="148"/>
        <v>42058.941736111112</v>
      </c>
    </row>
    <row r="1902" spans="1:20" ht="57.6">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45"/>
        <v>1.0936440000000001</v>
      </c>
      <c r="P1902">
        <f t="shared" si="146"/>
        <v>1.9750485532769348E-2</v>
      </c>
      <c r="Q1902" t="str" cm="1">
        <f t="array" ref="Q1902">_xlfn.IFS(LEFT(N1902,4)="film","film &amp; video",LEFT(N1902,4)="food","food",LEFT(N1902,4)="game","games",LEFT(N1902,4)="jour","journalism",LEFT(N1902,4)="musi","music",LEFT(N1902,4)="phot","photography",LEFT(N1902,4)="publ","publishing",LEFT(N1902,4)="tech","technology",LEFT(N1902,4)="thea","theater")</f>
        <v>music</v>
      </c>
      <c r="R1902" t="str">
        <f t="shared" si="149"/>
        <v>indie rock</v>
      </c>
      <c r="S1902" s="10">
        <f t="shared" si="147"/>
        <v>41188.415972222225</v>
      </c>
      <c r="T1902" s="10">
        <f t="shared" si="148"/>
        <v>41160.871886574074</v>
      </c>
    </row>
    <row r="1903" spans="1:20" ht="43.2">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45"/>
        <v>2.696969696969697E-2</v>
      </c>
      <c r="P1903">
        <f t="shared" si="146"/>
        <v>9.3632958801498131E-3</v>
      </c>
      <c r="Q1903" t="str" cm="1">
        <f t="array" ref="Q1903">_xlfn.IFS(LEFT(N1903,4)="film","film &amp; video",LEFT(N1903,4)="food","food",LEFT(N1903,4)="game","games",LEFT(N1903,4)="jour","journalism",LEFT(N1903,4)="musi","music",LEFT(N1903,4)="phot","photography",LEFT(N1903,4)="publ","publishing",LEFT(N1903,4)="tech","technology",LEFT(N1903,4)="thea","theater")</f>
        <v>technology</v>
      </c>
      <c r="R1903" t="str">
        <f t="shared" si="149"/>
        <v>gadgets</v>
      </c>
      <c r="S1903" s="10">
        <f t="shared" si="147"/>
        <v>42146.541666666672</v>
      </c>
      <c r="T1903" s="10">
        <f t="shared" si="148"/>
        <v>42116.54315972222</v>
      </c>
    </row>
    <row r="1904" spans="1:20" ht="43.2">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45"/>
        <v>1.2E-2</v>
      </c>
      <c r="P1904">
        <f t="shared" si="146"/>
        <v>0.25</v>
      </c>
      <c r="Q1904" t="str" cm="1">
        <f t="array" ref="Q1904">_xlfn.IFS(LEFT(N1904,4)="film","film &amp; video",LEFT(N1904,4)="food","food",LEFT(N1904,4)="game","games",LEFT(N1904,4)="jour","journalism",LEFT(N1904,4)="musi","music",LEFT(N1904,4)="phot","photography",LEFT(N1904,4)="publ","publishing",LEFT(N1904,4)="tech","technology",LEFT(N1904,4)="thea","theater")</f>
        <v>technology</v>
      </c>
      <c r="R1904" t="str">
        <f t="shared" si="149"/>
        <v>gadgets</v>
      </c>
      <c r="S1904" s="10">
        <f t="shared" si="147"/>
        <v>42067.789895833332</v>
      </c>
      <c r="T1904" s="10">
        <f t="shared" si="148"/>
        <v>42037.789895833332</v>
      </c>
    </row>
    <row r="1905" spans="1:20" ht="43.2">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45"/>
        <v>0.46600000000000003</v>
      </c>
      <c r="P1905">
        <f t="shared" si="146"/>
        <v>2.9327610872675252E-2</v>
      </c>
      <c r="Q1905" t="str" cm="1">
        <f t="array" ref="Q1905">_xlfn.IFS(LEFT(N1905,4)="film","film &amp; video",LEFT(N1905,4)="food","food",LEFT(N1905,4)="game","games",LEFT(N1905,4)="jour","journalism",LEFT(N1905,4)="musi","music",LEFT(N1905,4)="phot","photography",LEFT(N1905,4)="publ","publishing",LEFT(N1905,4)="tech","technology",LEFT(N1905,4)="thea","theater")</f>
        <v>technology</v>
      </c>
      <c r="R1905" t="str">
        <f t="shared" si="149"/>
        <v>gadgets</v>
      </c>
      <c r="S1905" s="10">
        <f t="shared" si="147"/>
        <v>42762.770729166667</v>
      </c>
      <c r="T1905" s="10">
        <f t="shared" si="148"/>
        <v>42702.770729166667</v>
      </c>
    </row>
    <row r="1906" spans="1:20" ht="43.2">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45"/>
        <v>1E-3</v>
      </c>
      <c r="P1906">
        <f t="shared" si="146"/>
        <v>0.04</v>
      </c>
      <c r="Q1906" t="str" cm="1">
        <f t="array" ref="Q1906">_xlfn.IFS(LEFT(N1906,4)="film","film &amp; video",LEFT(N1906,4)="food","food",LEFT(N1906,4)="game","games",LEFT(N1906,4)="jour","journalism",LEFT(N1906,4)="musi","music",LEFT(N1906,4)="phot","photography",LEFT(N1906,4)="publ","publishing",LEFT(N1906,4)="tech","technology",LEFT(N1906,4)="thea","theater")</f>
        <v>technology</v>
      </c>
      <c r="R1906" t="str">
        <f t="shared" si="149"/>
        <v>gadgets</v>
      </c>
      <c r="S1906" s="10">
        <f t="shared" si="147"/>
        <v>42371.685428240744</v>
      </c>
      <c r="T1906" s="10">
        <f t="shared" si="148"/>
        <v>42326.685428240744</v>
      </c>
    </row>
    <row r="1907" spans="1:20" ht="57.6">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45"/>
        <v>1.6800000000000001E-3</v>
      </c>
      <c r="P1907">
        <f t="shared" si="146"/>
        <v>9.5238095238095233E-2</v>
      </c>
      <c r="Q1907" t="str" cm="1">
        <f t="array" ref="Q1907">_xlfn.IFS(LEFT(N1907,4)="film","film &amp; video",LEFT(N1907,4)="food","food",LEFT(N1907,4)="game","games",LEFT(N1907,4)="jour","journalism",LEFT(N1907,4)="musi","music",LEFT(N1907,4)="phot","photography",LEFT(N1907,4)="publ","publishing",LEFT(N1907,4)="tech","technology",LEFT(N1907,4)="thea","theater")</f>
        <v>technology</v>
      </c>
      <c r="R1907" t="str">
        <f t="shared" si="149"/>
        <v>gadgets</v>
      </c>
      <c r="S1907" s="10">
        <f t="shared" si="147"/>
        <v>41889.925856481481</v>
      </c>
      <c r="T1907" s="10">
        <f t="shared" si="148"/>
        <v>41859.925856481481</v>
      </c>
    </row>
    <row r="1908" spans="1:20" ht="43.2">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45"/>
        <v>0.42759999999999998</v>
      </c>
      <c r="P1908">
        <f t="shared" si="146"/>
        <v>4.6304957904583725E-3</v>
      </c>
      <c r="Q1908" t="str" cm="1">
        <f t="array" ref="Q1908">_xlfn.IFS(LEFT(N1908,4)="film","film &amp; video",LEFT(N1908,4)="food","food",LEFT(N1908,4)="game","games",LEFT(N1908,4)="jour","journalism",LEFT(N1908,4)="musi","music",LEFT(N1908,4)="phot","photography",LEFT(N1908,4)="publ","publishing",LEFT(N1908,4)="tech","technology",LEFT(N1908,4)="thea","theater")</f>
        <v>technology</v>
      </c>
      <c r="R1908" t="str">
        <f t="shared" si="149"/>
        <v>gadgets</v>
      </c>
      <c r="S1908" s="10">
        <f t="shared" si="147"/>
        <v>42544.671099537038</v>
      </c>
      <c r="T1908" s="10">
        <f t="shared" si="148"/>
        <v>42514.671099537038</v>
      </c>
    </row>
    <row r="1909" spans="1:20" ht="43.2">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45"/>
        <v>2.8333333333333335E-3</v>
      </c>
      <c r="P1909">
        <f t="shared" si="146"/>
        <v>4.7058823529411764E-2</v>
      </c>
      <c r="Q1909" t="str" cm="1">
        <f t="array" ref="Q1909">_xlfn.IFS(LEFT(N1909,4)="film","film &amp; video",LEFT(N1909,4)="food","food",LEFT(N1909,4)="game","games",LEFT(N1909,4)="jour","journalism",LEFT(N1909,4)="musi","music",LEFT(N1909,4)="phot","photography",LEFT(N1909,4)="publ","publishing",LEFT(N1909,4)="tech","technology",LEFT(N1909,4)="thea","theater")</f>
        <v>technology</v>
      </c>
      <c r="R1909" t="str">
        <f t="shared" si="149"/>
        <v>gadgets</v>
      </c>
      <c r="S1909" s="10">
        <f t="shared" si="147"/>
        <v>41782.587094907409</v>
      </c>
      <c r="T1909" s="10">
        <f t="shared" si="148"/>
        <v>41767.587094907409</v>
      </c>
    </row>
    <row r="1910" spans="1:20" ht="43.2">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45"/>
        <v>1.7319999999999999E-2</v>
      </c>
      <c r="P1910">
        <f t="shared" si="146"/>
        <v>9.2378752886836026E-3</v>
      </c>
      <c r="Q1910" t="str" cm="1">
        <f t="array" ref="Q1910">_xlfn.IFS(LEFT(N1910,4)="film","film &amp; video",LEFT(N1910,4)="food","food",LEFT(N1910,4)="game","games",LEFT(N1910,4)="jour","journalism",LEFT(N1910,4)="musi","music",LEFT(N1910,4)="phot","photography",LEFT(N1910,4)="publ","publishing",LEFT(N1910,4)="tech","technology",LEFT(N1910,4)="thea","theater")</f>
        <v>technology</v>
      </c>
      <c r="R1910" t="str">
        <f t="shared" si="149"/>
        <v>gadgets</v>
      </c>
      <c r="S1910" s="10">
        <f t="shared" si="147"/>
        <v>42733.917824074073</v>
      </c>
      <c r="T1910" s="10">
        <f t="shared" si="148"/>
        <v>42703.917824074073</v>
      </c>
    </row>
    <row r="1911" spans="1:20" ht="43.2">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45"/>
        <v>0.14111428571428572</v>
      </c>
      <c r="P1911">
        <f t="shared" si="146"/>
        <v>7.6938651548896534E-3</v>
      </c>
      <c r="Q1911" t="str" cm="1">
        <f t="array" ref="Q1911">_xlfn.IFS(LEFT(N1911,4)="film","film &amp; video",LEFT(N1911,4)="food","food",LEFT(N1911,4)="game","games",LEFT(N1911,4)="jour","journalism",LEFT(N1911,4)="musi","music",LEFT(N1911,4)="phot","photography",LEFT(N1911,4)="publ","publishing",LEFT(N1911,4)="tech","technology",LEFT(N1911,4)="thea","theater")</f>
        <v>technology</v>
      </c>
      <c r="R1911" t="str">
        <f t="shared" si="149"/>
        <v>gadgets</v>
      </c>
      <c r="S1911" s="10">
        <f t="shared" si="147"/>
        <v>41935.429155092592</v>
      </c>
      <c r="T1911" s="10">
        <f t="shared" si="148"/>
        <v>41905.429155092592</v>
      </c>
    </row>
    <row r="1912" spans="1:20" ht="43.2">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45"/>
        <v>0.39395294117647056</v>
      </c>
      <c r="P1912">
        <f t="shared" si="146"/>
        <v>8.5110195305500812E-3</v>
      </c>
      <c r="Q1912" t="str" cm="1">
        <f t="array" ref="Q1912">_xlfn.IFS(LEFT(N1912,4)="film","film &amp; video",LEFT(N1912,4)="food","food",LEFT(N1912,4)="game","games",LEFT(N1912,4)="jour","journalism",LEFT(N1912,4)="musi","music",LEFT(N1912,4)="phot","photography",LEFT(N1912,4)="publ","publishing",LEFT(N1912,4)="tech","technology",LEFT(N1912,4)="thea","theater")</f>
        <v>technology</v>
      </c>
      <c r="R1912" t="str">
        <f t="shared" si="149"/>
        <v>gadgets</v>
      </c>
      <c r="S1912" s="10">
        <f t="shared" si="147"/>
        <v>42308.947916666672</v>
      </c>
      <c r="T1912" s="10">
        <f t="shared" si="148"/>
        <v>42264.963159722218</v>
      </c>
    </row>
    <row r="1913" spans="1:20" ht="57.6">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45"/>
        <v>2.3529411764705883E-4</v>
      </c>
      <c r="P1913">
        <f t="shared" si="146"/>
        <v>0.1</v>
      </c>
      <c r="Q1913" t="str" cm="1">
        <f t="array" ref="Q1913">_xlfn.IFS(LEFT(N1913,4)="film","film &amp; video",LEFT(N1913,4)="food","food",LEFT(N1913,4)="game","games",LEFT(N1913,4)="jour","journalism",LEFT(N1913,4)="musi","music",LEFT(N1913,4)="phot","photography",LEFT(N1913,4)="publ","publishing",LEFT(N1913,4)="tech","technology",LEFT(N1913,4)="thea","theater")</f>
        <v>technology</v>
      </c>
      <c r="R1913" t="str">
        <f t="shared" si="149"/>
        <v>gadgets</v>
      </c>
      <c r="S1913" s="10">
        <f t="shared" si="147"/>
        <v>41860.033958333333</v>
      </c>
      <c r="T1913" s="10">
        <f t="shared" si="148"/>
        <v>41830.033958333333</v>
      </c>
    </row>
    <row r="1914" spans="1:20" ht="43.2">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45"/>
        <v>0.59299999999999997</v>
      </c>
      <c r="P1914">
        <f t="shared" si="146"/>
        <v>1.4165261382799325E-2</v>
      </c>
      <c r="Q1914" t="str" cm="1">
        <f t="array" ref="Q1914">_xlfn.IFS(LEFT(N1914,4)="film","film &amp; video",LEFT(N1914,4)="food","food",LEFT(N1914,4)="game","games",LEFT(N1914,4)="jour","journalism",LEFT(N1914,4)="musi","music",LEFT(N1914,4)="phot","photography",LEFT(N1914,4)="publ","publishing",LEFT(N1914,4)="tech","technology",LEFT(N1914,4)="thea","theater")</f>
        <v>technology</v>
      </c>
      <c r="R1914" t="str">
        <f t="shared" si="149"/>
        <v>gadgets</v>
      </c>
      <c r="S1914" s="10">
        <f t="shared" si="147"/>
        <v>42159.226388888885</v>
      </c>
      <c r="T1914" s="10">
        <f t="shared" si="148"/>
        <v>42129.226388888885</v>
      </c>
    </row>
    <row r="1915" spans="1:20" ht="28.8">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45"/>
        <v>1.3270833333333334E-2</v>
      </c>
      <c r="P1915">
        <f t="shared" si="146"/>
        <v>4.0816326530612242E-2</v>
      </c>
      <c r="Q1915" t="str" cm="1">
        <f t="array" ref="Q1915">_xlfn.IFS(LEFT(N1915,4)="film","film &amp; video",LEFT(N1915,4)="food","food",LEFT(N1915,4)="game","games",LEFT(N1915,4)="jour","journalism",LEFT(N1915,4)="musi","music",LEFT(N1915,4)="phot","photography",LEFT(N1915,4)="publ","publishing",LEFT(N1915,4)="tech","technology",LEFT(N1915,4)="thea","theater")</f>
        <v>technology</v>
      </c>
      <c r="R1915" t="str">
        <f t="shared" si="149"/>
        <v>gadgets</v>
      </c>
      <c r="S1915" s="10">
        <f t="shared" si="147"/>
        <v>41920.511319444442</v>
      </c>
      <c r="T1915" s="10">
        <f t="shared" si="148"/>
        <v>41890.511319444442</v>
      </c>
    </row>
    <row r="1916" spans="1:20" ht="43.2">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45"/>
        <v>9.0090090090090086E-2</v>
      </c>
      <c r="P1916">
        <f t="shared" si="146"/>
        <v>3.3333333333333333E-2</v>
      </c>
      <c r="Q1916" t="str" cm="1">
        <f t="array" ref="Q1916">_xlfn.IFS(LEFT(N1916,4)="film","film &amp; video",LEFT(N1916,4)="food","food",LEFT(N1916,4)="game","games",LEFT(N1916,4)="jour","journalism",LEFT(N1916,4)="musi","music",LEFT(N1916,4)="phot","photography",LEFT(N1916,4)="publ","publishing",LEFT(N1916,4)="tech","technology",LEFT(N1916,4)="thea","theater")</f>
        <v>technology</v>
      </c>
      <c r="R1916" t="str">
        <f t="shared" si="149"/>
        <v>gadgets</v>
      </c>
      <c r="S1916" s="10">
        <f t="shared" si="147"/>
        <v>41944.165972222225</v>
      </c>
      <c r="T1916" s="10">
        <f t="shared" si="148"/>
        <v>41929.174456018518</v>
      </c>
    </row>
    <row r="1917" spans="1:20" ht="43.2">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45"/>
        <v>1.6E-2</v>
      </c>
      <c r="P1917">
        <f t="shared" si="146"/>
        <v>0.5</v>
      </c>
      <c r="Q1917" t="str" cm="1">
        <f t="array" ref="Q1917">_xlfn.IFS(LEFT(N1917,4)="film","film &amp; video",LEFT(N1917,4)="food","food",LEFT(N1917,4)="game","games",LEFT(N1917,4)="jour","journalism",LEFT(N1917,4)="musi","music",LEFT(N1917,4)="phot","photography",LEFT(N1917,4)="publ","publishing",LEFT(N1917,4)="tech","technology",LEFT(N1917,4)="thea","theater")</f>
        <v>technology</v>
      </c>
      <c r="R1917" t="str">
        <f t="shared" si="149"/>
        <v>gadgets</v>
      </c>
      <c r="S1917" s="10">
        <f t="shared" si="147"/>
        <v>41884.04886574074</v>
      </c>
      <c r="T1917" s="10">
        <f t="shared" si="148"/>
        <v>41864.04886574074</v>
      </c>
    </row>
    <row r="1918" spans="1:20" ht="28.8">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45"/>
        <v>5.1000000000000004E-3</v>
      </c>
      <c r="P1918">
        <f t="shared" si="146"/>
        <v>5.8823529411764705E-2</v>
      </c>
      <c r="Q1918" t="str" cm="1">
        <f t="array" ref="Q1918">_xlfn.IFS(LEFT(N1918,4)="film","film &amp; video",LEFT(N1918,4)="food","food",LEFT(N1918,4)="game","games",LEFT(N1918,4)="jour","journalism",LEFT(N1918,4)="musi","music",LEFT(N1918,4)="phot","photography",LEFT(N1918,4)="publ","publishing",LEFT(N1918,4)="tech","technology",LEFT(N1918,4)="thea","theater")</f>
        <v>technology</v>
      </c>
      <c r="R1918" t="str">
        <f t="shared" si="149"/>
        <v>gadgets</v>
      </c>
      <c r="S1918" s="10">
        <f t="shared" si="147"/>
        <v>42681.758969907409</v>
      </c>
      <c r="T1918" s="10">
        <f t="shared" si="148"/>
        <v>42656.717303240745</v>
      </c>
    </row>
    <row r="1919" spans="1:20" ht="28.8">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45"/>
        <v>0.52570512820512816</v>
      </c>
      <c r="P1919">
        <f t="shared" si="146"/>
        <v>3.4142177783197169E-4</v>
      </c>
      <c r="Q1919" t="str" cm="1">
        <f t="array" ref="Q1919">_xlfn.IFS(LEFT(N1919,4)="film","film &amp; video",LEFT(N1919,4)="food","food",LEFT(N1919,4)="game","games",LEFT(N1919,4)="jour","journalism",LEFT(N1919,4)="musi","music",LEFT(N1919,4)="phot","photography",LEFT(N1919,4)="publ","publishing",LEFT(N1919,4)="tech","technology",LEFT(N1919,4)="thea","theater")</f>
        <v>technology</v>
      </c>
      <c r="R1919" t="str">
        <f t="shared" si="149"/>
        <v>gadgets</v>
      </c>
      <c r="S1919" s="10">
        <f t="shared" si="147"/>
        <v>42776.270057870366</v>
      </c>
      <c r="T1919" s="10">
        <f t="shared" si="148"/>
        <v>42746.270057870366</v>
      </c>
    </row>
    <row r="1920" spans="1:20" ht="43.2">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45"/>
        <v>1.04E-2</v>
      </c>
      <c r="P1920">
        <f t="shared" si="146"/>
        <v>3.4615384615384617E-2</v>
      </c>
      <c r="Q1920" t="str" cm="1">
        <f t="array" ref="Q1920">_xlfn.IFS(LEFT(N1920,4)="film","film &amp; video",LEFT(N1920,4)="food","food",LEFT(N1920,4)="game","games",LEFT(N1920,4)="jour","journalism",LEFT(N1920,4)="musi","music",LEFT(N1920,4)="phot","photography",LEFT(N1920,4)="publ","publishing",LEFT(N1920,4)="tech","technology",LEFT(N1920,4)="thea","theater")</f>
        <v>technology</v>
      </c>
      <c r="R1920" t="str">
        <f t="shared" si="149"/>
        <v>gadgets</v>
      </c>
      <c r="S1920" s="10">
        <f t="shared" si="147"/>
        <v>41863.789942129632</v>
      </c>
      <c r="T1920" s="10">
        <f t="shared" si="148"/>
        <v>41828.789942129632</v>
      </c>
    </row>
    <row r="1921" spans="1:20" ht="43.2">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45"/>
        <v>0.47399999999999998</v>
      </c>
      <c r="P1921">
        <f t="shared" si="146"/>
        <v>3.3755274261603373E-2</v>
      </c>
      <c r="Q1921" t="str" cm="1">
        <f t="array" ref="Q1921">_xlfn.IFS(LEFT(N1921,4)="film","film &amp; video",LEFT(N1921,4)="food","food",LEFT(N1921,4)="game","games",LEFT(N1921,4)="jour","journalism",LEFT(N1921,4)="musi","music",LEFT(N1921,4)="phot","photography",LEFT(N1921,4)="publ","publishing",LEFT(N1921,4)="tech","technology",LEFT(N1921,4)="thea","theater")</f>
        <v>technology</v>
      </c>
      <c r="R1921" t="str">
        <f t="shared" si="149"/>
        <v>gadgets</v>
      </c>
      <c r="S1921" s="10">
        <f t="shared" si="147"/>
        <v>42143.875567129624</v>
      </c>
      <c r="T1921" s="10">
        <f t="shared" si="148"/>
        <v>42113.875567129624</v>
      </c>
    </row>
    <row r="1922" spans="1:20" ht="43.2">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50">E1922/D1922</f>
        <v>0.43030000000000002</v>
      </c>
      <c r="P1922">
        <f t="shared" ref="P1922:P1985" si="151">L1922/E1922</f>
        <v>2.4401580292818963E-2</v>
      </c>
      <c r="Q1922" t="str" cm="1">
        <f t="array" ref="Q1922">_xlfn.IFS(LEFT(N1922,4)="film","film &amp; video",LEFT(N1922,4)="food","food",LEFT(N1922,4)="game","games",LEFT(N1922,4)="jour","journalism",LEFT(N1922,4)="musi","music",LEFT(N1922,4)="phot","photography",LEFT(N1922,4)="publ","publishing",LEFT(N1922,4)="tech","technology",LEFT(N1922,4)="thea","theater")</f>
        <v>technology</v>
      </c>
      <c r="R1922" t="str">
        <f t="shared" si="149"/>
        <v>gadgets</v>
      </c>
      <c r="S1922" s="10">
        <f t="shared" ref="S1922:S1985" si="152">(((I1922/60)/60)/24)+DATE(1970,1,1)</f>
        <v>42298.958333333328</v>
      </c>
      <c r="T1922" s="10">
        <f t="shared" ref="T1922:T1985" si="153">(((J1922/60)/60)/24)+DATE(1970,1,1)</f>
        <v>42270.875706018516</v>
      </c>
    </row>
    <row r="1923" spans="1:20" ht="28.8">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50"/>
        <v>1.3680000000000001</v>
      </c>
      <c r="P1923">
        <f t="shared" si="151"/>
        <v>1.8518518518518517E-2</v>
      </c>
      <c r="Q1923" t="str" cm="1">
        <f t="array" ref="Q1923">_xlfn.IFS(LEFT(N1923,4)="film","film &amp; video",LEFT(N1923,4)="food","food",LEFT(N1923,4)="game","games",LEFT(N1923,4)="jour","journalism",LEFT(N1923,4)="musi","music",LEFT(N1923,4)="phot","photography",LEFT(N1923,4)="publ","publishing",LEFT(N1923,4)="tech","technology",LEFT(N1923,4)="thea","theater")</f>
        <v>music</v>
      </c>
      <c r="R1923" t="str">
        <f t="shared" ref="R1923:R1986" si="154">MID(N1923,SEARCH("/",N1923)+1,17)</f>
        <v>indie rock</v>
      </c>
      <c r="S1923" s="10">
        <f t="shared" si="152"/>
        <v>41104.221562500003</v>
      </c>
      <c r="T1923" s="10">
        <f t="shared" si="153"/>
        <v>41074.221562500003</v>
      </c>
    </row>
    <row r="1924" spans="1:20" ht="43.2">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50"/>
        <v>1.1555</v>
      </c>
      <c r="P1924">
        <f t="shared" si="151"/>
        <v>2.7693639117265252E-2</v>
      </c>
      <c r="Q1924" t="str" cm="1">
        <f t="array" ref="Q1924">_xlfn.IFS(LEFT(N1924,4)="film","film &amp; video",LEFT(N1924,4)="food","food",LEFT(N1924,4)="game","games",LEFT(N1924,4)="jour","journalism",LEFT(N1924,4)="musi","music",LEFT(N1924,4)="phot","photography",LEFT(N1924,4)="publ","publishing",LEFT(N1924,4)="tech","technology",LEFT(N1924,4)="thea","theater")</f>
        <v>music</v>
      </c>
      <c r="R1924" t="str">
        <f t="shared" si="154"/>
        <v>indie rock</v>
      </c>
      <c r="S1924" s="10">
        <f t="shared" si="152"/>
        <v>41620.255868055552</v>
      </c>
      <c r="T1924" s="10">
        <f t="shared" si="153"/>
        <v>41590.255868055552</v>
      </c>
    </row>
    <row r="1925" spans="1:20" ht="43.2">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50"/>
        <v>2.4079999999999999</v>
      </c>
      <c r="P1925">
        <f t="shared" si="151"/>
        <v>4.3189368770764118E-2</v>
      </c>
      <c r="Q1925" t="str" cm="1">
        <f t="array" ref="Q1925">_xlfn.IFS(LEFT(N1925,4)="film","film &amp; video",LEFT(N1925,4)="food","food",LEFT(N1925,4)="game","games",LEFT(N1925,4)="jour","journalism",LEFT(N1925,4)="musi","music",LEFT(N1925,4)="phot","photography",LEFT(N1925,4)="publ","publishing",LEFT(N1925,4)="tech","technology",LEFT(N1925,4)="thea","theater")</f>
        <v>music</v>
      </c>
      <c r="R1925" t="str">
        <f t="shared" si="154"/>
        <v>indie rock</v>
      </c>
      <c r="S1925" s="10">
        <f t="shared" si="152"/>
        <v>40813.207638888889</v>
      </c>
      <c r="T1925" s="10">
        <f t="shared" si="153"/>
        <v>40772.848749999997</v>
      </c>
    </row>
    <row r="1926" spans="1:20" ht="57.6">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50"/>
        <v>1.1439999999999999</v>
      </c>
      <c r="P1926">
        <f t="shared" si="151"/>
        <v>9.6153846153846159E-3</v>
      </c>
      <c r="Q1926" t="str" cm="1">
        <f t="array" ref="Q1926">_xlfn.IFS(LEFT(N1926,4)="film","film &amp; video",LEFT(N1926,4)="food","food",LEFT(N1926,4)="game","games",LEFT(N1926,4)="jour","journalism",LEFT(N1926,4)="musi","music",LEFT(N1926,4)="phot","photography",LEFT(N1926,4)="publ","publishing",LEFT(N1926,4)="tech","technology",LEFT(N1926,4)="thea","theater")</f>
        <v>music</v>
      </c>
      <c r="R1926" t="str">
        <f t="shared" si="154"/>
        <v>indie rock</v>
      </c>
      <c r="S1926" s="10">
        <f t="shared" si="152"/>
        <v>41654.814583333333</v>
      </c>
      <c r="T1926" s="10">
        <f t="shared" si="153"/>
        <v>41626.761053240742</v>
      </c>
    </row>
    <row r="1927" spans="1:20" ht="43.2">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50"/>
        <v>1.1033333333333333</v>
      </c>
      <c r="P1927">
        <f t="shared" si="151"/>
        <v>3.1419939577039278E-2</v>
      </c>
      <c r="Q1927" t="str" cm="1">
        <f t="array" ref="Q1927">_xlfn.IFS(LEFT(N1927,4)="film","film &amp; video",LEFT(N1927,4)="food","food",LEFT(N1927,4)="game","games",LEFT(N1927,4)="jour","journalism",LEFT(N1927,4)="musi","music",LEFT(N1927,4)="phot","photography",LEFT(N1927,4)="publ","publishing",LEFT(N1927,4)="tech","technology",LEFT(N1927,4)="thea","theater")</f>
        <v>music</v>
      </c>
      <c r="R1927" t="str">
        <f t="shared" si="154"/>
        <v>indie rock</v>
      </c>
      <c r="S1927" s="10">
        <f t="shared" si="152"/>
        <v>41558</v>
      </c>
      <c r="T1927" s="10">
        <f t="shared" si="153"/>
        <v>41535.90148148148</v>
      </c>
    </row>
    <row r="1928" spans="1:20" ht="57.6">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50"/>
        <v>1.9537933333333333</v>
      </c>
      <c r="P1928">
        <f t="shared" si="151"/>
        <v>3.6510173372141033E-2</v>
      </c>
      <c r="Q1928" t="str" cm="1">
        <f t="array" ref="Q1928">_xlfn.IFS(LEFT(N1928,4)="film","film &amp; video",LEFT(N1928,4)="food","food",LEFT(N1928,4)="game","games",LEFT(N1928,4)="jour","journalism",LEFT(N1928,4)="musi","music",LEFT(N1928,4)="phot","photography",LEFT(N1928,4)="publ","publishing",LEFT(N1928,4)="tech","technology",LEFT(N1928,4)="thea","theater")</f>
        <v>music</v>
      </c>
      <c r="R1928" t="str">
        <f t="shared" si="154"/>
        <v>indie rock</v>
      </c>
      <c r="S1928" s="10">
        <f t="shared" si="152"/>
        <v>40484.018055555556</v>
      </c>
      <c r="T1928" s="10">
        <f t="shared" si="153"/>
        <v>40456.954351851848</v>
      </c>
    </row>
    <row r="1929" spans="1:20">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50"/>
        <v>1.0333333333333334</v>
      </c>
      <c r="P1929">
        <f t="shared" si="151"/>
        <v>1.7741935483870968E-2</v>
      </c>
      <c r="Q1929" t="str" cm="1">
        <f t="array" ref="Q1929">_xlfn.IFS(LEFT(N1929,4)="film","film &amp; video",LEFT(N1929,4)="food","food",LEFT(N1929,4)="game","games",LEFT(N1929,4)="jour","journalism",LEFT(N1929,4)="musi","music",LEFT(N1929,4)="phot","photography",LEFT(N1929,4)="publ","publishing",LEFT(N1929,4)="tech","technology",LEFT(N1929,4)="thea","theater")</f>
        <v>music</v>
      </c>
      <c r="R1929" t="str">
        <f t="shared" si="154"/>
        <v>indie rock</v>
      </c>
      <c r="S1929" s="10">
        <f t="shared" si="152"/>
        <v>40976.207638888889</v>
      </c>
      <c r="T1929" s="10">
        <f t="shared" si="153"/>
        <v>40960.861562500002</v>
      </c>
    </row>
    <row r="1930" spans="1:20" ht="28.8">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50"/>
        <v>1.031372549019608</v>
      </c>
      <c r="P1930">
        <f t="shared" si="151"/>
        <v>1.2927756653992395E-2</v>
      </c>
      <c r="Q1930" t="str" cm="1">
        <f t="array" ref="Q1930">_xlfn.IFS(LEFT(N1930,4)="film","film &amp; video",LEFT(N1930,4)="food","food",LEFT(N1930,4)="game","games",LEFT(N1930,4)="jour","journalism",LEFT(N1930,4)="musi","music",LEFT(N1930,4)="phot","photography",LEFT(N1930,4)="publ","publishing",LEFT(N1930,4)="tech","technology",LEFT(N1930,4)="thea","theater")</f>
        <v>music</v>
      </c>
      <c r="R1930" t="str">
        <f t="shared" si="154"/>
        <v>indie rock</v>
      </c>
      <c r="S1930" s="10">
        <f t="shared" si="152"/>
        <v>41401.648078703707</v>
      </c>
      <c r="T1930" s="10">
        <f t="shared" si="153"/>
        <v>41371.648078703707</v>
      </c>
    </row>
    <row r="1931" spans="1:20" ht="43.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50"/>
        <v>1.003125</v>
      </c>
      <c r="P1931">
        <f t="shared" si="151"/>
        <v>2.336448598130841E-2</v>
      </c>
      <c r="Q1931" t="str" cm="1">
        <f t="array" ref="Q1931">_xlfn.IFS(LEFT(N1931,4)="film","film &amp; video",LEFT(N1931,4)="food","food",LEFT(N1931,4)="game","games",LEFT(N1931,4)="jour","journalism",LEFT(N1931,4)="musi","music",LEFT(N1931,4)="phot","photography",LEFT(N1931,4)="publ","publishing",LEFT(N1931,4)="tech","technology",LEFT(N1931,4)="thea","theater")</f>
        <v>music</v>
      </c>
      <c r="R1931" t="str">
        <f t="shared" si="154"/>
        <v>indie rock</v>
      </c>
      <c r="S1931" s="10">
        <f t="shared" si="152"/>
        <v>40729.021597222221</v>
      </c>
      <c r="T1931" s="10">
        <f t="shared" si="153"/>
        <v>40687.021597222221</v>
      </c>
    </row>
    <row r="1932" spans="1:20" ht="28.8">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50"/>
        <v>1.27</v>
      </c>
      <c r="P1932">
        <f t="shared" si="151"/>
        <v>2.0472440944881889E-2</v>
      </c>
      <c r="Q1932" t="str" cm="1">
        <f t="array" ref="Q1932">_xlfn.IFS(LEFT(N1932,4)="film","film &amp; video",LEFT(N1932,4)="food","food",LEFT(N1932,4)="game","games",LEFT(N1932,4)="jour","journalism",LEFT(N1932,4)="musi","music",LEFT(N1932,4)="phot","photography",LEFT(N1932,4)="publ","publishing",LEFT(N1932,4)="tech","technology",LEFT(N1932,4)="thea","theater")</f>
        <v>music</v>
      </c>
      <c r="R1932" t="str">
        <f t="shared" si="154"/>
        <v>indie rock</v>
      </c>
      <c r="S1932" s="10">
        <f t="shared" si="152"/>
        <v>41462.558819444443</v>
      </c>
      <c r="T1932" s="10">
        <f t="shared" si="153"/>
        <v>41402.558819444443</v>
      </c>
    </row>
    <row r="1933" spans="1:20" ht="43.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50"/>
        <v>1.20601</v>
      </c>
      <c r="P1933">
        <f t="shared" si="151"/>
        <v>2.0729513022280082E-2</v>
      </c>
      <c r="Q1933" t="str" cm="1">
        <f t="array" ref="Q1933">_xlfn.IFS(LEFT(N1933,4)="film","film &amp; video",LEFT(N1933,4)="food","food",LEFT(N1933,4)="game","games",LEFT(N1933,4)="jour","journalism",LEFT(N1933,4)="musi","music",LEFT(N1933,4)="phot","photography",LEFT(N1933,4)="publ","publishing",LEFT(N1933,4)="tech","technology",LEFT(N1933,4)="thea","theater")</f>
        <v>music</v>
      </c>
      <c r="R1933" t="str">
        <f t="shared" si="154"/>
        <v>indie rock</v>
      </c>
      <c r="S1933" s="10">
        <f t="shared" si="152"/>
        <v>41051.145833333336</v>
      </c>
      <c r="T1933" s="10">
        <f t="shared" si="153"/>
        <v>41037.892465277779</v>
      </c>
    </row>
    <row r="1934" spans="1:20" ht="57.6">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50"/>
        <v>1.0699047619047619</v>
      </c>
      <c r="P1934">
        <f t="shared" si="151"/>
        <v>1.424247819120527E-2</v>
      </c>
      <c r="Q1934" t="str" cm="1">
        <f t="array" ref="Q1934">_xlfn.IFS(LEFT(N1934,4)="film","film &amp; video",LEFT(N1934,4)="food","food",LEFT(N1934,4)="game","games",LEFT(N1934,4)="jour","journalism",LEFT(N1934,4)="musi","music",LEFT(N1934,4)="phot","photography",LEFT(N1934,4)="publ","publishing",LEFT(N1934,4)="tech","technology",LEFT(N1934,4)="thea","theater")</f>
        <v>music</v>
      </c>
      <c r="R1934" t="str">
        <f t="shared" si="154"/>
        <v>indie rock</v>
      </c>
      <c r="S1934" s="10">
        <f t="shared" si="152"/>
        <v>40932.809872685182</v>
      </c>
      <c r="T1934" s="10">
        <f t="shared" si="153"/>
        <v>40911.809872685182</v>
      </c>
    </row>
    <row r="1935" spans="1:20" ht="43.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50"/>
        <v>1.7243333333333333</v>
      </c>
      <c r="P1935">
        <f t="shared" si="151"/>
        <v>1.0632128358786004E-2</v>
      </c>
      <c r="Q1935" t="str" cm="1">
        <f t="array" ref="Q1935">_xlfn.IFS(LEFT(N1935,4)="film","film &amp; video",LEFT(N1935,4)="food","food",LEFT(N1935,4)="game","games",LEFT(N1935,4)="jour","journalism",LEFT(N1935,4)="musi","music",LEFT(N1935,4)="phot","photography",LEFT(N1935,4)="publ","publishing",LEFT(N1935,4)="tech","technology",LEFT(N1935,4)="thea","theater")</f>
        <v>music</v>
      </c>
      <c r="R1935" t="str">
        <f t="shared" si="154"/>
        <v>indie rock</v>
      </c>
      <c r="S1935" s="10">
        <f t="shared" si="152"/>
        <v>41909.130868055552</v>
      </c>
      <c r="T1935" s="10">
        <f t="shared" si="153"/>
        <v>41879.130868055552</v>
      </c>
    </row>
    <row r="1936" spans="1:20" ht="43.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50"/>
        <v>1.2362</v>
      </c>
      <c r="P1936">
        <f t="shared" si="151"/>
        <v>1.245753114382786E-2</v>
      </c>
      <c r="Q1936" t="str" cm="1">
        <f t="array" ref="Q1936">_xlfn.IFS(LEFT(N1936,4)="film","film &amp; video",LEFT(N1936,4)="food","food",LEFT(N1936,4)="game","games",LEFT(N1936,4)="jour","journalism",LEFT(N1936,4)="musi","music",LEFT(N1936,4)="phot","photography",LEFT(N1936,4)="publ","publishing",LEFT(N1936,4)="tech","technology",LEFT(N1936,4)="thea","theater")</f>
        <v>music</v>
      </c>
      <c r="R1936" t="str">
        <f t="shared" si="154"/>
        <v>indie rock</v>
      </c>
      <c r="S1936" s="10">
        <f t="shared" si="152"/>
        <v>40902.208333333336</v>
      </c>
      <c r="T1936" s="10">
        <f t="shared" si="153"/>
        <v>40865.867141203707</v>
      </c>
    </row>
    <row r="1937" spans="1:20" ht="43.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50"/>
        <v>1.0840000000000001</v>
      </c>
      <c r="P1937">
        <f t="shared" si="151"/>
        <v>1.8450184501845018E-2</v>
      </c>
      <c r="Q1937" t="str" cm="1">
        <f t="array" ref="Q1937">_xlfn.IFS(LEFT(N1937,4)="film","film &amp; video",LEFT(N1937,4)="food","food",LEFT(N1937,4)="game","games",LEFT(N1937,4)="jour","journalism",LEFT(N1937,4)="musi","music",LEFT(N1937,4)="phot","photography",LEFT(N1937,4)="publ","publishing",LEFT(N1937,4)="tech","technology",LEFT(N1937,4)="thea","theater")</f>
        <v>music</v>
      </c>
      <c r="R1937" t="str">
        <f t="shared" si="154"/>
        <v>indie rock</v>
      </c>
      <c r="S1937" s="10">
        <f t="shared" si="152"/>
        <v>41811.207638888889</v>
      </c>
      <c r="T1937" s="10">
        <f t="shared" si="153"/>
        <v>41773.932534722226</v>
      </c>
    </row>
    <row r="1938" spans="1:20" ht="43.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50"/>
        <v>1.1652013333333333</v>
      </c>
      <c r="P1938">
        <f t="shared" si="151"/>
        <v>1.6592268460615102E-2</v>
      </c>
      <c r="Q1938" t="str" cm="1">
        <f t="array" ref="Q1938">_xlfn.IFS(LEFT(N1938,4)="film","film &amp; video",LEFT(N1938,4)="food","food",LEFT(N1938,4)="game","games",LEFT(N1938,4)="jour","journalism",LEFT(N1938,4)="musi","music",LEFT(N1938,4)="phot","photography",LEFT(N1938,4)="publ","publishing",LEFT(N1938,4)="tech","technology",LEFT(N1938,4)="thea","theater")</f>
        <v>music</v>
      </c>
      <c r="R1938" t="str">
        <f t="shared" si="154"/>
        <v>indie rock</v>
      </c>
      <c r="S1938" s="10">
        <f t="shared" si="152"/>
        <v>40883.249305555553</v>
      </c>
      <c r="T1938" s="10">
        <f t="shared" si="153"/>
        <v>40852.889699074076</v>
      </c>
    </row>
    <row r="1939" spans="1:20" ht="43.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50"/>
        <v>1.8724499999999999</v>
      </c>
      <c r="P1939">
        <f t="shared" si="151"/>
        <v>2.5812883299064504E-2</v>
      </c>
      <c r="Q1939" t="str" cm="1">
        <f t="array" ref="Q1939">_xlfn.IFS(LEFT(N1939,4)="film","film &amp; video",LEFT(N1939,4)="food","food",LEFT(N1939,4)="game","games",LEFT(N1939,4)="jour","journalism",LEFT(N1939,4)="musi","music",LEFT(N1939,4)="phot","photography",LEFT(N1939,4)="publ","publishing",LEFT(N1939,4)="tech","technology",LEFT(N1939,4)="thea","theater")</f>
        <v>music</v>
      </c>
      <c r="R1939" t="str">
        <f t="shared" si="154"/>
        <v>indie rock</v>
      </c>
      <c r="S1939" s="10">
        <f t="shared" si="152"/>
        <v>41075.165972222225</v>
      </c>
      <c r="T1939" s="10">
        <f t="shared" si="153"/>
        <v>41059.118993055556</v>
      </c>
    </row>
    <row r="1940" spans="1:20" ht="43.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50"/>
        <v>1.1593333333333333</v>
      </c>
      <c r="P1940">
        <f t="shared" si="151"/>
        <v>6.5554916618746403E-3</v>
      </c>
      <c r="Q1940" t="str" cm="1">
        <f t="array" ref="Q1940">_xlfn.IFS(LEFT(N1940,4)="film","film &amp; video",LEFT(N1940,4)="food","food",LEFT(N1940,4)="game","games",LEFT(N1940,4)="jour","journalism",LEFT(N1940,4)="musi","music",LEFT(N1940,4)="phot","photography",LEFT(N1940,4)="publ","publishing",LEFT(N1940,4)="tech","technology",LEFT(N1940,4)="thea","theater")</f>
        <v>music</v>
      </c>
      <c r="R1940" t="str">
        <f t="shared" si="154"/>
        <v>indie rock</v>
      </c>
      <c r="S1940" s="10">
        <f t="shared" si="152"/>
        <v>41457.208333333336</v>
      </c>
      <c r="T1940" s="10">
        <f t="shared" si="153"/>
        <v>41426.259618055556</v>
      </c>
    </row>
    <row r="1941" spans="1:20" ht="57.6">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50"/>
        <v>1.107</v>
      </c>
      <c r="P1941">
        <f t="shared" si="151"/>
        <v>8.6720867208672087E-3</v>
      </c>
      <c r="Q1941" t="str" cm="1">
        <f t="array" ref="Q1941">_xlfn.IFS(LEFT(N1941,4)="film","film &amp; video",LEFT(N1941,4)="food","food",LEFT(N1941,4)="game","games",LEFT(N1941,4)="jour","journalism",LEFT(N1941,4)="musi","music",LEFT(N1941,4)="phot","photography",LEFT(N1941,4)="publ","publishing",LEFT(N1941,4)="tech","technology",LEFT(N1941,4)="thea","theater")</f>
        <v>music</v>
      </c>
      <c r="R1941" t="str">
        <f t="shared" si="154"/>
        <v>indie rock</v>
      </c>
      <c r="S1941" s="10">
        <f t="shared" si="152"/>
        <v>41343.943379629629</v>
      </c>
      <c r="T1941" s="10">
        <f t="shared" si="153"/>
        <v>41313.985046296293</v>
      </c>
    </row>
    <row r="1942" spans="1:20" ht="43.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50"/>
        <v>1.7092307692307693</v>
      </c>
      <c r="P1942">
        <f t="shared" si="151"/>
        <v>2.7902790279027902E-2</v>
      </c>
      <c r="Q1942" t="str" cm="1">
        <f t="array" ref="Q1942">_xlfn.IFS(LEFT(N1942,4)="film","film &amp; video",LEFT(N1942,4)="food","food",LEFT(N1942,4)="game","games",LEFT(N1942,4)="jour","journalism",LEFT(N1942,4)="musi","music",LEFT(N1942,4)="phot","photography",LEFT(N1942,4)="publ","publishing",LEFT(N1942,4)="tech","technology",LEFT(N1942,4)="thea","theater")</f>
        <v>music</v>
      </c>
      <c r="R1942" t="str">
        <f t="shared" si="154"/>
        <v>indie rock</v>
      </c>
      <c r="S1942" s="10">
        <f t="shared" si="152"/>
        <v>40709.165972222225</v>
      </c>
      <c r="T1942" s="10">
        <f t="shared" si="153"/>
        <v>40670.507326388892</v>
      </c>
    </row>
    <row r="1943" spans="1:20" ht="43.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50"/>
        <v>1.2611835600000001</v>
      </c>
      <c r="P1943">
        <f t="shared" si="151"/>
        <v>1.5487039808860178E-2</v>
      </c>
      <c r="Q1943" t="str" cm="1">
        <f t="array" ref="Q1943">_xlfn.IFS(LEFT(N1943,4)="film","film &amp; video",LEFT(N1943,4)="food","food",LEFT(N1943,4)="game","games",LEFT(N1943,4)="jour","journalism",LEFT(N1943,4)="musi","music",LEFT(N1943,4)="phot","photography",LEFT(N1943,4)="publ","publishing",LEFT(N1943,4)="tech","technology",LEFT(N1943,4)="thea","theater")</f>
        <v>technology</v>
      </c>
      <c r="R1943" t="str">
        <f t="shared" si="154"/>
        <v>hardware</v>
      </c>
      <c r="S1943" s="10">
        <f t="shared" si="152"/>
        <v>41774.290868055556</v>
      </c>
      <c r="T1943" s="10">
        <f t="shared" si="153"/>
        <v>41744.290868055556</v>
      </c>
    </row>
    <row r="1944" spans="1:20" ht="43.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50"/>
        <v>1.3844033333333334</v>
      </c>
      <c r="P1944">
        <f t="shared" si="151"/>
        <v>1.1436936730866005E-2</v>
      </c>
      <c r="Q1944" t="str" cm="1">
        <f t="array" ref="Q1944">_xlfn.IFS(LEFT(N1944,4)="film","film &amp; video",LEFT(N1944,4)="food","food",LEFT(N1944,4)="game","games",LEFT(N1944,4)="jour","journalism",LEFT(N1944,4)="musi","music",LEFT(N1944,4)="phot","photography",LEFT(N1944,4)="publ","publishing",LEFT(N1944,4)="tech","technology",LEFT(N1944,4)="thea","theater")</f>
        <v>technology</v>
      </c>
      <c r="R1944" t="str">
        <f t="shared" si="154"/>
        <v>hardware</v>
      </c>
      <c r="S1944" s="10">
        <f t="shared" si="152"/>
        <v>40728.828009259261</v>
      </c>
      <c r="T1944" s="10">
        <f t="shared" si="153"/>
        <v>40638.828009259261</v>
      </c>
    </row>
    <row r="1945" spans="1:20" ht="43.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50"/>
        <v>17.052499999999998</v>
      </c>
      <c r="P1945">
        <f t="shared" si="151"/>
        <v>1.453159360797537E-2</v>
      </c>
      <c r="Q1945" t="str" cm="1">
        <f t="array" ref="Q1945">_xlfn.IFS(LEFT(N1945,4)="film","film &amp; video",LEFT(N1945,4)="food","food",LEFT(N1945,4)="game","games",LEFT(N1945,4)="jour","journalism",LEFT(N1945,4)="musi","music",LEFT(N1945,4)="phot","photography",LEFT(N1945,4)="publ","publishing",LEFT(N1945,4)="tech","technology",LEFT(N1945,4)="thea","theater")</f>
        <v>technology</v>
      </c>
      <c r="R1945" t="str">
        <f t="shared" si="154"/>
        <v>hardware</v>
      </c>
      <c r="S1945" s="10">
        <f t="shared" si="152"/>
        <v>42593.269861111112</v>
      </c>
      <c r="T1945" s="10">
        <f t="shared" si="153"/>
        <v>42548.269861111112</v>
      </c>
    </row>
    <row r="1946" spans="1:20" ht="43.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50"/>
        <v>7.8805550000000002</v>
      </c>
      <c r="P1946">
        <f t="shared" si="151"/>
        <v>5.6753616972408669E-3</v>
      </c>
      <c r="Q1946" t="str" cm="1">
        <f t="array" ref="Q1946">_xlfn.IFS(LEFT(N1946,4)="film","film &amp; video",LEFT(N1946,4)="food","food",LEFT(N1946,4)="game","games",LEFT(N1946,4)="jour","journalism",LEFT(N1946,4)="musi","music",LEFT(N1946,4)="phot","photography",LEFT(N1946,4)="publ","publishing",LEFT(N1946,4)="tech","technology",LEFT(N1946,4)="thea","theater")</f>
        <v>technology</v>
      </c>
      <c r="R1946" t="str">
        <f t="shared" si="154"/>
        <v>hardware</v>
      </c>
      <c r="S1946" s="10">
        <f t="shared" si="152"/>
        <v>41760.584374999999</v>
      </c>
      <c r="T1946" s="10">
        <f t="shared" si="153"/>
        <v>41730.584374999999</v>
      </c>
    </row>
    <row r="1947" spans="1:20" ht="43.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50"/>
        <v>3.4801799999999998</v>
      </c>
      <c r="P1947">
        <f t="shared" si="151"/>
        <v>1.9539219235786653E-3</v>
      </c>
      <c r="Q1947" t="str" cm="1">
        <f t="array" ref="Q1947">_xlfn.IFS(LEFT(N1947,4)="film","film &amp; video",LEFT(N1947,4)="food","food",LEFT(N1947,4)="game","games",LEFT(N1947,4)="jour","journalism",LEFT(N1947,4)="musi","music",LEFT(N1947,4)="phot","photography",LEFT(N1947,4)="publ","publishing",LEFT(N1947,4)="tech","technology",LEFT(N1947,4)="thea","theater")</f>
        <v>technology</v>
      </c>
      <c r="R1947" t="str">
        <f t="shared" si="154"/>
        <v>hardware</v>
      </c>
      <c r="S1947" s="10">
        <f t="shared" si="152"/>
        <v>42197.251828703709</v>
      </c>
      <c r="T1947" s="10">
        <f t="shared" si="153"/>
        <v>42157.251828703709</v>
      </c>
    </row>
    <row r="1948" spans="1:20" ht="43.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50"/>
        <v>1.4974666666666667</v>
      </c>
      <c r="P1948">
        <f t="shared" si="151"/>
        <v>6.2327486421511888E-3</v>
      </c>
      <c r="Q1948" t="str" cm="1">
        <f t="array" ref="Q1948">_xlfn.IFS(LEFT(N1948,4)="film","film &amp; video",LEFT(N1948,4)="food","food",LEFT(N1948,4)="game","games",LEFT(N1948,4)="jour","journalism",LEFT(N1948,4)="musi","music",LEFT(N1948,4)="phot","photography",LEFT(N1948,4)="publ","publishing",LEFT(N1948,4)="tech","technology",LEFT(N1948,4)="thea","theater")</f>
        <v>technology</v>
      </c>
      <c r="R1948" t="str">
        <f t="shared" si="154"/>
        <v>hardware</v>
      </c>
      <c r="S1948" s="10">
        <f t="shared" si="152"/>
        <v>41749.108344907407</v>
      </c>
      <c r="T1948" s="10">
        <f t="shared" si="153"/>
        <v>41689.150011574071</v>
      </c>
    </row>
    <row r="1949" spans="1:20" ht="57.6">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50"/>
        <v>1.0063375000000001</v>
      </c>
      <c r="P1949">
        <f t="shared" si="151"/>
        <v>2.8568944315401145E-2</v>
      </c>
      <c r="Q1949" t="str" cm="1">
        <f t="array" ref="Q1949">_xlfn.IFS(LEFT(N1949,4)="film","film &amp; video",LEFT(N1949,4)="food","food",LEFT(N1949,4)="game","games",LEFT(N1949,4)="jour","journalism",LEFT(N1949,4)="musi","music",LEFT(N1949,4)="phot","photography",LEFT(N1949,4)="publ","publishing",LEFT(N1949,4)="tech","technology",LEFT(N1949,4)="thea","theater")</f>
        <v>technology</v>
      </c>
      <c r="R1949" t="str">
        <f t="shared" si="154"/>
        <v>hardware</v>
      </c>
      <c r="S1949" s="10">
        <f t="shared" si="152"/>
        <v>40140.249305555553</v>
      </c>
      <c r="T1949" s="10">
        <f t="shared" si="153"/>
        <v>40102.918055555558</v>
      </c>
    </row>
    <row r="1950" spans="1:20" ht="28.8">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50"/>
        <v>8.0021100000000001</v>
      </c>
      <c r="P1950">
        <f t="shared" si="151"/>
        <v>5.3048508455894759E-3</v>
      </c>
      <c r="Q1950" t="str" cm="1">
        <f t="array" ref="Q1950">_xlfn.IFS(LEFT(N1950,4)="film","film &amp; video",LEFT(N1950,4)="food","food",LEFT(N1950,4)="game","games",LEFT(N1950,4)="jour","journalism",LEFT(N1950,4)="musi","music",LEFT(N1950,4)="phot","photography",LEFT(N1950,4)="publ","publishing",LEFT(N1950,4)="tech","technology",LEFT(N1950,4)="thea","theater")</f>
        <v>technology</v>
      </c>
      <c r="R1950" t="str">
        <f t="shared" si="154"/>
        <v>hardware</v>
      </c>
      <c r="S1950" s="10">
        <f t="shared" si="152"/>
        <v>42527.709722222222</v>
      </c>
      <c r="T1950" s="10">
        <f t="shared" si="153"/>
        <v>42473.604270833333</v>
      </c>
    </row>
    <row r="1951" spans="1:20" ht="43.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50"/>
        <v>1.0600260000000001</v>
      </c>
      <c r="P1951">
        <f t="shared" si="151"/>
        <v>1.77920164222387E-2</v>
      </c>
      <c r="Q1951" t="str" cm="1">
        <f t="array" ref="Q1951">_xlfn.IFS(LEFT(N1951,4)="film","film &amp; video",LEFT(N1951,4)="food","food",LEFT(N1951,4)="game","games",LEFT(N1951,4)="jour","journalism",LEFT(N1951,4)="musi","music",LEFT(N1951,4)="phot","photography",LEFT(N1951,4)="publ","publishing",LEFT(N1951,4)="tech","technology",LEFT(N1951,4)="thea","theater")</f>
        <v>technology</v>
      </c>
      <c r="R1951" t="str">
        <f t="shared" si="154"/>
        <v>hardware</v>
      </c>
      <c r="S1951" s="10">
        <f t="shared" si="152"/>
        <v>41830.423043981478</v>
      </c>
      <c r="T1951" s="10">
        <f t="shared" si="153"/>
        <v>41800.423043981478</v>
      </c>
    </row>
    <row r="1952" spans="1:20" ht="43.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50"/>
        <v>2.0051866666666669</v>
      </c>
      <c r="P1952">
        <f t="shared" si="151"/>
        <v>1.9491119696254378E-2</v>
      </c>
      <c r="Q1952" t="str" cm="1">
        <f t="array" ref="Q1952">_xlfn.IFS(LEFT(N1952,4)="film","film &amp; video",LEFT(N1952,4)="food","food",LEFT(N1952,4)="game","games",LEFT(N1952,4)="jour","journalism",LEFT(N1952,4)="musi","music",LEFT(N1952,4)="phot","photography",LEFT(N1952,4)="publ","publishing",LEFT(N1952,4)="tech","technology",LEFT(N1952,4)="thea","theater")</f>
        <v>technology</v>
      </c>
      <c r="R1952" t="str">
        <f t="shared" si="154"/>
        <v>hardware</v>
      </c>
      <c r="S1952" s="10">
        <f t="shared" si="152"/>
        <v>40655.181400462963</v>
      </c>
      <c r="T1952" s="10">
        <f t="shared" si="153"/>
        <v>40624.181400462963</v>
      </c>
    </row>
    <row r="1953" spans="1:20" ht="43.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50"/>
        <v>2.1244399999999999</v>
      </c>
      <c r="P1953">
        <f t="shared" si="151"/>
        <v>7.8514808608386218E-3</v>
      </c>
      <c r="Q1953" t="str" cm="1">
        <f t="array" ref="Q1953">_xlfn.IFS(LEFT(N1953,4)="film","film &amp; video",LEFT(N1953,4)="food","food",LEFT(N1953,4)="game","games",LEFT(N1953,4)="jour","journalism",LEFT(N1953,4)="musi","music",LEFT(N1953,4)="phot","photography",LEFT(N1953,4)="publ","publishing",LEFT(N1953,4)="tech","technology",LEFT(N1953,4)="thea","theater")</f>
        <v>technology</v>
      </c>
      <c r="R1953" t="str">
        <f t="shared" si="154"/>
        <v>hardware</v>
      </c>
      <c r="S1953" s="10">
        <f t="shared" si="152"/>
        <v>42681.462233796294</v>
      </c>
      <c r="T1953" s="10">
        <f t="shared" si="153"/>
        <v>42651.420567129629</v>
      </c>
    </row>
    <row r="1954" spans="1:20" ht="43.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50"/>
        <v>1.9847237142857144</v>
      </c>
      <c r="P1954">
        <f t="shared" si="151"/>
        <v>9.8178472628000189E-3</v>
      </c>
      <c r="Q1954" t="str" cm="1">
        <f t="array" ref="Q1954">_xlfn.IFS(LEFT(N1954,4)="film","film &amp; video",LEFT(N1954,4)="food","food",LEFT(N1954,4)="game","games",LEFT(N1954,4)="jour","journalism",LEFT(N1954,4)="musi","music",LEFT(N1954,4)="phot","photography",LEFT(N1954,4)="publ","publishing",LEFT(N1954,4)="tech","technology",LEFT(N1954,4)="thea","theater")</f>
        <v>technology</v>
      </c>
      <c r="R1954" t="str">
        <f t="shared" si="154"/>
        <v>hardware</v>
      </c>
      <c r="S1954" s="10">
        <f t="shared" si="152"/>
        <v>41563.60665509259</v>
      </c>
      <c r="T1954" s="10">
        <f t="shared" si="153"/>
        <v>41526.60665509259</v>
      </c>
    </row>
    <row r="1955" spans="1:20" ht="43.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50"/>
        <v>2.2594666666666665</v>
      </c>
      <c r="P1955">
        <f t="shared" si="151"/>
        <v>4.3373067390534642E-3</v>
      </c>
      <c r="Q1955" t="str" cm="1">
        <f t="array" ref="Q1955">_xlfn.IFS(LEFT(N1955,4)="film","film &amp; video",LEFT(N1955,4)="food","food",LEFT(N1955,4)="game","games",LEFT(N1955,4)="jour","journalism",LEFT(N1955,4)="musi","music",LEFT(N1955,4)="phot","photography",LEFT(N1955,4)="publ","publishing",LEFT(N1955,4)="tech","technology",LEFT(N1955,4)="thea","theater")</f>
        <v>technology</v>
      </c>
      <c r="R1955" t="str">
        <f t="shared" si="154"/>
        <v>hardware</v>
      </c>
      <c r="S1955" s="10">
        <f t="shared" si="152"/>
        <v>40970.125</v>
      </c>
      <c r="T1955" s="10">
        <f t="shared" si="153"/>
        <v>40941.199826388889</v>
      </c>
    </row>
    <row r="1956" spans="1:20" ht="28.8">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50"/>
        <v>6.9894800000000004</v>
      </c>
      <c r="P1956">
        <f t="shared" si="151"/>
        <v>1.1874989269588009E-3</v>
      </c>
      <c r="Q1956" t="str" cm="1">
        <f t="array" ref="Q1956">_xlfn.IFS(LEFT(N1956,4)="film","film &amp; video",LEFT(N1956,4)="food","food",LEFT(N1956,4)="game","games",LEFT(N1956,4)="jour","journalism",LEFT(N1956,4)="musi","music",LEFT(N1956,4)="phot","photography",LEFT(N1956,4)="publ","publishing",LEFT(N1956,4)="tech","technology",LEFT(N1956,4)="thea","theater")</f>
        <v>technology</v>
      </c>
      <c r="R1956" t="str">
        <f t="shared" si="154"/>
        <v>hardware</v>
      </c>
      <c r="S1956" s="10">
        <f t="shared" si="152"/>
        <v>42441.208333333328</v>
      </c>
      <c r="T1956" s="10">
        <f t="shared" si="153"/>
        <v>42394.580740740741</v>
      </c>
    </row>
    <row r="1957" spans="1:20" ht="43.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50"/>
        <v>3.9859528571428569</v>
      </c>
      <c r="P1957">
        <f t="shared" si="151"/>
        <v>1.7322738507527806E-3</v>
      </c>
      <c r="Q1957" t="str" cm="1">
        <f t="array" ref="Q1957">_xlfn.IFS(LEFT(N1957,4)="film","film &amp; video",LEFT(N1957,4)="food","food",LEFT(N1957,4)="game","games",LEFT(N1957,4)="jour","journalism",LEFT(N1957,4)="musi","music",LEFT(N1957,4)="phot","photography",LEFT(N1957,4)="publ","publishing",LEFT(N1957,4)="tech","technology",LEFT(N1957,4)="thea","theater")</f>
        <v>technology</v>
      </c>
      <c r="R1957" t="str">
        <f t="shared" si="154"/>
        <v>hardware</v>
      </c>
      <c r="S1957" s="10">
        <f t="shared" si="152"/>
        <v>41052.791666666664</v>
      </c>
      <c r="T1957" s="10">
        <f t="shared" si="153"/>
        <v>41020.271770833337</v>
      </c>
    </row>
    <row r="1958" spans="1:20" ht="43.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50"/>
        <v>2.9403333333333332</v>
      </c>
      <c r="P1958">
        <f t="shared" si="151"/>
        <v>2.0689264255753315E-3</v>
      </c>
      <c r="Q1958" t="str" cm="1">
        <f t="array" ref="Q1958">_xlfn.IFS(LEFT(N1958,4)="film","film &amp; video",LEFT(N1958,4)="food","food",LEFT(N1958,4)="game","games",LEFT(N1958,4)="jour","journalism",LEFT(N1958,4)="musi","music",LEFT(N1958,4)="phot","photography",LEFT(N1958,4)="publ","publishing",LEFT(N1958,4)="tech","technology",LEFT(N1958,4)="thea","theater")</f>
        <v>technology</v>
      </c>
      <c r="R1958" t="str">
        <f t="shared" si="154"/>
        <v>hardware</v>
      </c>
      <c r="S1958" s="10">
        <f t="shared" si="152"/>
        <v>42112.882002314815</v>
      </c>
      <c r="T1958" s="10">
        <f t="shared" si="153"/>
        <v>42067.923668981486</v>
      </c>
    </row>
    <row r="1959" spans="1:20" ht="28.8">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50"/>
        <v>1.6750470000000002</v>
      </c>
      <c r="P1959">
        <f t="shared" si="151"/>
        <v>1.31339598232169E-2</v>
      </c>
      <c r="Q1959" t="str" cm="1">
        <f t="array" ref="Q1959">_xlfn.IFS(LEFT(N1959,4)="film","film &amp; video",LEFT(N1959,4)="food","food",LEFT(N1959,4)="game","games",LEFT(N1959,4)="jour","journalism",LEFT(N1959,4)="musi","music",LEFT(N1959,4)="phot","photography",LEFT(N1959,4)="publ","publishing",LEFT(N1959,4)="tech","technology",LEFT(N1959,4)="thea","theater")</f>
        <v>technology</v>
      </c>
      <c r="R1959" t="str">
        <f t="shared" si="154"/>
        <v>hardware</v>
      </c>
      <c r="S1959" s="10">
        <f t="shared" si="152"/>
        <v>41209.098530092589</v>
      </c>
      <c r="T1959" s="10">
        <f t="shared" si="153"/>
        <v>41179.098530092589</v>
      </c>
    </row>
    <row r="1960" spans="1:20" ht="43.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50"/>
        <v>14.355717142857143</v>
      </c>
      <c r="P1960">
        <f t="shared" si="151"/>
        <v>1.3493877302442571E-2</v>
      </c>
      <c r="Q1960" t="str" cm="1">
        <f t="array" ref="Q1960">_xlfn.IFS(LEFT(N1960,4)="film","film &amp; video",LEFT(N1960,4)="food","food",LEFT(N1960,4)="game","games",LEFT(N1960,4)="jour","journalism",LEFT(N1960,4)="musi","music",LEFT(N1960,4)="phot","photography",LEFT(N1960,4)="publ","publishing",LEFT(N1960,4)="tech","technology",LEFT(N1960,4)="thea","theater")</f>
        <v>technology</v>
      </c>
      <c r="R1960" t="str">
        <f t="shared" si="154"/>
        <v>hardware</v>
      </c>
      <c r="S1960" s="10">
        <f t="shared" si="152"/>
        <v>41356.94630787037</v>
      </c>
      <c r="T1960" s="10">
        <f t="shared" si="153"/>
        <v>41326.987974537034</v>
      </c>
    </row>
    <row r="1961" spans="1:20" ht="57.6">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50"/>
        <v>1.5673440000000001</v>
      </c>
      <c r="P1961">
        <f t="shared" si="151"/>
        <v>2.7052134056084687E-2</v>
      </c>
      <c r="Q1961" t="str" cm="1">
        <f t="array" ref="Q1961">_xlfn.IFS(LEFT(N1961,4)="film","film &amp; video",LEFT(N1961,4)="food","food",LEFT(N1961,4)="game","games",LEFT(N1961,4)="jour","journalism",LEFT(N1961,4)="musi","music",LEFT(N1961,4)="phot","photography",LEFT(N1961,4)="publ","publishing",LEFT(N1961,4)="tech","technology",LEFT(N1961,4)="thea","theater")</f>
        <v>technology</v>
      </c>
      <c r="R1961" t="str">
        <f t="shared" si="154"/>
        <v>hardware</v>
      </c>
      <c r="S1961" s="10">
        <f t="shared" si="152"/>
        <v>41913</v>
      </c>
      <c r="T1961" s="10">
        <f t="shared" si="153"/>
        <v>41871.845601851855</v>
      </c>
    </row>
    <row r="1962" spans="1:20" ht="43.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50"/>
        <v>1.1790285714285715</v>
      </c>
      <c r="P1962">
        <f t="shared" si="151"/>
        <v>3.9984490864149663E-4</v>
      </c>
      <c r="Q1962" t="str" cm="1">
        <f t="array" ref="Q1962">_xlfn.IFS(LEFT(N1962,4)="film","film &amp; video",LEFT(N1962,4)="food","food",LEFT(N1962,4)="game","games",LEFT(N1962,4)="jour","journalism",LEFT(N1962,4)="musi","music",LEFT(N1962,4)="phot","photography",LEFT(N1962,4)="publ","publishing",LEFT(N1962,4)="tech","technology",LEFT(N1962,4)="thea","theater")</f>
        <v>technology</v>
      </c>
      <c r="R1962" t="str">
        <f t="shared" si="154"/>
        <v>hardware</v>
      </c>
      <c r="S1962" s="10">
        <f t="shared" si="152"/>
        <v>41994.362743055557</v>
      </c>
      <c r="T1962" s="10">
        <f t="shared" si="153"/>
        <v>41964.362743055557</v>
      </c>
    </row>
    <row r="1963" spans="1:20" ht="43.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50"/>
        <v>11.053811999999999</v>
      </c>
      <c r="P1963">
        <f t="shared" si="151"/>
        <v>1.4773184128696961E-2</v>
      </c>
      <c r="Q1963" t="str" cm="1">
        <f t="array" ref="Q1963">_xlfn.IFS(LEFT(N1963,4)="film","film &amp; video",LEFT(N1963,4)="food","food",LEFT(N1963,4)="game","games",LEFT(N1963,4)="jour","journalism",LEFT(N1963,4)="musi","music",LEFT(N1963,4)="phot","photography",LEFT(N1963,4)="publ","publishing",LEFT(N1963,4)="tech","technology",LEFT(N1963,4)="thea","theater")</f>
        <v>technology</v>
      </c>
      <c r="R1963" t="str">
        <f t="shared" si="154"/>
        <v>hardware</v>
      </c>
      <c r="S1963" s="10">
        <f t="shared" si="152"/>
        <v>41188.165972222225</v>
      </c>
      <c r="T1963" s="10">
        <f t="shared" si="153"/>
        <v>41148.194641203707</v>
      </c>
    </row>
    <row r="1964" spans="1:20" ht="43.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50"/>
        <v>1.9292499999999999</v>
      </c>
      <c r="P1964">
        <f t="shared" si="151"/>
        <v>1.5861085914215367E-2</v>
      </c>
      <c r="Q1964" t="str" cm="1">
        <f t="array" ref="Q1964">_xlfn.IFS(LEFT(N1964,4)="film","film &amp; video",LEFT(N1964,4)="food","food",LEFT(N1964,4)="game","games",LEFT(N1964,4)="jour","journalism",LEFT(N1964,4)="musi","music",LEFT(N1964,4)="phot","photography",LEFT(N1964,4)="publ","publishing",LEFT(N1964,4)="tech","technology",LEFT(N1964,4)="thea","theater")</f>
        <v>technology</v>
      </c>
      <c r="R1964" t="str">
        <f t="shared" si="154"/>
        <v>hardware</v>
      </c>
      <c r="S1964" s="10">
        <f t="shared" si="152"/>
        <v>41772.780509259261</v>
      </c>
      <c r="T1964" s="10">
        <f t="shared" si="153"/>
        <v>41742.780509259261</v>
      </c>
    </row>
    <row r="1965" spans="1:20" ht="43.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50"/>
        <v>1.268842105263158</v>
      </c>
      <c r="P1965">
        <f t="shared" si="151"/>
        <v>8.5034013605442185E-3</v>
      </c>
      <c r="Q1965" t="str" cm="1">
        <f t="array" ref="Q1965">_xlfn.IFS(LEFT(N1965,4)="film","film &amp; video",LEFT(N1965,4)="food","food",LEFT(N1965,4)="game","games",LEFT(N1965,4)="jour","journalism",LEFT(N1965,4)="musi","music",LEFT(N1965,4)="phot","photography",LEFT(N1965,4)="publ","publishing",LEFT(N1965,4)="tech","technology",LEFT(N1965,4)="thea","theater")</f>
        <v>technology</v>
      </c>
      <c r="R1965" t="str">
        <f t="shared" si="154"/>
        <v>hardware</v>
      </c>
      <c r="S1965" s="10">
        <f t="shared" si="152"/>
        <v>41898.429791666669</v>
      </c>
      <c r="T1965" s="10">
        <f t="shared" si="153"/>
        <v>41863.429791666669</v>
      </c>
    </row>
    <row r="1966" spans="1:20" ht="43.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50"/>
        <v>2.5957748878923765</v>
      </c>
      <c r="P1966">
        <f t="shared" si="151"/>
        <v>5.5324468289103127E-3</v>
      </c>
      <c r="Q1966" t="str" cm="1">
        <f t="array" ref="Q1966">_xlfn.IFS(LEFT(N1966,4)="film","film &amp; video",LEFT(N1966,4)="food","food",LEFT(N1966,4)="game","games",LEFT(N1966,4)="jour","journalism",LEFT(N1966,4)="musi","music",LEFT(N1966,4)="phot","photography",LEFT(N1966,4)="publ","publishing",LEFT(N1966,4)="tech","technology",LEFT(N1966,4)="thea","theater")</f>
        <v>technology</v>
      </c>
      <c r="R1966" t="str">
        <f t="shared" si="154"/>
        <v>hardware</v>
      </c>
      <c r="S1966" s="10">
        <f t="shared" si="152"/>
        <v>42482.272824074069</v>
      </c>
      <c r="T1966" s="10">
        <f t="shared" si="153"/>
        <v>42452.272824074069</v>
      </c>
    </row>
    <row r="1967" spans="1:20" ht="43.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50"/>
        <v>2.6227999999999998</v>
      </c>
      <c r="P1967">
        <f t="shared" si="151"/>
        <v>7.8542016165929537E-3</v>
      </c>
      <c r="Q1967" t="str" cm="1">
        <f t="array" ref="Q1967">_xlfn.IFS(LEFT(N1967,4)="film","film &amp; video",LEFT(N1967,4)="food","food",LEFT(N1967,4)="game","games",LEFT(N1967,4)="jour","journalism",LEFT(N1967,4)="musi","music",LEFT(N1967,4)="phot","photography",LEFT(N1967,4)="publ","publishing",LEFT(N1967,4)="tech","technology",LEFT(N1967,4)="thea","theater")</f>
        <v>technology</v>
      </c>
      <c r="R1967" t="str">
        <f t="shared" si="154"/>
        <v>hardware</v>
      </c>
      <c r="S1967" s="10">
        <f t="shared" si="152"/>
        <v>40920.041666666664</v>
      </c>
      <c r="T1967" s="10">
        <f t="shared" si="153"/>
        <v>40898.089236111111</v>
      </c>
    </row>
    <row r="1968" spans="1:20" ht="43.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50"/>
        <v>2.0674309000000002</v>
      </c>
      <c r="P1968">
        <f t="shared" si="151"/>
        <v>7.3182615196474045E-3</v>
      </c>
      <c r="Q1968" t="str" cm="1">
        <f t="array" ref="Q1968">_xlfn.IFS(LEFT(N1968,4)="film","film &amp; video",LEFT(N1968,4)="food","food",LEFT(N1968,4)="game","games",LEFT(N1968,4)="jour","journalism",LEFT(N1968,4)="musi","music",LEFT(N1968,4)="phot","photography",LEFT(N1968,4)="publ","publishing",LEFT(N1968,4)="tech","technology",LEFT(N1968,4)="thea","theater")</f>
        <v>technology</v>
      </c>
      <c r="R1968" t="str">
        <f t="shared" si="154"/>
        <v>hardware</v>
      </c>
      <c r="S1968" s="10">
        <f t="shared" si="152"/>
        <v>41865.540486111109</v>
      </c>
      <c r="T1968" s="10">
        <f t="shared" si="153"/>
        <v>41835.540486111109</v>
      </c>
    </row>
    <row r="1969" spans="1:20" ht="43.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50"/>
        <v>3.7012999999999998</v>
      </c>
      <c r="P1969">
        <f t="shared" si="151"/>
        <v>5.4710507119120309E-3</v>
      </c>
      <c r="Q1969" t="str" cm="1">
        <f t="array" ref="Q1969">_xlfn.IFS(LEFT(N1969,4)="film","film &amp; video",LEFT(N1969,4)="food","food",LEFT(N1969,4)="game","games",LEFT(N1969,4)="jour","journalism",LEFT(N1969,4)="musi","music",LEFT(N1969,4)="phot","photography",LEFT(N1969,4)="publ","publishing",LEFT(N1969,4)="tech","technology",LEFT(N1969,4)="thea","theater")</f>
        <v>technology</v>
      </c>
      <c r="R1969" t="str">
        <f t="shared" si="154"/>
        <v>hardware</v>
      </c>
      <c r="S1969" s="10">
        <f t="shared" si="152"/>
        <v>41760.663530092592</v>
      </c>
      <c r="T1969" s="10">
        <f t="shared" si="153"/>
        <v>41730.663530092592</v>
      </c>
    </row>
    <row r="1970" spans="1:20" ht="28.8">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50"/>
        <v>2.8496600000000001</v>
      </c>
      <c r="P1970">
        <f t="shared" si="151"/>
        <v>3.5793743815051618E-3</v>
      </c>
      <c r="Q1970" t="str" cm="1">
        <f t="array" ref="Q1970">_xlfn.IFS(LEFT(N1970,4)="film","film &amp; video",LEFT(N1970,4)="food","food",LEFT(N1970,4)="game","games",LEFT(N1970,4)="jour","journalism",LEFT(N1970,4)="musi","music",LEFT(N1970,4)="phot","photography",LEFT(N1970,4)="publ","publishing",LEFT(N1970,4)="tech","technology",LEFT(N1970,4)="thea","theater")</f>
        <v>technology</v>
      </c>
      <c r="R1970" t="str">
        <f t="shared" si="154"/>
        <v>hardware</v>
      </c>
      <c r="S1970" s="10">
        <f t="shared" si="152"/>
        <v>42707.628645833334</v>
      </c>
      <c r="T1970" s="10">
        <f t="shared" si="153"/>
        <v>42676.586979166663</v>
      </c>
    </row>
    <row r="1971" spans="1:20" ht="43.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50"/>
        <v>5.7907999999999999</v>
      </c>
      <c r="P1971">
        <f t="shared" si="151"/>
        <v>1.6293085584029841E-2</v>
      </c>
      <c r="Q1971" t="str" cm="1">
        <f t="array" ref="Q1971">_xlfn.IFS(LEFT(N1971,4)="film","film &amp; video",LEFT(N1971,4)="food","food",LEFT(N1971,4)="game","games",LEFT(N1971,4)="jour","journalism",LEFT(N1971,4)="musi","music",LEFT(N1971,4)="phot","photography",LEFT(N1971,4)="publ","publishing",LEFT(N1971,4)="tech","technology",LEFT(N1971,4)="thea","theater")</f>
        <v>technology</v>
      </c>
      <c r="R1971" t="str">
        <f t="shared" si="154"/>
        <v>hardware</v>
      </c>
      <c r="S1971" s="10">
        <f t="shared" si="152"/>
        <v>42587.792453703703</v>
      </c>
      <c r="T1971" s="10">
        <f t="shared" si="153"/>
        <v>42557.792453703703</v>
      </c>
    </row>
    <row r="1972" spans="1:20" ht="43.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50"/>
        <v>11.318</v>
      </c>
      <c r="P1972">
        <f t="shared" si="151"/>
        <v>1.2387347587913058E-2</v>
      </c>
      <c r="Q1972" t="str" cm="1">
        <f t="array" ref="Q1972">_xlfn.IFS(LEFT(N1972,4)="film","film &amp; video",LEFT(N1972,4)="food","food",LEFT(N1972,4)="game","games",LEFT(N1972,4)="jour","journalism",LEFT(N1972,4)="musi","music",LEFT(N1972,4)="phot","photography",LEFT(N1972,4)="publ","publishing",LEFT(N1972,4)="tech","technology",LEFT(N1972,4)="thea","theater")</f>
        <v>technology</v>
      </c>
      <c r="R1972" t="str">
        <f t="shared" si="154"/>
        <v>hardware</v>
      </c>
      <c r="S1972" s="10">
        <f t="shared" si="152"/>
        <v>41384.151631944449</v>
      </c>
      <c r="T1972" s="10">
        <f t="shared" si="153"/>
        <v>41324.193298611113</v>
      </c>
    </row>
    <row r="1973" spans="1:20" ht="43.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50"/>
        <v>2.6302771750000002</v>
      </c>
      <c r="P1973">
        <f t="shared" si="151"/>
        <v>3.6716662760075841E-3</v>
      </c>
      <c r="Q1973" t="str" cm="1">
        <f t="array" ref="Q1973">_xlfn.IFS(LEFT(N1973,4)="film","film &amp; video",LEFT(N1973,4)="food","food",LEFT(N1973,4)="game","games",LEFT(N1973,4)="jour","journalism",LEFT(N1973,4)="musi","music",LEFT(N1973,4)="phot","photography",LEFT(N1973,4)="publ","publishing",LEFT(N1973,4)="tech","technology",LEFT(N1973,4)="thea","theater")</f>
        <v>technology</v>
      </c>
      <c r="R1973" t="str">
        <f t="shared" si="154"/>
        <v>hardware</v>
      </c>
      <c r="S1973" s="10">
        <f t="shared" si="152"/>
        <v>41593.166666666664</v>
      </c>
      <c r="T1973" s="10">
        <f t="shared" si="153"/>
        <v>41561.500706018516</v>
      </c>
    </row>
    <row r="1974" spans="1:20" ht="43.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50"/>
        <v>6.7447999999999997</v>
      </c>
      <c r="P1974">
        <f t="shared" si="151"/>
        <v>1.4114577155734788E-2</v>
      </c>
      <c r="Q1974" t="str" cm="1">
        <f t="array" ref="Q1974">_xlfn.IFS(LEFT(N1974,4)="film","film &amp; video",LEFT(N1974,4)="food","food",LEFT(N1974,4)="game","games",LEFT(N1974,4)="jour","journalism",LEFT(N1974,4)="musi","music",LEFT(N1974,4)="phot","photography",LEFT(N1974,4)="publ","publishing",LEFT(N1974,4)="tech","technology",LEFT(N1974,4)="thea","theater")</f>
        <v>technology</v>
      </c>
      <c r="R1974" t="str">
        <f t="shared" si="154"/>
        <v>hardware</v>
      </c>
      <c r="S1974" s="10">
        <f t="shared" si="152"/>
        <v>41231.053749999999</v>
      </c>
      <c r="T1974" s="10">
        <f t="shared" si="153"/>
        <v>41201.012083333335</v>
      </c>
    </row>
    <row r="1975" spans="1:20" ht="43.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50"/>
        <v>2.5683081313131315</v>
      </c>
      <c r="P1975">
        <f t="shared" si="151"/>
        <v>4.0332332917116503E-3</v>
      </c>
      <c r="Q1975" t="str" cm="1">
        <f t="array" ref="Q1975">_xlfn.IFS(LEFT(N1975,4)="film","film &amp; video",LEFT(N1975,4)="food","food",LEFT(N1975,4)="game","games",LEFT(N1975,4)="jour","journalism",LEFT(N1975,4)="musi","music",LEFT(N1975,4)="phot","photography",LEFT(N1975,4)="publ","publishing",LEFT(N1975,4)="tech","technology",LEFT(N1975,4)="thea","theater")</f>
        <v>technology</v>
      </c>
      <c r="R1975" t="str">
        <f t="shared" si="154"/>
        <v>hardware</v>
      </c>
      <c r="S1975" s="10">
        <f t="shared" si="152"/>
        <v>42588.291666666672</v>
      </c>
      <c r="T1975" s="10">
        <f t="shared" si="153"/>
        <v>42549.722962962958</v>
      </c>
    </row>
    <row r="1976" spans="1:20" ht="43.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50"/>
        <v>3.7549600000000001</v>
      </c>
      <c r="P1976">
        <f t="shared" si="151"/>
        <v>5.3529198713168713E-3</v>
      </c>
      <c r="Q1976" t="str" cm="1">
        <f t="array" ref="Q1976">_xlfn.IFS(LEFT(N1976,4)="film","film &amp; video",LEFT(N1976,4)="food","food",LEFT(N1976,4)="game","games",LEFT(N1976,4)="jour","journalism",LEFT(N1976,4)="musi","music",LEFT(N1976,4)="phot","photography",LEFT(N1976,4)="publ","publishing",LEFT(N1976,4)="tech","technology",LEFT(N1976,4)="thea","theater")</f>
        <v>technology</v>
      </c>
      <c r="R1976" t="str">
        <f t="shared" si="154"/>
        <v>hardware</v>
      </c>
      <c r="S1976" s="10">
        <f t="shared" si="152"/>
        <v>41505.334131944444</v>
      </c>
      <c r="T1976" s="10">
        <f t="shared" si="153"/>
        <v>41445.334131944444</v>
      </c>
    </row>
    <row r="1977" spans="1:20" ht="28.8">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50"/>
        <v>2.0870837499999997</v>
      </c>
      <c r="P1977">
        <f t="shared" si="151"/>
        <v>7.5763610348650364E-3</v>
      </c>
      <c r="Q1977" t="str" cm="1">
        <f t="array" ref="Q1977">_xlfn.IFS(LEFT(N1977,4)="film","film &amp; video",LEFT(N1977,4)="food","food",LEFT(N1977,4)="game","games",LEFT(N1977,4)="jour","journalism",LEFT(N1977,4)="musi","music",LEFT(N1977,4)="phot","photography",LEFT(N1977,4)="publ","publishing",LEFT(N1977,4)="tech","technology",LEFT(N1977,4)="thea","theater")</f>
        <v>technology</v>
      </c>
      <c r="R1977" t="str">
        <f t="shared" si="154"/>
        <v>hardware</v>
      </c>
      <c r="S1977" s="10">
        <f t="shared" si="152"/>
        <v>41343.755219907405</v>
      </c>
      <c r="T1977" s="10">
        <f t="shared" si="153"/>
        <v>41313.755219907405</v>
      </c>
    </row>
    <row r="1978" spans="1:20" ht="28.8">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50"/>
        <v>3.4660000000000002</v>
      </c>
      <c r="P1978">
        <f t="shared" si="151"/>
        <v>3.4117137911136755E-2</v>
      </c>
      <c r="Q1978" t="str" cm="1">
        <f t="array" ref="Q1978">_xlfn.IFS(LEFT(N1978,4)="film","film &amp; video",LEFT(N1978,4)="food","food",LEFT(N1978,4)="game","games",LEFT(N1978,4)="jour","journalism",LEFT(N1978,4)="musi","music",LEFT(N1978,4)="phot","photography",LEFT(N1978,4)="publ","publishing",LEFT(N1978,4)="tech","technology",LEFT(N1978,4)="thea","theater")</f>
        <v>technology</v>
      </c>
      <c r="R1978" t="str">
        <f t="shared" si="154"/>
        <v>hardware</v>
      </c>
      <c r="S1978" s="10">
        <f t="shared" si="152"/>
        <v>41468.899594907409</v>
      </c>
      <c r="T1978" s="10">
        <f t="shared" si="153"/>
        <v>41438.899594907409</v>
      </c>
    </row>
    <row r="1979" spans="1:20" ht="43.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50"/>
        <v>4.0232999999999999</v>
      </c>
      <c r="P1979">
        <f t="shared" si="151"/>
        <v>4.0812268535779083E-3</v>
      </c>
      <c r="Q1979" t="str" cm="1">
        <f t="array" ref="Q1979">_xlfn.IFS(LEFT(N1979,4)="film","film &amp; video",LEFT(N1979,4)="food","food",LEFT(N1979,4)="game","games",LEFT(N1979,4)="jour","journalism",LEFT(N1979,4)="musi","music",LEFT(N1979,4)="phot","photography",LEFT(N1979,4)="publ","publishing",LEFT(N1979,4)="tech","technology",LEFT(N1979,4)="thea","theater")</f>
        <v>technology</v>
      </c>
      <c r="R1979" t="str">
        <f t="shared" si="154"/>
        <v>hardware</v>
      </c>
      <c r="S1979" s="10">
        <f t="shared" si="152"/>
        <v>42357.332638888889</v>
      </c>
      <c r="T1979" s="10">
        <f t="shared" si="153"/>
        <v>42311.216898148152</v>
      </c>
    </row>
    <row r="1980" spans="1:20" ht="43.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50"/>
        <v>10.2684514</v>
      </c>
      <c r="P1980">
        <f t="shared" si="151"/>
        <v>7.5571278450029965E-4</v>
      </c>
      <c r="Q1980" t="str" cm="1">
        <f t="array" ref="Q1980">_xlfn.IFS(LEFT(N1980,4)="film","film &amp; video",LEFT(N1980,4)="food","food",LEFT(N1980,4)="game","games",LEFT(N1980,4)="jour","journalism",LEFT(N1980,4)="musi","music",LEFT(N1980,4)="phot","photography",LEFT(N1980,4)="publ","publishing",LEFT(N1980,4)="tech","technology",LEFT(N1980,4)="thea","theater")</f>
        <v>technology</v>
      </c>
      <c r="R1980" t="str">
        <f t="shared" si="154"/>
        <v>hardware</v>
      </c>
      <c r="S1980" s="10">
        <f t="shared" si="152"/>
        <v>41072.291666666664</v>
      </c>
      <c r="T1980" s="10">
        <f t="shared" si="153"/>
        <v>41039.225601851853</v>
      </c>
    </row>
    <row r="1981" spans="1:20" ht="43.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50"/>
        <v>1.14901155</v>
      </c>
      <c r="P1981">
        <f t="shared" si="151"/>
        <v>3.5378234448557111E-3</v>
      </c>
      <c r="Q1981" t="str" cm="1">
        <f t="array" ref="Q1981">_xlfn.IFS(LEFT(N1981,4)="film","film &amp; video",LEFT(N1981,4)="food","food",LEFT(N1981,4)="game","games",LEFT(N1981,4)="jour","journalism",LEFT(N1981,4)="musi","music",LEFT(N1981,4)="phot","photography",LEFT(N1981,4)="publ","publishing",LEFT(N1981,4)="tech","technology",LEFT(N1981,4)="thea","theater")</f>
        <v>technology</v>
      </c>
      <c r="R1981" t="str">
        <f t="shared" si="154"/>
        <v>hardware</v>
      </c>
      <c r="S1981" s="10">
        <f t="shared" si="152"/>
        <v>42327.207638888889</v>
      </c>
      <c r="T1981" s="10">
        <f t="shared" si="153"/>
        <v>42290.460023148145</v>
      </c>
    </row>
    <row r="1982" spans="1:20" ht="28.8">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50"/>
        <v>3.5482402000000004</v>
      </c>
      <c r="P1982">
        <f t="shared" si="151"/>
        <v>1.0963181128492936E-2</v>
      </c>
      <c r="Q1982" t="str" cm="1">
        <f t="array" ref="Q1982">_xlfn.IFS(LEFT(N1982,4)="film","film &amp; video",LEFT(N1982,4)="food","food",LEFT(N1982,4)="game","games",LEFT(N1982,4)="jour","journalism",LEFT(N1982,4)="musi","music",LEFT(N1982,4)="phot","photography",LEFT(N1982,4)="publ","publishing",LEFT(N1982,4)="tech","technology",LEFT(N1982,4)="thea","theater")</f>
        <v>technology</v>
      </c>
      <c r="R1982" t="str">
        <f t="shared" si="154"/>
        <v>hardware</v>
      </c>
      <c r="S1982" s="10">
        <f t="shared" si="152"/>
        <v>42463.500717592593</v>
      </c>
      <c r="T1982" s="10">
        <f t="shared" si="153"/>
        <v>42423.542384259257</v>
      </c>
    </row>
    <row r="1983" spans="1:20" ht="43.2">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50"/>
        <v>5.0799999999999998E-2</v>
      </c>
      <c r="P1983">
        <f t="shared" si="151"/>
        <v>3.1496062992125984E-2</v>
      </c>
      <c r="Q1983" t="str" cm="1">
        <f t="array" ref="Q1983">_xlfn.IFS(LEFT(N1983,4)="film","film &amp; video",LEFT(N1983,4)="food","food",LEFT(N1983,4)="game","games",LEFT(N1983,4)="jour","journalism",LEFT(N1983,4)="musi","music",LEFT(N1983,4)="phot","photography",LEFT(N1983,4)="publ","publishing",LEFT(N1983,4)="tech","technology",LEFT(N1983,4)="thea","theater")</f>
        <v>photography</v>
      </c>
      <c r="R1983" t="str">
        <f t="shared" si="154"/>
        <v>people</v>
      </c>
      <c r="S1983" s="10">
        <f t="shared" si="152"/>
        <v>41829.725289351853</v>
      </c>
      <c r="T1983" s="10">
        <f t="shared" si="153"/>
        <v>41799.725289351853</v>
      </c>
    </row>
    <row r="1984" spans="1:20" ht="43.2">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50"/>
        <v>0</v>
      </c>
      <c r="P1984" t="e">
        <f t="shared" si="151"/>
        <v>#DIV/0!</v>
      </c>
      <c r="Q1984" t="str" cm="1">
        <f t="array" ref="Q1984">_xlfn.IFS(LEFT(N1984,4)="film","film &amp; video",LEFT(N1984,4)="food","food",LEFT(N1984,4)="game","games",LEFT(N1984,4)="jour","journalism",LEFT(N1984,4)="musi","music",LEFT(N1984,4)="phot","photography",LEFT(N1984,4)="publ","publishing",LEFT(N1984,4)="tech","technology",LEFT(N1984,4)="thea","theater")</f>
        <v>photography</v>
      </c>
      <c r="R1984" t="str">
        <f t="shared" si="154"/>
        <v>people</v>
      </c>
      <c r="S1984" s="10">
        <f t="shared" si="152"/>
        <v>42708.628321759257</v>
      </c>
      <c r="T1984" s="10">
        <f t="shared" si="153"/>
        <v>42678.586655092593</v>
      </c>
    </row>
    <row r="1985" spans="1:20" ht="43.2">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50"/>
        <v>4.2999999999999997E-2</v>
      </c>
      <c r="P1985">
        <f t="shared" si="151"/>
        <v>1.127554615926709E-2</v>
      </c>
      <c r="Q1985" t="str" cm="1">
        <f t="array" ref="Q1985">_xlfn.IFS(LEFT(N1985,4)="film","film &amp; video",LEFT(N1985,4)="food","food",LEFT(N1985,4)="game","games",LEFT(N1985,4)="jour","journalism",LEFT(N1985,4)="musi","music",LEFT(N1985,4)="phot","photography",LEFT(N1985,4)="publ","publishing",LEFT(N1985,4)="tech","technology",LEFT(N1985,4)="thea","theater")</f>
        <v>photography</v>
      </c>
      <c r="R1985" t="str">
        <f t="shared" si="154"/>
        <v>people</v>
      </c>
      <c r="S1985" s="10">
        <f t="shared" si="152"/>
        <v>42615.291666666672</v>
      </c>
      <c r="T1985" s="10">
        <f t="shared" si="153"/>
        <v>42593.011782407411</v>
      </c>
    </row>
    <row r="1986" spans="1:20" ht="57.6">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55">E1986/D1986</f>
        <v>0.21146666666666666</v>
      </c>
      <c r="P1986">
        <f t="shared" ref="P1986:P2049" si="156">L1986/E1986</f>
        <v>2.2068095838587644E-3</v>
      </c>
      <c r="Q1986" t="str" cm="1">
        <f t="array" ref="Q1986">_xlfn.IFS(LEFT(N1986,4)="film","film &amp; video",LEFT(N1986,4)="food","food",LEFT(N1986,4)="game","games",LEFT(N1986,4)="jour","journalism",LEFT(N1986,4)="musi","music",LEFT(N1986,4)="phot","photography",LEFT(N1986,4)="publ","publishing",LEFT(N1986,4)="tech","technology",LEFT(N1986,4)="thea","theater")</f>
        <v>photography</v>
      </c>
      <c r="R1986" t="str">
        <f t="shared" si="154"/>
        <v>people</v>
      </c>
      <c r="S1986" s="10">
        <f t="shared" ref="S1986:S2049" si="157">(((I1986/60)/60)/24)+DATE(1970,1,1)</f>
        <v>41973.831956018519</v>
      </c>
      <c r="T1986" s="10">
        <f t="shared" ref="T1986:T2049" si="158">(((J1986/60)/60)/24)+DATE(1970,1,1)</f>
        <v>41913.790289351848</v>
      </c>
    </row>
    <row r="1987" spans="1:20" ht="43.2">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55"/>
        <v>3.1875000000000001E-2</v>
      </c>
      <c r="P1987">
        <f t="shared" si="156"/>
        <v>7.8431372549019607E-2</v>
      </c>
      <c r="Q1987" t="str" cm="1">
        <f t="array" ref="Q1987">_xlfn.IFS(LEFT(N1987,4)="film","film &amp; video",LEFT(N1987,4)="food","food",LEFT(N1987,4)="game","games",LEFT(N1987,4)="jour","journalism",LEFT(N1987,4)="musi","music",LEFT(N1987,4)="phot","photography",LEFT(N1987,4)="publ","publishing",LEFT(N1987,4)="tech","technology",LEFT(N1987,4)="thea","theater")</f>
        <v>photography</v>
      </c>
      <c r="R1987" t="str">
        <f t="shared" ref="R1987:R2050" si="159">MID(N1987,SEARCH("/",N1987)+1,17)</f>
        <v>people</v>
      </c>
      <c r="S1987" s="10">
        <f t="shared" si="157"/>
        <v>42584.958333333328</v>
      </c>
      <c r="T1987" s="10">
        <f t="shared" si="158"/>
        <v>42555.698738425926</v>
      </c>
    </row>
    <row r="1988" spans="1:20" ht="43.2">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55"/>
        <v>5.0000000000000001E-4</v>
      </c>
      <c r="P1988">
        <f t="shared" si="156"/>
        <v>1</v>
      </c>
      <c r="Q1988" t="str" cm="1">
        <f t="array" ref="Q1988">_xlfn.IFS(LEFT(N1988,4)="film","film &amp; video",LEFT(N1988,4)="food","food",LEFT(N1988,4)="game","games",LEFT(N1988,4)="jour","journalism",LEFT(N1988,4)="musi","music",LEFT(N1988,4)="phot","photography",LEFT(N1988,4)="publ","publishing",LEFT(N1988,4)="tech","technology",LEFT(N1988,4)="thea","theater")</f>
        <v>photography</v>
      </c>
      <c r="R1988" t="str">
        <f t="shared" si="159"/>
        <v>people</v>
      </c>
      <c r="S1988" s="10">
        <f t="shared" si="157"/>
        <v>42443.392164351855</v>
      </c>
      <c r="T1988" s="10">
        <f t="shared" si="158"/>
        <v>42413.433831018512</v>
      </c>
    </row>
    <row r="1989" spans="1:20" ht="28.8">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55"/>
        <v>0.42472727272727273</v>
      </c>
      <c r="P1989">
        <f t="shared" si="156"/>
        <v>1.1986301369863013E-2</v>
      </c>
      <c r="Q1989" t="str" cm="1">
        <f t="array" ref="Q1989">_xlfn.IFS(LEFT(N1989,4)="film","film &amp; video",LEFT(N1989,4)="food","food",LEFT(N1989,4)="game","games",LEFT(N1989,4)="jour","journalism",LEFT(N1989,4)="musi","music",LEFT(N1989,4)="phot","photography",LEFT(N1989,4)="publ","publishing",LEFT(N1989,4)="tech","technology",LEFT(N1989,4)="thea","theater")</f>
        <v>photography</v>
      </c>
      <c r="R1989" t="str">
        <f t="shared" si="159"/>
        <v>people</v>
      </c>
      <c r="S1989" s="10">
        <f t="shared" si="157"/>
        <v>42064.639768518522</v>
      </c>
      <c r="T1989" s="10">
        <f t="shared" si="158"/>
        <v>42034.639768518522</v>
      </c>
    </row>
    <row r="1990" spans="1:20">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55"/>
        <v>4.1666666666666666E-3</v>
      </c>
      <c r="P1990">
        <f t="shared" si="156"/>
        <v>0.04</v>
      </c>
      <c r="Q1990" t="str" cm="1">
        <f t="array" ref="Q1990">_xlfn.IFS(LEFT(N1990,4)="film","film &amp; video",LEFT(N1990,4)="food","food",LEFT(N1990,4)="game","games",LEFT(N1990,4)="jour","journalism",LEFT(N1990,4)="musi","music",LEFT(N1990,4)="phot","photography",LEFT(N1990,4)="publ","publishing",LEFT(N1990,4)="tech","technology",LEFT(N1990,4)="thea","theater")</f>
        <v>photography</v>
      </c>
      <c r="R1990" t="str">
        <f t="shared" si="159"/>
        <v>people</v>
      </c>
      <c r="S1990" s="10">
        <f t="shared" si="157"/>
        <v>42236.763217592597</v>
      </c>
      <c r="T1990" s="10">
        <f t="shared" si="158"/>
        <v>42206.763217592597</v>
      </c>
    </row>
    <row r="1991" spans="1:20" ht="43.2">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55"/>
        <v>0.01</v>
      </c>
      <c r="P1991">
        <f t="shared" si="156"/>
        <v>0.02</v>
      </c>
      <c r="Q1991" t="str" cm="1">
        <f t="array" ref="Q1991">_xlfn.IFS(LEFT(N1991,4)="film","film &amp; video",LEFT(N1991,4)="food","food",LEFT(N1991,4)="game","games",LEFT(N1991,4)="jour","journalism",LEFT(N1991,4)="musi","music",LEFT(N1991,4)="phot","photography",LEFT(N1991,4)="publ","publishing",LEFT(N1991,4)="tech","technology",LEFT(N1991,4)="thea","theater")</f>
        <v>photography</v>
      </c>
      <c r="R1991" t="str">
        <f t="shared" si="159"/>
        <v>people</v>
      </c>
      <c r="S1991" s="10">
        <f t="shared" si="157"/>
        <v>42715.680648148147</v>
      </c>
      <c r="T1991" s="10">
        <f t="shared" si="158"/>
        <v>42685.680648148147</v>
      </c>
    </row>
    <row r="1992" spans="1:20" ht="43.2">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55"/>
        <v>0.16966666666666666</v>
      </c>
      <c r="P1992">
        <f t="shared" si="156"/>
        <v>9.823182711198428E-3</v>
      </c>
      <c r="Q1992" t="str" cm="1">
        <f t="array" ref="Q1992">_xlfn.IFS(LEFT(N1992,4)="film","film &amp; video",LEFT(N1992,4)="food","food",LEFT(N1992,4)="game","games",LEFT(N1992,4)="jour","journalism",LEFT(N1992,4)="musi","music",LEFT(N1992,4)="phot","photography",LEFT(N1992,4)="publ","publishing",LEFT(N1992,4)="tech","technology",LEFT(N1992,4)="thea","theater")</f>
        <v>photography</v>
      </c>
      <c r="R1992" t="str">
        <f t="shared" si="159"/>
        <v>people</v>
      </c>
      <c r="S1992" s="10">
        <f t="shared" si="157"/>
        <v>42413.195972222224</v>
      </c>
      <c r="T1992" s="10">
        <f t="shared" si="158"/>
        <v>42398.195972222224</v>
      </c>
    </row>
    <row r="1993" spans="1:20" ht="28.8">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55"/>
        <v>7.0000000000000007E-2</v>
      </c>
      <c r="P1993">
        <f t="shared" si="156"/>
        <v>2.1428571428571429E-2</v>
      </c>
      <c r="Q1993" t="str" cm="1">
        <f t="array" ref="Q1993">_xlfn.IFS(LEFT(N1993,4)="film","film &amp; video",LEFT(N1993,4)="food","food",LEFT(N1993,4)="game","games",LEFT(N1993,4)="jour","journalism",LEFT(N1993,4)="musi","music",LEFT(N1993,4)="phot","photography",LEFT(N1993,4)="publ","publishing",LEFT(N1993,4)="tech","technology",LEFT(N1993,4)="thea","theater")</f>
        <v>photography</v>
      </c>
      <c r="R1993" t="str">
        <f t="shared" si="159"/>
        <v>people</v>
      </c>
      <c r="S1993" s="10">
        <f t="shared" si="157"/>
        <v>42188.89335648148</v>
      </c>
      <c r="T1993" s="10">
        <f t="shared" si="158"/>
        <v>42167.89335648148</v>
      </c>
    </row>
    <row r="1994" spans="1:20" ht="28.8">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55"/>
        <v>1.3333333333333333E-3</v>
      </c>
      <c r="P1994">
        <f t="shared" si="156"/>
        <v>1</v>
      </c>
      <c r="Q1994" t="str" cm="1">
        <f t="array" ref="Q1994">_xlfn.IFS(LEFT(N1994,4)="film","film &amp; video",LEFT(N1994,4)="food","food",LEFT(N1994,4)="game","games",LEFT(N1994,4)="jour","journalism",LEFT(N1994,4)="musi","music",LEFT(N1994,4)="phot","photography",LEFT(N1994,4)="publ","publishing",LEFT(N1994,4)="tech","technology",LEFT(N1994,4)="thea","theater")</f>
        <v>photography</v>
      </c>
      <c r="R1994" t="str">
        <f t="shared" si="159"/>
        <v>people</v>
      </c>
      <c r="S1994" s="10">
        <f t="shared" si="157"/>
        <v>42053.143414351856</v>
      </c>
      <c r="T1994" s="10">
        <f t="shared" si="158"/>
        <v>42023.143414351856</v>
      </c>
    </row>
    <row r="1995" spans="1:20" ht="43.2">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55"/>
        <v>0</v>
      </c>
      <c r="P1995" t="e">
        <f t="shared" si="156"/>
        <v>#DIV/0!</v>
      </c>
      <c r="Q1995" t="str" cm="1">
        <f t="array" ref="Q1995">_xlfn.IFS(LEFT(N1995,4)="film","film &amp; video",LEFT(N1995,4)="food","food",LEFT(N1995,4)="game","games",LEFT(N1995,4)="jour","journalism",LEFT(N1995,4)="musi","music",LEFT(N1995,4)="phot","photography",LEFT(N1995,4)="publ","publishing",LEFT(N1995,4)="tech","technology",LEFT(N1995,4)="thea","theater")</f>
        <v>photography</v>
      </c>
      <c r="R1995" t="str">
        <f t="shared" si="159"/>
        <v>people</v>
      </c>
      <c r="S1995" s="10">
        <f t="shared" si="157"/>
        <v>42359.58839120371</v>
      </c>
      <c r="T1995" s="10">
        <f t="shared" si="158"/>
        <v>42329.58839120371</v>
      </c>
    </row>
    <row r="1996" spans="1:20" ht="57.6">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55"/>
        <v>0</v>
      </c>
      <c r="P1996" t="e">
        <f t="shared" si="156"/>
        <v>#DIV/0!</v>
      </c>
      <c r="Q1996" t="str" cm="1">
        <f t="array" ref="Q1996">_xlfn.IFS(LEFT(N1996,4)="film","film &amp; video",LEFT(N1996,4)="food","food",LEFT(N1996,4)="game","games",LEFT(N1996,4)="jour","journalism",LEFT(N1996,4)="musi","music",LEFT(N1996,4)="phot","photography",LEFT(N1996,4)="publ","publishing",LEFT(N1996,4)="tech","technology",LEFT(N1996,4)="thea","theater")</f>
        <v>photography</v>
      </c>
      <c r="R1996" t="str">
        <f t="shared" si="159"/>
        <v>people</v>
      </c>
      <c r="S1996" s="10">
        <f t="shared" si="157"/>
        <v>42711.047939814816</v>
      </c>
      <c r="T1996" s="10">
        <f t="shared" si="158"/>
        <v>42651.006273148145</v>
      </c>
    </row>
    <row r="1997" spans="1:20" ht="43.2">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55"/>
        <v>7.8E-2</v>
      </c>
      <c r="P1997">
        <f t="shared" si="156"/>
        <v>3.8461538461538464E-2</v>
      </c>
      <c r="Q1997" t="str" cm="1">
        <f t="array" ref="Q1997">_xlfn.IFS(LEFT(N1997,4)="film","film &amp; video",LEFT(N1997,4)="food","food",LEFT(N1997,4)="game","games",LEFT(N1997,4)="jour","journalism",LEFT(N1997,4)="musi","music",LEFT(N1997,4)="phot","photography",LEFT(N1997,4)="publ","publishing",LEFT(N1997,4)="tech","technology",LEFT(N1997,4)="thea","theater")</f>
        <v>photography</v>
      </c>
      <c r="R1997" t="str">
        <f t="shared" si="159"/>
        <v>people</v>
      </c>
      <c r="S1997" s="10">
        <f t="shared" si="157"/>
        <v>42201.902037037042</v>
      </c>
      <c r="T1997" s="10">
        <f t="shared" si="158"/>
        <v>42181.902037037042</v>
      </c>
    </row>
    <row r="1998" spans="1:20" ht="57.6">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55"/>
        <v>0</v>
      </c>
      <c r="P1998" t="e">
        <f t="shared" si="156"/>
        <v>#DIV/0!</v>
      </c>
      <c r="Q1998" t="str" cm="1">
        <f t="array" ref="Q1998">_xlfn.IFS(LEFT(N1998,4)="film","film &amp; video",LEFT(N1998,4)="food","food",LEFT(N1998,4)="game","games",LEFT(N1998,4)="jour","journalism",LEFT(N1998,4)="musi","music",LEFT(N1998,4)="phot","photography",LEFT(N1998,4)="publ","publishing",LEFT(N1998,4)="tech","technology",LEFT(N1998,4)="thea","theater")</f>
        <v>photography</v>
      </c>
      <c r="R1998" t="str">
        <f t="shared" si="159"/>
        <v>people</v>
      </c>
      <c r="S1998" s="10">
        <f t="shared" si="157"/>
        <v>41830.819571759261</v>
      </c>
      <c r="T1998" s="10">
        <f t="shared" si="158"/>
        <v>41800.819571759261</v>
      </c>
    </row>
    <row r="1999" spans="1:20" ht="43.2">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55"/>
        <v>0</v>
      </c>
      <c r="P1999" t="e">
        <f t="shared" si="156"/>
        <v>#DIV/0!</v>
      </c>
      <c r="Q1999" t="str" cm="1">
        <f t="array" ref="Q1999">_xlfn.IFS(LEFT(N1999,4)="film","film &amp; video",LEFT(N1999,4)="food","food",LEFT(N1999,4)="game","games",LEFT(N1999,4)="jour","journalism",LEFT(N1999,4)="musi","music",LEFT(N1999,4)="phot","photography",LEFT(N1999,4)="publ","publishing",LEFT(N1999,4)="tech","technology",LEFT(N1999,4)="thea","theater")</f>
        <v>photography</v>
      </c>
      <c r="R1999" t="str">
        <f t="shared" si="159"/>
        <v>people</v>
      </c>
      <c r="S1999" s="10">
        <f t="shared" si="157"/>
        <v>41877.930694444447</v>
      </c>
      <c r="T1999" s="10">
        <f t="shared" si="158"/>
        <v>41847.930694444447</v>
      </c>
    </row>
    <row r="2000" spans="1:20" ht="43.2">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55"/>
        <v>0.26200000000000001</v>
      </c>
      <c r="P2000">
        <f t="shared" si="156"/>
        <v>4.5801526717557254E-3</v>
      </c>
      <c r="Q2000" t="str" cm="1">
        <f t="array" ref="Q2000">_xlfn.IFS(LEFT(N2000,4)="film","film &amp; video",LEFT(N2000,4)="food","food",LEFT(N2000,4)="game","games",LEFT(N2000,4)="jour","journalism",LEFT(N2000,4)="musi","music",LEFT(N2000,4)="phot","photography",LEFT(N2000,4)="publ","publishing",LEFT(N2000,4)="tech","technology",LEFT(N2000,4)="thea","theater")</f>
        <v>photography</v>
      </c>
      <c r="R2000" t="str">
        <f t="shared" si="159"/>
        <v>people</v>
      </c>
      <c r="S2000" s="10">
        <f t="shared" si="157"/>
        <v>41852.118495370371</v>
      </c>
      <c r="T2000" s="10">
        <f t="shared" si="158"/>
        <v>41807.118495370371</v>
      </c>
    </row>
    <row r="2001" spans="1:20" ht="43.2">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55"/>
        <v>7.6129032258064515E-3</v>
      </c>
      <c r="P2001">
        <f t="shared" si="156"/>
        <v>2.9661016949152543E-2</v>
      </c>
      <c r="Q2001" t="str" cm="1">
        <f t="array" ref="Q2001">_xlfn.IFS(LEFT(N2001,4)="film","film &amp; video",LEFT(N2001,4)="food","food",LEFT(N2001,4)="game","games",LEFT(N2001,4)="jour","journalism",LEFT(N2001,4)="musi","music",LEFT(N2001,4)="phot","photography",LEFT(N2001,4)="publ","publishing",LEFT(N2001,4)="tech","technology",LEFT(N2001,4)="thea","theater")</f>
        <v>photography</v>
      </c>
      <c r="R2001" t="str">
        <f t="shared" si="159"/>
        <v>people</v>
      </c>
      <c r="S2001" s="10">
        <f t="shared" si="157"/>
        <v>41956.524398148147</v>
      </c>
      <c r="T2001" s="10">
        <f t="shared" si="158"/>
        <v>41926.482731481483</v>
      </c>
    </row>
    <row r="2002" spans="1:20" ht="43.2">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55"/>
        <v>0.125</v>
      </c>
      <c r="P2002">
        <f t="shared" si="156"/>
        <v>0.04</v>
      </c>
      <c r="Q2002" t="str" cm="1">
        <f t="array" ref="Q2002">_xlfn.IFS(LEFT(N2002,4)="film","film &amp; video",LEFT(N2002,4)="food","food",LEFT(N2002,4)="game","games",LEFT(N2002,4)="jour","journalism",LEFT(N2002,4)="musi","music",LEFT(N2002,4)="phot","photography",LEFT(N2002,4)="publ","publishing",LEFT(N2002,4)="tech","technology",LEFT(N2002,4)="thea","theater")</f>
        <v>photography</v>
      </c>
      <c r="R2002" t="str">
        <f t="shared" si="159"/>
        <v>people</v>
      </c>
      <c r="S2002" s="10">
        <f t="shared" si="157"/>
        <v>42375.951539351852</v>
      </c>
      <c r="T2002" s="10">
        <f t="shared" si="158"/>
        <v>42345.951539351852</v>
      </c>
    </row>
    <row r="2003" spans="1:20" ht="43.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55"/>
        <v>3.8212909090909091</v>
      </c>
      <c r="P2003">
        <f t="shared" si="156"/>
        <v>7.7888957087324127E-3</v>
      </c>
      <c r="Q2003" t="str" cm="1">
        <f t="array" ref="Q2003">_xlfn.IFS(LEFT(N2003,4)="film","film &amp; video",LEFT(N2003,4)="food","food",LEFT(N2003,4)="game","games",LEFT(N2003,4)="jour","journalism",LEFT(N2003,4)="musi","music",LEFT(N2003,4)="phot","photography",LEFT(N2003,4)="publ","publishing",LEFT(N2003,4)="tech","technology",LEFT(N2003,4)="thea","theater")</f>
        <v>technology</v>
      </c>
      <c r="R2003" t="str">
        <f t="shared" si="159"/>
        <v>hardware</v>
      </c>
      <c r="S2003" s="10">
        <f t="shared" si="157"/>
        <v>42167.833333333328</v>
      </c>
      <c r="T2003" s="10">
        <f t="shared" si="158"/>
        <v>42136.209675925929</v>
      </c>
    </row>
    <row r="2004" spans="1:20" ht="43.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55"/>
        <v>2.1679422000000002</v>
      </c>
      <c r="P2004">
        <f t="shared" si="156"/>
        <v>1.2684840029406688E-2</v>
      </c>
      <c r="Q2004" t="str" cm="1">
        <f t="array" ref="Q2004">_xlfn.IFS(LEFT(N2004,4)="film","film &amp; video",LEFT(N2004,4)="food","food",LEFT(N2004,4)="game","games",LEFT(N2004,4)="jour","journalism",LEFT(N2004,4)="musi","music",LEFT(N2004,4)="phot","photography",LEFT(N2004,4)="publ","publishing",LEFT(N2004,4)="tech","technology",LEFT(N2004,4)="thea","theater")</f>
        <v>technology</v>
      </c>
      <c r="R2004" t="str">
        <f t="shared" si="159"/>
        <v>hardware</v>
      </c>
      <c r="S2004" s="10">
        <f t="shared" si="157"/>
        <v>42758.71230324074</v>
      </c>
      <c r="T2004" s="10">
        <f t="shared" si="158"/>
        <v>42728.71230324074</v>
      </c>
    </row>
    <row r="2005" spans="1:20" ht="57.6">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55"/>
        <v>3.12</v>
      </c>
      <c r="P2005">
        <f t="shared" si="156"/>
        <v>1.0897435897435897E-2</v>
      </c>
      <c r="Q2005" t="str" cm="1">
        <f t="array" ref="Q2005">_xlfn.IFS(LEFT(N2005,4)="film","film &amp; video",LEFT(N2005,4)="food","food",LEFT(N2005,4)="game","games",LEFT(N2005,4)="jour","journalism",LEFT(N2005,4)="musi","music",LEFT(N2005,4)="phot","photography",LEFT(N2005,4)="publ","publishing",LEFT(N2005,4)="tech","technology",LEFT(N2005,4)="thea","theater")</f>
        <v>technology</v>
      </c>
      <c r="R2005" t="str">
        <f t="shared" si="159"/>
        <v>hardware</v>
      </c>
      <c r="S2005" s="10">
        <f t="shared" si="157"/>
        <v>40361.958333333336</v>
      </c>
      <c r="T2005" s="10">
        <f t="shared" si="158"/>
        <v>40347.125601851854</v>
      </c>
    </row>
    <row r="2006" spans="1:20" ht="43.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55"/>
        <v>2.3442048</v>
      </c>
      <c r="P2006">
        <f t="shared" si="156"/>
        <v>3.020213933526627E-3</v>
      </c>
      <c r="Q2006" t="str" cm="1">
        <f t="array" ref="Q2006">_xlfn.IFS(LEFT(N2006,4)="film","film &amp; video",LEFT(N2006,4)="food","food",LEFT(N2006,4)="game","games",LEFT(N2006,4)="jour","journalism",LEFT(N2006,4)="musi","music",LEFT(N2006,4)="phot","photography",LEFT(N2006,4)="publ","publishing",LEFT(N2006,4)="tech","technology",LEFT(N2006,4)="thea","theater")</f>
        <v>technology</v>
      </c>
      <c r="R2006" t="str">
        <f t="shared" si="159"/>
        <v>hardware</v>
      </c>
      <c r="S2006" s="10">
        <f t="shared" si="157"/>
        <v>41830.604895833334</v>
      </c>
      <c r="T2006" s="10">
        <f t="shared" si="158"/>
        <v>41800.604895833334</v>
      </c>
    </row>
    <row r="2007" spans="1:20" ht="43.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55"/>
        <v>1.236801</v>
      </c>
      <c r="P2007">
        <f t="shared" si="156"/>
        <v>5.1476888090053827E-3</v>
      </c>
      <c r="Q2007" t="str" cm="1">
        <f t="array" ref="Q2007">_xlfn.IFS(LEFT(N2007,4)="film","film &amp; video",LEFT(N2007,4)="food","food",LEFT(N2007,4)="game","games",LEFT(N2007,4)="jour","journalism",LEFT(N2007,4)="musi","music",LEFT(N2007,4)="phot","photography",LEFT(N2007,4)="publ","publishing",LEFT(N2007,4)="tech","technology",LEFT(N2007,4)="thea","theater")</f>
        <v>technology</v>
      </c>
      <c r="R2007" t="str">
        <f t="shared" si="159"/>
        <v>hardware</v>
      </c>
      <c r="S2007" s="10">
        <f t="shared" si="157"/>
        <v>41563.165972222225</v>
      </c>
      <c r="T2007" s="10">
        <f t="shared" si="158"/>
        <v>41535.812708333331</v>
      </c>
    </row>
    <row r="2008" spans="1:20" ht="57.6">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55"/>
        <v>2.4784000000000002</v>
      </c>
      <c r="P2008">
        <f t="shared" si="156"/>
        <v>2.4451258876694642E-3</v>
      </c>
      <c r="Q2008" t="str" cm="1">
        <f t="array" ref="Q2008">_xlfn.IFS(LEFT(N2008,4)="film","film &amp; video",LEFT(N2008,4)="food","food",LEFT(N2008,4)="game","games",LEFT(N2008,4)="jour","journalism",LEFT(N2008,4)="musi","music",LEFT(N2008,4)="phot","photography",LEFT(N2008,4)="publ","publishing",LEFT(N2008,4)="tech","technology",LEFT(N2008,4)="thea","theater")</f>
        <v>technology</v>
      </c>
      <c r="R2008" t="str">
        <f t="shared" si="159"/>
        <v>hardware</v>
      </c>
      <c r="S2008" s="10">
        <f t="shared" si="157"/>
        <v>41976.542187500003</v>
      </c>
      <c r="T2008" s="10">
        <f t="shared" si="158"/>
        <v>41941.500520833331</v>
      </c>
    </row>
    <row r="2009" spans="1:20" ht="57.6">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55"/>
        <v>1.157092</v>
      </c>
      <c r="P2009">
        <f t="shared" si="156"/>
        <v>1.1840026549315007E-2</v>
      </c>
      <c r="Q2009" t="str" cm="1">
        <f t="array" ref="Q2009">_xlfn.IFS(LEFT(N2009,4)="film","film &amp; video",LEFT(N2009,4)="food","food",LEFT(N2009,4)="game","games",LEFT(N2009,4)="jour","journalism",LEFT(N2009,4)="musi","music",LEFT(N2009,4)="phot","photography",LEFT(N2009,4)="publ","publishing",LEFT(N2009,4)="tech","technology",LEFT(N2009,4)="thea","theater")</f>
        <v>technology</v>
      </c>
      <c r="R2009" t="str">
        <f t="shared" si="159"/>
        <v>hardware</v>
      </c>
      <c r="S2009" s="10">
        <f t="shared" si="157"/>
        <v>40414.166666666664</v>
      </c>
      <c r="T2009" s="10">
        <f t="shared" si="158"/>
        <v>40347.837800925925</v>
      </c>
    </row>
    <row r="2010" spans="1:20" ht="43.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55"/>
        <v>1.1707484768810599</v>
      </c>
      <c r="P2010">
        <f t="shared" si="156"/>
        <v>2.2294725394235999E-2</v>
      </c>
      <c r="Q2010" t="str" cm="1">
        <f t="array" ref="Q2010">_xlfn.IFS(LEFT(N2010,4)="film","film &amp; video",LEFT(N2010,4)="food","food",LEFT(N2010,4)="game","games",LEFT(N2010,4)="jour","journalism",LEFT(N2010,4)="musi","music",LEFT(N2010,4)="phot","photography",LEFT(N2010,4)="publ","publishing",LEFT(N2010,4)="tech","technology",LEFT(N2010,4)="thea","theater")</f>
        <v>technology</v>
      </c>
      <c r="R2010" t="str">
        <f t="shared" si="159"/>
        <v>hardware</v>
      </c>
      <c r="S2010" s="10">
        <f t="shared" si="157"/>
        <v>40805.604421296295</v>
      </c>
      <c r="T2010" s="10">
        <f t="shared" si="158"/>
        <v>40761.604421296295</v>
      </c>
    </row>
    <row r="2011" spans="1:20" ht="43.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55"/>
        <v>3.05158</v>
      </c>
      <c r="P2011">
        <f t="shared" si="156"/>
        <v>2.6084847849310849E-3</v>
      </c>
      <c r="Q2011" t="str" cm="1">
        <f t="array" ref="Q2011">_xlfn.IFS(LEFT(N2011,4)="film","film &amp; video",LEFT(N2011,4)="food","food",LEFT(N2011,4)="game","games",LEFT(N2011,4)="jour","journalism",LEFT(N2011,4)="musi","music",LEFT(N2011,4)="phot","photography",LEFT(N2011,4)="publ","publishing",LEFT(N2011,4)="tech","technology",LEFT(N2011,4)="thea","theater")</f>
        <v>technology</v>
      </c>
      <c r="R2011" t="str">
        <f t="shared" si="159"/>
        <v>hardware</v>
      </c>
      <c r="S2011" s="10">
        <f t="shared" si="157"/>
        <v>42697.365081018521</v>
      </c>
      <c r="T2011" s="10">
        <f t="shared" si="158"/>
        <v>42661.323414351849</v>
      </c>
    </row>
    <row r="2012" spans="1:20" ht="28.8">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55"/>
        <v>3.2005299999999997</v>
      </c>
      <c r="P2012">
        <f t="shared" si="156"/>
        <v>1.8090753718915307E-2</v>
      </c>
      <c r="Q2012" t="str" cm="1">
        <f t="array" ref="Q2012">_xlfn.IFS(LEFT(N2012,4)="film","film &amp; video",LEFT(N2012,4)="food","food",LEFT(N2012,4)="game","games",LEFT(N2012,4)="jour","journalism",LEFT(N2012,4)="musi","music",LEFT(N2012,4)="phot","photography",LEFT(N2012,4)="publ","publishing",LEFT(N2012,4)="tech","technology",LEFT(N2012,4)="thea","theater")</f>
        <v>technology</v>
      </c>
      <c r="R2012" t="str">
        <f t="shared" si="159"/>
        <v>hardware</v>
      </c>
      <c r="S2012" s="10">
        <f t="shared" si="157"/>
        <v>42600.996423611112</v>
      </c>
      <c r="T2012" s="10">
        <f t="shared" si="158"/>
        <v>42570.996423611112</v>
      </c>
    </row>
    <row r="2013" spans="1:20" ht="43.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55"/>
        <v>8.1956399999999991</v>
      </c>
      <c r="P2013">
        <f t="shared" si="156"/>
        <v>2.3695525913778547E-3</v>
      </c>
      <c r="Q2013" t="str" cm="1">
        <f t="array" ref="Q2013">_xlfn.IFS(LEFT(N2013,4)="film","film &amp; video",LEFT(N2013,4)="food","food",LEFT(N2013,4)="game","games",LEFT(N2013,4)="jour","journalism",LEFT(N2013,4)="musi","music",LEFT(N2013,4)="phot","photography",LEFT(N2013,4)="publ","publishing",LEFT(N2013,4)="tech","technology",LEFT(N2013,4)="thea","theater")</f>
        <v>technology</v>
      </c>
      <c r="R2013" t="str">
        <f t="shared" si="159"/>
        <v>hardware</v>
      </c>
      <c r="S2013" s="10">
        <f t="shared" si="157"/>
        <v>42380.958333333328</v>
      </c>
      <c r="T2013" s="10">
        <f t="shared" si="158"/>
        <v>42347.358483796299</v>
      </c>
    </row>
    <row r="2014" spans="1:20" ht="43.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55"/>
        <v>2.3490000000000002</v>
      </c>
      <c r="P2014">
        <f t="shared" si="156"/>
        <v>1.5581098339719029E-2</v>
      </c>
      <c r="Q2014" t="str" cm="1">
        <f t="array" ref="Q2014">_xlfn.IFS(LEFT(N2014,4)="film","film &amp; video",LEFT(N2014,4)="food","food",LEFT(N2014,4)="game","games",LEFT(N2014,4)="jour","journalism",LEFT(N2014,4)="musi","music",LEFT(N2014,4)="phot","photography",LEFT(N2014,4)="publ","publishing",LEFT(N2014,4)="tech","technology",LEFT(N2014,4)="thea","theater")</f>
        <v>technology</v>
      </c>
      <c r="R2014" t="str">
        <f t="shared" si="159"/>
        <v>hardware</v>
      </c>
      <c r="S2014" s="10">
        <f t="shared" si="157"/>
        <v>42040.822233796294</v>
      </c>
      <c r="T2014" s="10">
        <f t="shared" si="158"/>
        <v>42010.822233796294</v>
      </c>
    </row>
    <row r="2015" spans="1:20" ht="43.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55"/>
        <v>4.9491375</v>
      </c>
      <c r="P2015">
        <f t="shared" si="156"/>
        <v>5.7611048389744676E-3</v>
      </c>
      <c r="Q2015" t="str" cm="1">
        <f t="array" ref="Q2015">_xlfn.IFS(LEFT(N2015,4)="film","film &amp; video",LEFT(N2015,4)="food","food",LEFT(N2015,4)="game","games",LEFT(N2015,4)="jour","journalism",LEFT(N2015,4)="musi","music",LEFT(N2015,4)="phot","photography",LEFT(N2015,4)="publ","publishing",LEFT(N2015,4)="tech","technology",LEFT(N2015,4)="thea","theater")</f>
        <v>technology</v>
      </c>
      <c r="R2015" t="str">
        <f t="shared" si="159"/>
        <v>hardware</v>
      </c>
      <c r="S2015" s="10">
        <f t="shared" si="157"/>
        <v>42559.960810185185</v>
      </c>
      <c r="T2015" s="10">
        <f t="shared" si="158"/>
        <v>42499.960810185185</v>
      </c>
    </row>
    <row r="2016" spans="1:20" ht="43.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55"/>
        <v>78.137822333333332</v>
      </c>
      <c r="P2016">
        <f t="shared" si="156"/>
        <v>1.1286467598723754E-2</v>
      </c>
      <c r="Q2016" t="str" cm="1">
        <f t="array" ref="Q2016">_xlfn.IFS(LEFT(N2016,4)="film","film &amp; video",LEFT(N2016,4)="food","food",LEFT(N2016,4)="game","games",LEFT(N2016,4)="jour","journalism",LEFT(N2016,4)="musi","music",LEFT(N2016,4)="phot","photography",LEFT(N2016,4)="publ","publishing",LEFT(N2016,4)="tech","technology",LEFT(N2016,4)="thea","theater")</f>
        <v>technology</v>
      </c>
      <c r="R2016" t="str">
        <f t="shared" si="159"/>
        <v>hardware</v>
      </c>
      <c r="S2016" s="10">
        <f t="shared" si="157"/>
        <v>41358.172905092593</v>
      </c>
      <c r="T2016" s="10">
        <f t="shared" si="158"/>
        <v>41324.214571759258</v>
      </c>
    </row>
    <row r="2017" spans="1:20" ht="43.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55"/>
        <v>1.1300013888888889</v>
      </c>
      <c r="P2017">
        <f t="shared" si="156"/>
        <v>1.9911479951474985E-2</v>
      </c>
      <c r="Q2017" t="str" cm="1">
        <f t="array" ref="Q2017">_xlfn.IFS(LEFT(N2017,4)="film","film &amp; video",LEFT(N2017,4)="food","food",LEFT(N2017,4)="game","games",LEFT(N2017,4)="jour","journalism",LEFT(N2017,4)="musi","music",LEFT(N2017,4)="phot","photography",LEFT(N2017,4)="publ","publishing",LEFT(N2017,4)="tech","technology",LEFT(N2017,4)="thea","theater")</f>
        <v>technology</v>
      </c>
      <c r="R2017" t="str">
        <f t="shared" si="159"/>
        <v>hardware</v>
      </c>
      <c r="S2017" s="10">
        <f t="shared" si="157"/>
        <v>40795.876886574071</v>
      </c>
      <c r="T2017" s="10">
        <f t="shared" si="158"/>
        <v>40765.876886574071</v>
      </c>
    </row>
    <row r="2018" spans="1:20" ht="28.8">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55"/>
        <v>9.2154220000000002</v>
      </c>
      <c r="P2018">
        <f t="shared" si="156"/>
        <v>5.1978086299249238E-3</v>
      </c>
      <c r="Q2018" t="str" cm="1">
        <f t="array" ref="Q2018">_xlfn.IFS(LEFT(N2018,4)="film","film &amp; video",LEFT(N2018,4)="food","food",LEFT(N2018,4)="game","games",LEFT(N2018,4)="jour","journalism",LEFT(N2018,4)="musi","music",LEFT(N2018,4)="phot","photography",LEFT(N2018,4)="publ","publishing",LEFT(N2018,4)="tech","technology",LEFT(N2018,4)="thea","theater")</f>
        <v>technology</v>
      </c>
      <c r="R2018" t="str">
        <f t="shared" si="159"/>
        <v>hardware</v>
      </c>
      <c r="S2018" s="10">
        <f t="shared" si="157"/>
        <v>41342.88077546296</v>
      </c>
      <c r="T2018" s="10">
        <f t="shared" si="158"/>
        <v>41312.88077546296</v>
      </c>
    </row>
    <row r="2019" spans="1:20" ht="43.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55"/>
        <v>1.2510239999999999</v>
      </c>
      <c r="P2019">
        <f t="shared" si="156"/>
        <v>1.3620841806392205E-2</v>
      </c>
      <c r="Q2019" t="str" cm="1">
        <f t="array" ref="Q2019">_xlfn.IFS(LEFT(N2019,4)="film","film &amp; video",LEFT(N2019,4)="food","food",LEFT(N2019,4)="game","games",LEFT(N2019,4)="jour","journalism",LEFT(N2019,4)="musi","music",LEFT(N2019,4)="phot","photography",LEFT(N2019,4)="publ","publishing",LEFT(N2019,4)="tech","technology",LEFT(N2019,4)="thea","theater")</f>
        <v>technology</v>
      </c>
      <c r="R2019" t="str">
        <f t="shared" si="159"/>
        <v>hardware</v>
      </c>
      <c r="S2019" s="10">
        <f t="shared" si="157"/>
        <v>40992.166666666664</v>
      </c>
      <c r="T2019" s="10">
        <f t="shared" si="158"/>
        <v>40961.057349537034</v>
      </c>
    </row>
    <row r="2020" spans="1:20" ht="43.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55"/>
        <v>1.0224343076923077</v>
      </c>
      <c r="P2020">
        <f t="shared" si="156"/>
        <v>6.7711704028229468E-3</v>
      </c>
      <c r="Q2020" t="str" cm="1">
        <f t="array" ref="Q2020">_xlfn.IFS(LEFT(N2020,4)="film","film &amp; video",LEFT(N2020,4)="food","food",LEFT(N2020,4)="game","games",LEFT(N2020,4)="jour","journalism",LEFT(N2020,4)="musi","music",LEFT(N2020,4)="phot","photography",LEFT(N2020,4)="publ","publishing",LEFT(N2020,4)="tech","technology",LEFT(N2020,4)="thea","theater")</f>
        <v>technology</v>
      </c>
      <c r="R2020" t="str">
        <f t="shared" si="159"/>
        <v>hardware</v>
      </c>
      <c r="S2020" s="10">
        <f t="shared" si="157"/>
        <v>42229.365844907406</v>
      </c>
      <c r="T2020" s="10">
        <f t="shared" si="158"/>
        <v>42199.365844907406</v>
      </c>
    </row>
    <row r="2021" spans="1:20" ht="57.6">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55"/>
        <v>4.8490975000000001</v>
      </c>
      <c r="P2021">
        <f t="shared" si="156"/>
        <v>9.1769654043871059E-3</v>
      </c>
      <c r="Q2021" t="str" cm="1">
        <f t="array" ref="Q2021">_xlfn.IFS(LEFT(N2021,4)="film","film &amp; video",LEFT(N2021,4)="food","food",LEFT(N2021,4)="game","games",LEFT(N2021,4)="jour","journalism",LEFT(N2021,4)="musi","music",LEFT(N2021,4)="phot","photography",LEFT(N2021,4)="publ","publishing",LEFT(N2021,4)="tech","technology",LEFT(N2021,4)="thea","theater")</f>
        <v>technology</v>
      </c>
      <c r="R2021" t="str">
        <f t="shared" si="159"/>
        <v>hardware</v>
      </c>
      <c r="S2021" s="10">
        <f t="shared" si="157"/>
        <v>42635.70857638889</v>
      </c>
      <c r="T2021" s="10">
        <f t="shared" si="158"/>
        <v>42605.70857638889</v>
      </c>
    </row>
    <row r="2022" spans="1:20" ht="43.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55"/>
        <v>1.9233333333333333</v>
      </c>
      <c r="P2022">
        <f t="shared" si="156"/>
        <v>4.2287694974003469E-2</v>
      </c>
      <c r="Q2022" t="str" cm="1">
        <f t="array" ref="Q2022">_xlfn.IFS(LEFT(N2022,4)="film","film &amp; video",LEFT(N2022,4)="food","food",LEFT(N2022,4)="game","games",LEFT(N2022,4)="jour","journalism",LEFT(N2022,4)="musi","music",LEFT(N2022,4)="phot","photography",LEFT(N2022,4)="publ","publishing",LEFT(N2022,4)="tech","technology",LEFT(N2022,4)="thea","theater")</f>
        <v>technology</v>
      </c>
      <c r="R2022" t="str">
        <f t="shared" si="159"/>
        <v>hardware</v>
      </c>
      <c r="S2022" s="10">
        <f t="shared" si="157"/>
        <v>41773.961111111108</v>
      </c>
      <c r="T2022" s="10">
        <f t="shared" si="158"/>
        <v>41737.097499999996</v>
      </c>
    </row>
    <row r="2023" spans="1:20" ht="43.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55"/>
        <v>2.8109999999999999</v>
      </c>
      <c r="P2023">
        <f t="shared" si="156"/>
        <v>6.7591604411241547E-3</v>
      </c>
      <c r="Q2023" t="str" cm="1">
        <f t="array" ref="Q2023">_xlfn.IFS(LEFT(N2023,4)="film","film &amp; video",LEFT(N2023,4)="food","food",LEFT(N2023,4)="game","games",LEFT(N2023,4)="jour","journalism",LEFT(N2023,4)="musi","music",LEFT(N2023,4)="phot","photography",LEFT(N2023,4)="publ","publishing",LEFT(N2023,4)="tech","technology",LEFT(N2023,4)="thea","theater")</f>
        <v>technology</v>
      </c>
      <c r="R2023" t="str">
        <f t="shared" si="159"/>
        <v>hardware</v>
      </c>
      <c r="S2023" s="10">
        <f t="shared" si="157"/>
        <v>41906.070567129631</v>
      </c>
      <c r="T2023" s="10">
        <f t="shared" si="158"/>
        <v>41861.070567129631</v>
      </c>
    </row>
    <row r="2024" spans="1:20" ht="43.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55"/>
        <v>1.2513700000000001</v>
      </c>
      <c r="P2024">
        <f t="shared" si="156"/>
        <v>2.5971535197423625E-3</v>
      </c>
      <c r="Q2024" t="str" cm="1">
        <f t="array" ref="Q2024">_xlfn.IFS(LEFT(N2024,4)="film","film &amp; video",LEFT(N2024,4)="food","food",LEFT(N2024,4)="game","games",LEFT(N2024,4)="jour","journalism",LEFT(N2024,4)="musi","music",LEFT(N2024,4)="phot","photography",LEFT(N2024,4)="publ","publishing",LEFT(N2024,4)="tech","technology",LEFT(N2024,4)="thea","theater")</f>
        <v>technology</v>
      </c>
      <c r="R2024" t="str">
        <f t="shared" si="159"/>
        <v>hardware</v>
      </c>
      <c r="S2024" s="10">
        <f t="shared" si="157"/>
        <v>42532.569120370375</v>
      </c>
      <c r="T2024" s="10">
        <f t="shared" si="158"/>
        <v>42502.569120370375</v>
      </c>
    </row>
    <row r="2025" spans="1:20" ht="57.6">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55"/>
        <v>1.61459</v>
      </c>
      <c r="P2025">
        <f t="shared" si="156"/>
        <v>2.1863135532859735E-3</v>
      </c>
      <c r="Q2025" t="str" cm="1">
        <f t="array" ref="Q2025">_xlfn.IFS(LEFT(N2025,4)="film","film &amp; video",LEFT(N2025,4)="food","food",LEFT(N2025,4)="game","games",LEFT(N2025,4)="jour","journalism",LEFT(N2025,4)="musi","music",LEFT(N2025,4)="phot","photography",LEFT(N2025,4)="publ","publishing",LEFT(N2025,4)="tech","technology",LEFT(N2025,4)="thea","theater")</f>
        <v>technology</v>
      </c>
      <c r="R2025" t="str">
        <f t="shared" si="159"/>
        <v>hardware</v>
      </c>
      <c r="S2025" s="10">
        <f t="shared" si="157"/>
        <v>42166.420752314814</v>
      </c>
      <c r="T2025" s="10">
        <f t="shared" si="158"/>
        <v>42136.420752314814</v>
      </c>
    </row>
    <row r="2026" spans="1:20" ht="43.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55"/>
        <v>5.8535000000000004</v>
      </c>
      <c r="P2026">
        <f t="shared" si="156"/>
        <v>4.4844964551123256E-3</v>
      </c>
      <c r="Q2026" t="str" cm="1">
        <f t="array" ref="Q2026">_xlfn.IFS(LEFT(N2026,4)="film","film &amp; video",LEFT(N2026,4)="food","food",LEFT(N2026,4)="game","games",LEFT(N2026,4)="jour","journalism",LEFT(N2026,4)="musi","music",LEFT(N2026,4)="phot","photography",LEFT(N2026,4)="publ","publishing",LEFT(N2026,4)="tech","technology",LEFT(N2026,4)="thea","theater")</f>
        <v>technology</v>
      </c>
      <c r="R2026" t="str">
        <f t="shared" si="159"/>
        <v>hardware</v>
      </c>
      <c r="S2026" s="10">
        <f t="shared" si="157"/>
        <v>41134.125</v>
      </c>
      <c r="T2026" s="10">
        <f t="shared" si="158"/>
        <v>41099.966944444444</v>
      </c>
    </row>
    <row r="2027" spans="1:20" ht="43.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55"/>
        <v>2.0114999999999998</v>
      </c>
      <c r="P2027">
        <f t="shared" si="156"/>
        <v>4.5302013422818792E-3</v>
      </c>
      <c r="Q2027" t="str" cm="1">
        <f t="array" ref="Q2027">_xlfn.IFS(LEFT(N2027,4)="film","film &amp; video",LEFT(N2027,4)="food","food",LEFT(N2027,4)="game","games",LEFT(N2027,4)="jour","journalism",LEFT(N2027,4)="musi","music",LEFT(N2027,4)="phot","photography",LEFT(N2027,4)="publ","publishing",LEFT(N2027,4)="tech","technology",LEFT(N2027,4)="thea","theater")</f>
        <v>technology</v>
      </c>
      <c r="R2027" t="str">
        <f t="shared" si="159"/>
        <v>hardware</v>
      </c>
      <c r="S2027" s="10">
        <f t="shared" si="157"/>
        <v>42166.184560185182</v>
      </c>
      <c r="T2027" s="10">
        <f t="shared" si="158"/>
        <v>42136.184560185182</v>
      </c>
    </row>
    <row r="2028" spans="1:20" ht="28.8">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55"/>
        <v>1.3348307999999998</v>
      </c>
      <c r="P2028">
        <f t="shared" si="156"/>
        <v>1.3604720538363365E-2</v>
      </c>
      <c r="Q2028" t="str" cm="1">
        <f t="array" ref="Q2028">_xlfn.IFS(LEFT(N2028,4)="film","film &amp; video",LEFT(N2028,4)="food","food",LEFT(N2028,4)="game","games",LEFT(N2028,4)="jour","journalism",LEFT(N2028,4)="musi","music",LEFT(N2028,4)="phot","photography",LEFT(N2028,4)="publ","publishing",LEFT(N2028,4)="tech","technology",LEFT(N2028,4)="thea","theater")</f>
        <v>technology</v>
      </c>
      <c r="R2028" t="str">
        <f t="shared" si="159"/>
        <v>hardware</v>
      </c>
      <c r="S2028" s="10">
        <f t="shared" si="157"/>
        <v>41750.165972222225</v>
      </c>
      <c r="T2028" s="10">
        <f t="shared" si="158"/>
        <v>41704.735937500001</v>
      </c>
    </row>
    <row r="2029" spans="1:20" ht="43.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55"/>
        <v>1.2024900000000001</v>
      </c>
      <c r="P2029">
        <f t="shared" si="156"/>
        <v>4.4823657577193988E-3</v>
      </c>
      <c r="Q2029" t="str" cm="1">
        <f t="array" ref="Q2029">_xlfn.IFS(LEFT(N2029,4)="film","film &amp; video",LEFT(N2029,4)="food","food",LEFT(N2029,4)="game","games",LEFT(N2029,4)="jour","journalism",LEFT(N2029,4)="musi","music",LEFT(N2029,4)="phot","photography",LEFT(N2029,4)="publ","publishing",LEFT(N2029,4)="tech","technology",LEFT(N2029,4)="thea","theater")</f>
        <v>technology</v>
      </c>
      <c r="R2029" t="str">
        <f t="shared" si="159"/>
        <v>hardware</v>
      </c>
      <c r="S2029" s="10">
        <f t="shared" si="157"/>
        <v>42093.772210648152</v>
      </c>
      <c r="T2029" s="10">
        <f t="shared" si="158"/>
        <v>42048.813877314817</v>
      </c>
    </row>
    <row r="2030" spans="1:20" ht="28.8">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55"/>
        <v>1.2616666666666667</v>
      </c>
      <c r="P2030">
        <f t="shared" si="156"/>
        <v>2.0871862615587846E-2</v>
      </c>
      <c r="Q2030" t="str" cm="1">
        <f t="array" ref="Q2030">_xlfn.IFS(LEFT(N2030,4)="film","film &amp; video",LEFT(N2030,4)="food","food",LEFT(N2030,4)="game","games",LEFT(N2030,4)="jour","journalism",LEFT(N2030,4)="musi","music",LEFT(N2030,4)="phot","photography",LEFT(N2030,4)="publ","publishing",LEFT(N2030,4)="tech","technology",LEFT(N2030,4)="thea","theater")</f>
        <v>technology</v>
      </c>
      <c r="R2030" t="str">
        <f t="shared" si="159"/>
        <v>hardware</v>
      </c>
      <c r="S2030" s="10">
        <f t="shared" si="157"/>
        <v>40252.913194444445</v>
      </c>
      <c r="T2030" s="10">
        <f t="shared" si="158"/>
        <v>40215.919050925928</v>
      </c>
    </row>
    <row r="2031" spans="1:20" ht="43.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55"/>
        <v>3.6120000000000001</v>
      </c>
      <c r="P2031">
        <f t="shared" si="156"/>
        <v>1.0409745293466223E-2</v>
      </c>
      <c r="Q2031" t="str" cm="1">
        <f t="array" ref="Q2031">_xlfn.IFS(LEFT(N2031,4)="film","film &amp; video",LEFT(N2031,4)="food","food",LEFT(N2031,4)="game","games",LEFT(N2031,4)="jour","journalism",LEFT(N2031,4)="musi","music",LEFT(N2031,4)="phot","photography",LEFT(N2031,4)="publ","publishing",LEFT(N2031,4)="tech","technology",LEFT(N2031,4)="thea","theater")</f>
        <v>technology</v>
      </c>
      <c r="R2031" t="str">
        <f t="shared" si="159"/>
        <v>hardware</v>
      </c>
      <c r="S2031" s="10">
        <f t="shared" si="157"/>
        <v>41878.021770833337</v>
      </c>
      <c r="T2031" s="10">
        <f t="shared" si="158"/>
        <v>41848.021770833337</v>
      </c>
    </row>
    <row r="2032" spans="1:20" ht="43.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55"/>
        <v>2.26239013671875</v>
      </c>
      <c r="P2032">
        <f t="shared" si="156"/>
        <v>8.4306795802196015E-3</v>
      </c>
      <c r="Q2032" t="str" cm="1">
        <f t="array" ref="Q2032">_xlfn.IFS(LEFT(N2032,4)="film","film &amp; video",LEFT(N2032,4)="food","food",LEFT(N2032,4)="game","games",LEFT(N2032,4)="jour","journalism",LEFT(N2032,4)="musi","music",LEFT(N2032,4)="phot","photography",LEFT(N2032,4)="publ","publishing",LEFT(N2032,4)="tech","technology",LEFT(N2032,4)="thea","theater")</f>
        <v>technology</v>
      </c>
      <c r="R2032" t="str">
        <f t="shared" si="159"/>
        <v>hardware</v>
      </c>
      <c r="S2032" s="10">
        <f t="shared" si="157"/>
        <v>41242.996481481481</v>
      </c>
      <c r="T2032" s="10">
        <f t="shared" si="158"/>
        <v>41212.996481481481</v>
      </c>
    </row>
    <row r="2033" spans="1:20" ht="43.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55"/>
        <v>1.2035</v>
      </c>
      <c r="P2033">
        <f t="shared" si="156"/>
        <v>8.4420440382218537E-3</v>
      </c>
      <c r="Q2033" t="str" cm="1">
        <f t="array" ref="Q2033">_xlfn.IFS(LEFT(N2033,4)="film","film &amp; video",LEFT(N2033,4)="food","food",LEFT(N2033,4)="game","games",LEFT(N2033,4)="jour","journalism",LEFT(N2033,4)="musi","music",LEFT(N2033,4)="phot","photography",LEFT(N2033,4)="publ","publishing",LEFT(N2033,4)="tech","technology",LEFT(N2033,4)="thea","theater")</f>
        <v>technology</v>
      </c>
      <c r="R2033" t="str">
        <f t="shared" si="159"/>
        <v>hardware</v>
      </c>
      <c r="S2033" s="10">
        <f t="shared" si="157"/>
        <v>42013.041666666672</v>
      </c>
      <c r="T2033" s="10">
        <f t="shared" si="158"/>
        <v>41975.329317129625</v>
      </c>
    </row>
    <row r="2034" spans="1:20" ht="43.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55"/>
        <v>3.0418799999999999</v>
      </c>
      <c r="P2034">
        <f t="shared" si="156"/>
        <v>6.982523965442424E-3</v>
      </c>
      <c r="Q2034" t="str" cm="1">
        <f t="array" ref="Q2034">_xlfn.IFS(LEFT(N2034,4)="film","film &amp; video",LEFT(N2034,4)="food","food",LEFT(N2034,4)="game","games",LEFT(N2034,4)="jour","journalism",LEFT(N2034,4)="musi","music",LEFT(N2034,4)="phot","photography",LEFT(N2034,4)="publ","publishing",LEFT(N2034,4)="tech","technology",LEFT(N2034,4)="thea","theater")</f>
        <v>technology</v>
      </c>
      <c r="R2034" t="str">
        <f t="shared" si="159"/>
        <v>hardware</v>
      </c>
      <c r="S2034" s="10">
        <f t="shared" si="157"/>
        <v>42719.208333333328</v>
      </c>
      <c r="T2034" s="10">
        <f t="shared" si="158"/>
        <v>42689.565671296295</v>
      </c>
    </row>
    <row r="2035" spans="1:20" ht="43.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55"/>
        <v>1.7867599999999999</v>
      </c>
      <c r="P2035">
        <f t="shared" si="156"/>
        <v>3.5371286574581925E-3</v>
      </c>
      <c r="Q2035" t="str" cm="1">
        <f t="array" ref="Q2035">_xlfn.IFS(LEFT(N2035,4)="film","film &amp; video",LEFT(N2035,4)="food","food",LEFT(N2035,4)="game","games",LEFT(N2035,4)="jour","journalism",LEFT(N2035,4)="musi","music",LEFT(N2035,4)="phot","photography",LEFT(N2035,4)="publ","publishing",LEFT(N2035,4)="tech","technology",LEFT(N2035,4)="thea","theater")</f>
        <v>technology</v>
      </c>
      <c r="R2035" t="str">
        <f t="shared" si="159"/>
        <v>hardware</v>
      </c>
      <c r="S2035" s="10">
        <f t="shared" si="157"/>
        <v>41755.082384259258</v>
      </c>
      <c r="T2035" s="10">
        <f t="shared" si="158"/>
        <v>41725.082384259258</v>
      </c>
    </row>
    <row r="2036" spans="1:20" ht="57.6">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55"/>
        <v>3.868199871794872</v>
      </c>
      <c r="P2036">
        <f t="shared" si="156"/>
        <v>1.6836825212443115E-3</v>
      </c>
      <c r="Q2036" t="str" cm="1">
        <f t="array" ref="Q2036">_xlfn.IFS(LEFT(N2036,4)="film","film &amp; video",LEFT(N2036,4)="food","food",LEFT(N2036,4)="game","games",LEFT(N2036,4)="jour","journalism",LEFT(N2036,4)="musi","music",LEFT(N2036,4)="phot","photography",LEFT(N2036,4)="publ","publishing",LEFT(N2036,4)="tech","technology",LEFT(N2036,4)="thea","theater")</f>
        <v>technology</v>
      </c>
      <c r="R2036" t="str">
        <f t="shared" si="159"/>
        <v>hardware</v>
      </c>
      <c r="S2036" s="10">
        <f t="shared" si="157"/>
        <v>42131.290277777778</v>
      </c>
      <c r="T2036" s="10">
        <f t="shared" si="158"/>
        <v>42076.130011574074</v>
      </c>
    </row>
    <row r="2037" spans="1:20" ht="43.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55"/>
        <v>2.1103642500000004</v>
      </c>
      <c r="P2037">
        <f t="shared" si="156"/>
        <v>3.8145073771032652E-3</v>
      </c>
      <c r="Q2037" t="str" cm="1">
        <f t="array" ref="Q2037">_xlfn.IFS(LEFT(N2037,4)="film","film &amp; video",LEFT(N2037,4)="food","food",LEFT(N2037,4)="game","games",LEFT(N2037,4)="jour","journalism",LEFT(N2037,4)="musi","music",LEFT(N2037,4)="phot","photography",LEFT(N2037,4)="publ","publishing",LEFT(N2037,4)="tech","technology",LEFT(N2037,4)="thea","theater")</f>
        <v>technology</v>
      </c>
      <c r="R2037" t="str">
        <f t="shared" si="159"/>
        <v>hardware</v>
      </c>
      <c r="S2037" s="10">
        <f t="shared" si="157"/>
        <v>42357.041666666672</v>
      </c>
      <c r="T2037" s="10">
        <f t="shared" si="158"/>
        <v>42311.625081018516</v>
      </c>
    </row>
    <row r="2038" spans="1:20" ht="43.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55"/>
        <v>1.3166833333333334</v>
      </c>
      <c r="P2038">
        <f t="shared" si="156"/>
        <v>2.146808268249769E-2</v>
      </c>
      <c r="Q2038" t="str" cm="1">
        <f t="array" ref="Q2038">_xlfn.IFS(LEFT(N2038,4)="film","film &amp; video",LEFT(N2038,4)="food","food",LEFT(N2038,4)="game","games",LEFT(N2038,4)="jour","journalism",LEFT(N2038,4)="musi","music",LEFT(N2038,4)="phot","photography",LEFT(N2038,4)="publ","publishing",LEFT(N2038,4)="tech","technology",LEFT(N2038,4)="thea","theater")</f>
        <v>technology</v>
      </c>
      <c r="R2038" t="str">
        <f t="shared" si="159"/>
        <v>hardware</v>
      </c>
      <c r="S2038" s="10">
        <f t="shared" si="157"/>
        <v>41768.864803240744</v>
      </c>
      <c r="T2038" s="10">
        <f t="shared" si="158"/>
        <v>41738.864803240744</v>
      </c>
    </row>
    <row r="2039" spans="1:20" ht="43.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55"/>
        <v>3.0047639999999998</v>
      </c>
      <c r="P2039">
        <f t="shared" si="156"/>
        <v>1.4277327603765221E-2</v>
      </c>
      <c r="Q2039" t="str" cm="1">
        <f t="array" ref="Q2039">_xlfn.IFS(LEFT(N2039,4)="film","film &amp; video",LEFT(N2039,4)="food","food",LEFT(N2039,4)="game","games",LEFT(N2039,4)="jour","journalism",LEFT(N2039,4)="musi","music",LEFT(N2039,4)="phot","photography",LEFT(N2039,4)="publ","publishing",LEFT(N2039,4)="tech","technology",LEFT(N2039,4)="thea","theater")</f>
        <v>technology</v>
      </c>
      <c r="R2039" t="str">
        <f t="shared" si="159"/>
        <v>hardware</v>
      </c>
      <c r="S2039" s="10">
        <f t="shared" si="157"/>
        <v>41638.251770833333</v>
      </c>
      <c r="T2039" s="10">
        <f t="shared" si="158"/>
        <v>41578.210104166668</v>
      </c>
    </row>
    <row r="2040" spans="1:20" ht="43.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55"/>
        <v>4.2051249999999998</v>
      </c>
      <c r="P2040">
        <f t="shared" si="156"/>
        <v>6.0640290122172353E-3</v>
      </c>
      <c r="Q2040" t="str" cm="1">
        <f t="array" ref="Q2040">_xlfn.IFS(LEFT(N2040,4)="film","film &amp; video",LEFT(N2040,4)="food","food",LEFT(N2040,4)="game","games",LEFT(N2040,4)="jour","journalism",LEFT(N2040,4)="musi","music",LEFT(N2040,4)="phot","photography",LEFT(N2040,4)="publ","publishing",LEFT(N2040,4)="tech","technology",LEFT(N2040,4)="thea","theater")</f>
        <v>technology</v>
      </c>
      <c r="R2040" t="str">
        <f t="shared" si="159"/>
        <v>hardware</v>
      </c>
      <c r="S2040" s="10">
        <f t="shared" si="157"/>
        <v>41456.75</v>
      </c>
      <c r="T2040" s="10">
        <f t="shared" si="158"/>
        <v>41424.27107638889</v>
      </c>
    </row>
    <row r="2041" spans="1:20" ht="28.8">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55"/>
        <v>1.362168</v>
      </c>
      <c r="P2041">
        <f t="shared" si="156"/>
        <v>2.2258634764581167E-3</v>
      </c>
      <c r="Q2041" t="str" cm="1">
        <f t="array" ref="Q2041">_xlfn.IFS(LEFT(N2041,4)="film","film &amp; video",LEFT(N2041,4)="food","food",LEFT(N2041,4)="game","games",LEFT(N2041,4)="jour","journalism",LEFT(N2041,4)="musi","music",LEFT(N2041,4)="phot","photography",LEFT(N2041,4)="publ","publishing",LEFT(N2041,4)="tech","technology",LEFT(N2041,4)="thea","theater")</f>
        <v>technology</v>
      </c>
      <c r="R2041" t="str">
        <f t="shared" si="159"/>
        <v>hardware</v>
      </c>
      <c r="S2041" s="10">
        <f t="shared" si="157"/>
        <v>42705.207638888889</v>
      </c>
      <c r="T2041" s="10">
        <f t="shared" si="158"/>
        <v>42675.438946759255</v>
      </c>
    </row>
    <row r="2042" spans="1:20" ht="28.8">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55"/>
        <v>2.4817133333333334</v>
      </c>
      <c r="P2042">
        <f t="shared" si="156"/>
        <v>3.6399584158256254E-2</v>
      </c>
      <c r="Q2042" t="str" cm="1">
        <f t="array" ref="Q2042">_xlfn.IFS(LEFT(N2042,4)="film","film &amp; video",LEFT(N2042,4)="food","food",LEFT(N2042,4)="game","games",LEFT(N2042,4)="jour","journalism",LEFT(N2042,4)="musi","music",LEFT(N2042,4)="phot","photography",LEFT(N2042,4)="publ","publishing",LEFT(N2042,4)="tech","technology",LEFT(N2042,4)="thea","theater")</f>
        <v>technology</v>
      </c>
      <c r="R2042" t="str">
        <f t="shared" si="159"/>
        <v>hardware</v>
      </c>
      <c r="S2042" s="10">
        <f t="shared" si="157"/>
        <v>41593.968784722223</v>
      </c>
      <c r="T2042" s="10">
        <f t="shared" si="158"/>
        <v>41578.927118055559</v>
      </c>
    </row>
    <row r="2043" spans="1:20" ht="43.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55"/>
        <v>1.8186315789473684</v>
      </c>
      <c r="P2043">
        <f t="shared" si="156"/>
        <v>6.9456502865080745E-3</v>
      </c>
      <c r="Q2043" t="str" cm="1">
        <f t="array" ref="Q2043">_xlfn.IFS(LEFT(N2043,4)="film","film &amp; video",LEFT(N2043,4)="food","food",LEFT(N2043,4)="game","games",LEFT(N2043,4)="jour","journalism",LEFT(N2043,4)="musi","music",LEFT(N2043,4)="phot","photography",LEFT(N2043,4)="publ","publishing",LEFT(N2043,4)="tech","technology",LEFT(N2043,4)="thea","theater")</f>
        <v>technology</v>
      </c>
      <c r="R2043" t="str">
        <f t="shared" si="159"/>
        <v>hardware</v>
      </c>
      <c r="S2043" s="10">
        <f t="shared" si="157"/>
        <v>42684.567442129628</v>
      </c>
      <c r="T2043" s="10">
        <f t="shared" si="158"/>
        <v>42654.525775462964</v>
      </c>
    </row>
    <row r="2044" spans="1:20" ht="43.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55"/>
        <v>1.2353000000000001</v>
      </c>
      <c r="P2044">
        <f t="shared" si="156"/>
        <v>1.1333279365336355E-2</v>
      </c>
      <c r="Q2044" t="str" cm="1">
        <f t="array" ref="Q2044">_xlfn.IFS(LEFT(N2044,4)="film","film &amp; video",LEFT(N2044,4)="food","food",LEFT(N2044,4)="game","games",LEFT(N2044,4)="jour","journalism",LEFT(N2044,4)="musi","music",LEFT(N2044,4)="phot","photography",LEFT(N2044,4)="publ","publishing",LEFT(N2044,4)="tech","technology",LEFT(N2044,4)="thea","theater")</f>
        <v>technology</v>
      </c>
      <c r="R2044" t="str">
        <f t="shared" si="159"/>
        <v>hardware</v>
      </c>
      <c r="S2044" s="10">
        <f t="shared" si="157"/>
        <v>42391.708032407405</v>
      </c>
      <c r="T2044" s="10">
        <f t="shared" si="158"/>
        <v>42331.708032407405</v>
      </c>
    </row>
    <row r="2045" spans="1:20" ht="43.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55"/>
        <v>5.0620938628158845</v>
      </c>
      <c r="P2045">
        <f t="shared" si="156"/>
        <v>2.752817001854229E-2</v>
      </c>
      <c r="Q2045" t="str" cm="1">
        <f t="array" ref="Q2045">_xlfn.IFS(LEFT(N2045,4)="film","film &amp; video",LEFT(N2045,4)="food","food",LEFT(N2045,4)="game","games",LEFT(N2045,4)="jour","journalism",LEFT(N2045,4)="musi","music",LEFT(N2045,4)="phot","photography",LEFT(N2045,4)="publ","publishing",LEFT(N2045,4)="tech","technology",LEFT(N2045,4)="thea","theater")</f>
        <v>technology</v>
      </c>
      <c r="R2045" t="str">
        <f t="shared" si="159"/>
        <v>hardware</v>
      </c>
      <c r="S2045" s="10">
        <f t="shared" si="157"/>
        <v>42715.207638888889</v>
      </c>
      <c r="T2045" s="10">
        <f t="shared" si="158"/>
        <v>42661.176817129628</v>
      </c>
    </row>
    <row r="2046" spans="1:20" ht="43.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55"/>
        <v>1.0821333333333334</v>
      </c>
      <c r="P2046">
        <f t="shared" si="156"/>
        <v>1.1089206505667817E-2</v>
      </c>
      <c r="Q2046" t="str" cm="1">
        <f t="array" ref="Q2046">_xlfn.IFS(LEFT(N2046,4)="film","film &amp; video",LEFT(N2046,4)="food","food",LEFT(N2046,4)="game","games",LEFT(N2046,4)="jour","journalism",LEFT(N2046,4)="musi","music",LEFT(N2046,4)="phot","photography",LEFT(N2046,4)="publ","publishing",LEFT(N2046,4)="tech","technology",LEFT(N2046,4)="thea","theater")</f>
        <v>technology</v>
      </c>
      <c r="R2046" t="str">
        <f t="shared" si="159"/>
        <v>hardware</v>
      </c>
      <c r="S2046" s="10">
        <f t="shared" si="157"/>
        <v>42168.684189814812</v>
      </c>
      <c r="T2046" s="10">
        <f t="shared" si="158"/>
        <v>42138.684189814812</v>
      </c>
    </row>
    <row r="2047" spans="1:20" ht="43.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55"/>
        <v>8.1918387755102042</v>
      </c>
      <c r="P2047">
        <f t="shared" si="156"/>
        <v>6.5520661305266239E-3</v>
      </c>
      <c r="Q2047" t="str" cm="1">
        <f t="array" ref="Q2047">_xlfn.IFS(LEFT(N2047,4)="film","film &amp; video",LEFT(N2047,4)="food","food",LEFT(N2047,4)="game","games",LEFT(N2047,4)="jour","journalism",LEFT(N2047,4)="musi","music",LEFT(N2047,4)="phot","photography",LEFT(N2047,4)="publ","publishing",LEFT(N2047,4)="tech","technology",LEFT(N2047,4)="thea","theater")</f>
        <v>technology</v>
      </c>
      <c r="R2047" t="str">
        <f t="shared" si="159"/>
        <v>hardware</v>
      </c>
      <c r="S2047" s="10">
        <f t="shared" si="157"/>
        <v>41099.088506944441</v>
      </c>
      <c r="T2047" s="10">
        <f t="shared" si="158"/>
        <v>41069.088506944441</v>
      </c>
    </row>
    <row r="2048" spans="1:20" ht="43.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55"/>
        <v>1.2110000000000001</v>
      </c>
      <c r="P2048">
        <f t="shared" si="156"/>
        <v>1.7919075144508672E-2</v>
      </c>
      <c r="Q2048" t="str" cm="1">
        <f t="array" ref="Q2048">_xlfn.IFS(LEFT(N2048,4)="film","film &amp; video",LEFT(N2048,4)="food","food",LEFT(N2048,4)="game","games",LEFT(N2048,4)="jour","journalism",LEFT(N2048,4)="musi","music",LEFT(N2048,4)="phot","photography",LEFT(N2048,4)="publ","publishing",LEFT(N2048,4)="tech","technology",LEFT(N2048,4)="thea","theater")</f>
        <v>technology</v>
      </c>
      <c r="R2048" t="str">
        <f t="shared" si="159"/>
        <v>hardware</v>
      </c>
      <c r="S2048" s="10">
        <f t="shared" si="157"/>
        <v>41417.171805555554</v>
      </c>
      <c r="T2048" s="10">
        <f t="shared" si="158"/>
        <v>41387.171805555554</v>
      </c>
    </row>
    <row r="2049" spans="1:20" ht="43.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55"/>
        <v>1.0299897959183673</v>
      </c>
      <c r="P2049">
        <f t="shared" si="156"/>
        <v>4.388789268766285E-3</v>
      </c>
      <c r="Q2049" t="str" cm="1">
        <f t="array" ref="Q2049">_xlfn.IFS(LEFT(N2049,4)="film","film &amp; video",LEFT(N2049,4)="food","food",LEFT(N2049,4)="game","games",LEFT(N2049,4)="jour","journalism",LEFT(N2049,4)="musi","music",LEFT(N2049,4)="phot","photography",LEFT(N2049,4)="publ","publishing",LEFT(N2049,4)="tech","technology",LEFT(N2049,4)="thea","theater")</f>
        <v>technology</v>
      </c>
      <c r="R2049" t="str">
        <f t="shared" si="159"/>
        <v>hardware</v>
      </c>
      <c r="S2049" s="10">
        <f t="shared" si="157"/>
        <v>42111</v>
      </c>
      <c r="T2049" s="10">
        <f t="shared" si="158"/>
        <v>42081.903587962966</v>
      </c>
    </row>
    <row r="2050" spans="1:20" ht="43.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60">E2050/D2050</f>
        <v>1.4833229411764706</v>
      </c>
      <c r="P2050">
        <f t="shared" ref="P2050:P2113" si="161">L2050/E2050</f>
        <v>1.0889699557710054E-2</v>
      </c>
      <c r="Q2050" t="str" cm="1">
        <f t="array" ref="Q2050">_xlfn.IFS(LEFT(N2050,4)="film","film &amp; video",LEFT(N2050,4)="food","food",LEFT(N2050,4)="game","games",LEFT(N2050,4)="jour","journalism",LEFT(N2050,4)="musi","music",LEFT(N2050,4)="phot","photography",LEFT(N2050,4)="publ","publishing",LEFT(N2050,4)="tech","technology",LEFT(N2050,4)="thea","theater")</f>
        <v>technology</v>
      </c>
      <c r="R2050" t="str">
        <f t="shared" si="159"/>
        <v>hardware</v>
      </c>
      <c r="S2050" s="10">
        <f t="shared" ref="S2050:S2113" si="162">(((I2050/60)/60)/24)+DATE(1970,1,1)</f>
        <v>41417.651516203703</v>
      </c>
      <c r="T2050" s="10">
        <f t="shared" ref="T2050:T2113" si="163">(((J2050/60)/60)/24)+DATE(1970,1,1)</f>
        <v>41387.651516203703</v>
      </c>
    </row>
    <row r="2051" spans="1:20">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60"/>
        <v>1.2019070000000001</v>
      </c>
      <c r="P2051">
        <f t="shared" si="161"/>
        <v>1.2347045154075982E-2</v>
      </c>
      <c r="Q2051" t="str" cm="1">
        <f t="array" ref="Q2051">_xlfn.IFS(LEFT(N2051,4)="film","film &amp; video",LEFT(N2051,4)="food","food",LEFT(N2051,4)="game","games",LEFT(N2051,4)="jour","journalism",LEFT(N2051,4)="musi","music",LEFT(N2051,4)="phot","photography",LEFT(N2051,4)="publ","publishing",LEFT(N2051,4)="tech","technology",LEFT(N2051,4)="thea","theater")</f>
        <v>technology</v>
      </c>
      <c r="R2051" t="str">
        <f t="shared" ref="R2051:R2114" si="164">MID(N2051,SEARCH("/",N2051)+1,17)</f>
        <v>hardware</v>
      </c>
      <c r="S2051" s="10">
        <f t="shared" si="162"/>
        <v>41610.957638888889</v>
      </c>
      <c r="T2051" s="10">
        <f t="shared" si="163"/>
        <v>41575.527349537035</v>
      </c>
    </row>
    <row r="2052" spans="1:20" ht="43.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60"/>
        <v>4.7327000000000004</v>
      </c>
      <c r="P2052">
        <f t="shared" si="161"/>
        <v>3.5920299194962704E-3</v>
      </c>
      <c r="Q2052" t="str" cm="1">
        <f t="array" ref="Q2052">_xlfn.IFS(LEFT(N2052,4)="film","film &amp; video",LEFT(N2052,4)="food","food",LEFT(N2052,4)="game","games",LEFT(N2052,4)="jour","journalism",LEFT(N2052,4)="musi","music",LEFT(N2052,4)="phot","photography",LEFT(N2052,4)="publ","publishing",LEFT(N2052,4)="tech","technology",LEFT(N2052,4)="thea","theater")</f>
        <v>technology</v>
      </c>
      <c r="R2052" t="str">
        <f t="shared" si="164"/>
        <v>hardware</v>
      </c>
      <c r="S2052" s="10">
        <f t="shared" si="162"/>
        <v>42155.071504629625</v>
      </c>
      <c r="T2052" s="10">
        <f t="shared" si="163"/>
        <v>42115.071504629625</v>
      </c>
    </row>
    <row r="2053" spans="1:20" ht="43.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60"/>
        <v>1.303625</v>
      </c>
      <c r="P2053">
        <f t="shared" si="161"/>
        <v>2.3204525841403777E-2</v>
      </c>
      <c r="Q2053" t="str" cm="1">
        <f t="array" ref="Q2053">_xlfn.IFS(LEFT(N2053,4)="film","film &amp; video",LEFT(N2053,4)="food","food",LEFT(N2053,4)="game","games",LEFT(N2053,4)="jour","journalism",LEFT(N2053,4)="musi","music",LEFT(N2053,4)="phot","photography",LEFT(N2053,4)="publ","publishing",LEFT(N2053,4)="tech","technology",LEFT(N2053,4)="thea","theater")</f>
        <v>technology</v>
      </c>
      <c r="R2053" t="str">
        <f t="shared" si="164"/>
        <v>hardware</v>
      </c>
      <c r="S2053" s="10">
        <f t="shared" si="162"/>
        <v>41634.022418981483</v>
      </c>
      <c r="T2053" s="10">
        <f t="shared" si="163"/>
        <v>41604.022418981483</v>
      </c>
    </row>
    <row r="2054" spans="1:20" ht="43.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60"/>
        <v>3.5304799999999998</v>
      </c>
      <c r="P2054">
        <f t="shared" si="161"/>
        <v>3.0647390723074481E-3</v>
      </c>
      <c r="Q2054" t="str" cm="1">
        <f t="array" ref="Q2054">_xlfn.IFS(LEFT(N2054,4)="film","film &amp; video",LEFT(N2054,4)="food","food",LEFT(N2054,4)="game","games",LEFT(N2054,4)="jour","journalism",LEFT(N2054,4)="musi","music",LEFT(N2054,4)="phot","photography",LEFT(N2054,4)="publ","publishing",LEFT(N2054,4)="tech","technology",LEFT(N2054,4)="thea","theater")</f>
        <v>technology</v>
      </c>
      <c r="R2054" t="str">
        <f t="shared" si="164"/>
        <v>hardware</v>
      </c>
      <c r="S2054" s="10">
        <f t="shared" si="162"/>
        <v>42420.08394675926</v>
      </c>
      <c r="T2054" s="10">
        <f t="shared" si="163"/>
        <v>42375.08394675926</v>
      </c>
    </row>
    <row r="2055" spans="1:20" ht="43.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60"/>
        <v>1.0102</v>
      </c>
      <c r="P2055">
        <f t="shared" si="161"/>
        <v>2.3955652346070087E-2</v>
      </c>
      <c r="Q2055" t="str" cm="1">
        <f t="array" ref="Q2055">_xlfn.IFS(LEFT(N2055,4)="film","film &amp; video",LEFT(N2055,4)="food","food",LEFT(N2055,4)="game","games",LEFT(N2055,4)="jour","journalism",LEFT(N2055,4)="musi","music",LEFT(N2055,4)="phot","photography",LEFT(N2055,4)="publ","publishing",LEFT(N2055,4)="tech","technology",LEFT(N2055,4)="thea","theater")</f>
        <v>technology</v>
      </c>
      <c r="R2055" t="str">
        <f t="shared" si="164"/>
        <v>hardware</v>
      </c>
      <c r="S2055" s="10">
        <f t="shared" si="162"/>
        <v>42333.659155092595</v>
      </c>
      <c r="T2055" s="10">
        <f t="shared" si="163"/>
        <v>42303.617488425924</v>
      </c>
    </row>
    <row r="2056" spans="1:20" ht="43.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60"/>
        <v>1.1359142857142857</v>
      </c>
      <c r="P2056">
        <f t="shared" si="161"/>
        <v>1.5619890836833765E-2</v>
      </c>
      <c r="Q2056" t="str" cm="1">
        <f t="array" ref="Q2056">_xlfn.IFS(LEFT(N2056,4)="film","film &amp; video",LEFT(N2056,4)="food","food",LEFT(N2056,4)="game","games",LEFT(N2056,4)="jour","journalism",LEFT(N2056,4)="musi","music",LEFT(N2056,4)="phot","photography",LEFT(N2056,4)="publ","publishing",LEFT(N2056,4)="tech","technology",LEFT(N2056,4)="thea","theater")</f>
        <v>technology</v>
      </c>
      <c r="R2056" t="str">
        <f t="shared" si="164"/>
        <v>hardware</v>
      </c>
      <c r="S2056" s="10">
        <f t="shared" si="162"/>
        <v>41761.520949074074</v>
      </c>
      <c r="T2056" s="10">
        <f t="shared" si="163"/>
        <v>41731.520949074074</v>
      </c>
    </row>
    <row r="2057" spans="1:20" ht="43.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60"/>
        <v>1.6741666666666666</v>
      </c>
      <c r="P2057">
        <f t="shared" si="161"/>
        <v>1.0054753608760578E-2</v>
      </c>
      <c r="Q2057" t="str" cm="1">
        <f t="array" ref="Q2057">_xlfn.IFS(LEFT(N2057,4)="film","film &amp; video",LEFT(N2057,4)="food","food",LEFT(N2057,4)="game","games",LEFT(N2057,4)="jour","journalism",LEFT(N2057,4)="musi","music",LEFT(N2057,4)="phot","photography",LEFT(N2057,4)="publ","publishing",LEFT(N2057,4)="tech","technology",LEFT(N2057,4)="thea","theater")</f>
        <v>technology</v>
      </c>
      <c r="R2057" t="str">
        <f t="shared" si="164"/>
        <v>hardware</v>
      </c>
      <c r="S2057" s="10">
        <f t="shared" si="162"/>
        <v>41976.166666666672</v>
      </c>
      <c r="T2057" s="10">
        <f t="shared" si="163"/>
        <v>41946.674108796295</v>
      </c>
    </row>
    <row r="2058" spans="1:20" ht="43.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60"/>
        <v>1.5345200000000001</v>
      </c>
      <c r="P2058">
        <f t="shared" si="161"/>
        <v>7.2204989182285016E-3</v>
      </c>
      <c r="Q2058" t="str" cm="1">
        <f t="array" ref="Q2058">_xlfn.IFS(LEFT(N2058,4)="film","film &amp; video",LEFT(N2058,4)="food","food",LEFT(N2058,4)="game","games",LEFT(N2058,4)="jour","journalism",LEFT(N2058,4)="musi","music",LEFT(N2058,4)="phot","photography",LEFT(N2058,4)="publ","publishing",LEFT(N2058,4)="tech","technology",LEFT(N2058,4)="thea","theater")</f>
        <v>technology</v>
      </c>
      <c r="R2058" t="str">
        <f t="shared" si="164"/>
        <v>hardware</v>
      </c>
      <c r="S2058" s="10">
        <f t="shared" si="162"/>
        <v>41381.76090277778</v>
      </c>
      <c r="T2058" s="10">
        <f t="shared" si="163"/>
        <v>41351.76090277778</v>
      </c>
    </row>
    <row r="2059" spans="1:20" ht="57.6">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60"/>
        <v>2.022322</v>
      </c>
      <c r="P2059">
        <f t="shared" si="161"/>
        <v>2.1954960683808016E-2</v>
      </c>
      <c r="Q2059" t="str" cm="1">
        <f t="array" ref="Q2059">_xlfn.IFS(LEFT(N2059,4)="film","film &amp; video",LEFT(N2059,4)="food","food",LEFT(N2059,4)="game","games",LEFT(N2059,4)="jour","journalism",LEFT(N2059,4)="musi","music",LEFT(N2059,4)="phot","photography",LEFT(N2059,4)="publ","publishing",LEFT(N2059,4)="tech","technology",LEFT(N2059,4)="thea","theater")</f>
        <v>technology</v>
      </c>
      <c r="R2059" t="str">
        <f t="shared" si="164"/>
        <v>hardware</v>
      </c>
      <c r="S2059" s="10">
        <f t="shared" si="162"/>
        <v>42426.494583333333</v>
      </c>
      <c r="T2059" s="10">
        <f t="shared" si="163"/>
        <v>42396.494583333333</v>
      </c>
    </row>
    <row r="2060" spans="1:20" ht="28.8">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60"/>
        <v>1.6828125</v>
      </c>
      <c r="P2060">
        <f t="shared" si="161"/>
        <v>9.5171773444753943E-2</v>
      </c>
      <c r="Q2060" t="str" cm="1">
        <f t="array" ref="Q2060">_xlfn.IFS(LEFT(N2060,4)="film","film &amp; video",LEFT(N2060,4)="food","food",LEFT(N2060,4)="game","games",LEFT(N2060,4)="jour","journalism",LEFT(N2060,4)="musi","music",LEFT(N2060,4)="phot","photography",LEFT(N2060,4)="publ","publishing",LEFT(N2060,4)="tech","technology",LEFT(N2060,4)="thea","theater")</f>
        <v>technology</v>
      </c>
      <c r="R2060" t="str">
        <f t="shared" si="164"/>
        <v>hardware</v>
      </c>
      <c r="S2060" s="10">
        <f t="shared" si="162"/>
        <v>42065.833333333328</v>
      </c>
      <c r="T2060" s="10">
        <f t="shared" si="163"/>
        <v>42026.370717592596</v>
      </c>
    </row>
    <row r="2061" spans="1:20" ht="43.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60"/>
        <v>1.4345666666666668</v>
      </c>
      <c r="P2061">
        <f t="shared" si="161"/>
        <v>8.7134326277389217E-3</v>
      </c>
      <c r="Q2061" t="str" cm="1">
        <f t="array" ref="Q2061">_xlfn.IFS(LEFT(N2061,4)="film","film &amp; video",LEFT(N2061,4)="food","food",LEFT(N2061,4)="game","games",LEFT(N2061,4)="jour","journalism",LEFT(N2061,4)="musi","music",LEFT(N2061,4)="phot","photography",LEFT(N2061,4)="publ","publishing",LEFT(N2061,4)="tech","technology",LEFT(N2061,4)="thea","theater")</f>
        <v>technology</v>
      </c>
      <c r="R2061" t="str">
        <f t="shared" si="164"/>
        <v>hardware</v>
      </c>
      <c r="S2061" s="10">
        <f t="shared" si="162"/>
        <v>42400.915972222225</v>
      </c>
      <c r="T2061" s="10">
        <f t="shared" si="163"/>
        <v>42361.602476851855</v>
      </c>
    </row>
    <row r="2062" spans="1:20" ht="43.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60"/>
        <v>1.964</v>
      </c>
      <c r="P2062">
        <f t="shared" si="161"/>
        <v>2.7780040733197557E-2</v>
      </c>
      <c r="Q2062" t="str" cm="1">
        <f t="array" ref="Q2062">_xlfn.IFS(LEFT(N2062,4)="film","film &amp; video",LEFT(N2062,4)="food","food",LEFT(N2062,4)="game","games",LEFT(N2062,4)="jour","journalism",LEFT(N2062,4)="musi","music",LEFT(N2062,4)="phot","photography",LEFT(N2062,4)="publ","publishing",LEFT(N2062,4)="tech","technology",LEFT(N2062,4)="thea","theater")</f>
        <v>technology</v>
      </c>
      <c r="R2062" t="str">
        <f t="shared" si="164"/>
        <v>hardware</v>
      </c>
      <c r="S2062" s="10">
        <f t="shared" si="162"/>
        <v>41843.642939814818</v>
      </c>
      <c r="T2062" s="10">
        <f t="shared" si="163"/>
        <v>41783.642939814818</v>
      </c>
    </row>
    <row r="2063" spans="1:20" ht="43.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60"/>
        <v>1.0791999999999999</v>
      </c>
      <c r="P2063">
        <f t="shared" si="161"/>
        <v>6.4862861378799114E-3</v>
      </c>
      <c r="Q2063" t="str" cm="1">
        <f t="array" ref="Q2063">_xlfn.IFS(LEFT(N2063,4)="film","film &amp; video",LEFT(N2063,4)="food","food",LEFT(N2063,4)="game","games",LEFT(N2063,4)="jour","journalism",LEFT(N2063,4)="musi","music",LEFT(N2063,4)="phot","photography",LEFT(N2063,4)="publ","publishing",LEFT(N2063,4)="tech","technology",LEFT(N2063,4)="thea","theater")</f>
        <v>technology</v>
      </c>
      <c r="R2063" t="str">
        <f t="shared" si="164"/>
        <v>hardware</v>
      </c>
      <c r="S2063" s="10">
        <f t="shared" si="162"/>
        <v>42735.764513888891</v>
      </c>
      <c r="T2063" s="10">
        <f t="shared" si="163"/>
        <v>42705.764513888891</v>
      </c>
    </row>
    <row r="2064" spans="1:20" ht="57.6">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60"/>
        <v>1.14977</v>
      </c>
      <c r="P2064">
        <f t="shared" si="161"/>
        <v>1.7655705054054288E-3</v>
      </c>
      <c r="Q2064" t="str" cm="1">
        <f t="array" ref="Q2064">_xlfn.IFS(LEFT(N2064,4)="film","film &amp; video",LEFT(N2064,4)="food","food",LEFT(N2064,4)="game","games",LEFT(N2064,4)="jour","journalism",LEFT(N2064,4)="musi","music",LEFT(N2064,4)="phot","photography",LEFT(N2064,4)="publ","publishing",LEFT(N2064,4)="tech","technology",LEFT(N2064,4)="thea","theater")</f>
        <v>technology</v>
      </c>
      <c r="R2064" t="str">
        <f t="shared" si="164"/>
        <v>hardware</v>
      </c>
      <c r="S2064" s="10">
        <f t="shared" si="162"/>
        <v>42453.341412037036</v>
      </c>
      <c r="T2064" s="10">
        <f t="shared" si="163"/>
        <v>42423.3830787037</v>
      </c>
    </row>
    <row r="2065" spans="1:20" ht="28.8">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60"/>
        <v>1.4804999999999999</v>
      </c>
      <c r="P2065">
        <f t="shared" si="161"/>
        <v>8.2742316784869974E-3</v>
      </c>
      <c r="Q2065" t="str" cm="1">
        <f t="array" ref="Q2065">_xlfn.IFS(LEFT(N2065,4)="film","film &amp; video",LEFT(N2065,4)="food","food",LEFT(N2065,4)="game","games",LEFT(N2065,4)="jour","journalism",LEFT(N2065,4)="musi","music",LEFT(N2065,4)="phot","photography",LEFT(N2065,4)="publ","publishing",LEFT(N2065,4)="tech","technology",LEFT(N2065,4)="thea","theater")</f>
        <v>technology</v>
      </c>
      <c r="R2065" t="str">
        <f t="shared" si="164"/>
        <v>hardware</v>
      </c>
      <c r="S2065" s="10">
        <f t="shared" si="162"/>
        <v>42505.73265046296</v>
      </c>
      <c r="T2065" s="10">
        <f t="shared" si="163"/>
        <v>42472.73265046296</v>
      </c>
    </row>
    <row r="2066" spans="1:20" ht="43.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60"/>
        <v>1.9116676082790633</v>
      </c>
      <c r="P2066">
        <f t="shared" si="161"/>
        <v>1.1605795844985306E-2</v>
      </c>
      <c r="Q2066" t="str" cm="1">
        <f t="array" ref="Q2066">_xlfn.IFS(LEFT(N2066,4)="film","film &amp; video",LEFT(N2066,4)="food","food",LEFT(N2066,4)="game","games",LEFT(N2066,4)="jour","journalism",LEFT(N2066,4)="musi","music",LEFT(N2066,4)="phot","photography",LEFT(N2066,4)="publ","publishing",LEFT(N2066,4)="tech","technology",LEFT(N2066,4)="thea","theater")</f>
        <v>technology</v>
      </c>
      <c r="R2066" t="str">
        <f t="shared" si="164"/>
        <v>hardware</v>
      </c>
      <c r="S2066" s="10">
        <f t="shared" si="162"/>
        <v>41425.5</v>
      </c>
      <c r="T2066" s="10">
        <f t="shared" si="163"/>
        <v>41389.364849537036</v>
      </c>
    </row>
    <row r="2067" spans="1:20" ht="43.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60"/>
        <v>1.99215125</v>
      </c>
      <c r="P2067">
        <f t="shared" si="161"/>
        <v>1.9526629817891588E-2</v>
      </c>
      <c r="Q2067" t="str" cm="1">
        <f t="array" ref="Q2067">_xlfn.IFS(LEFT(N2067,4)="film","film &amp; video",LEFT(N2067,4)="food","food",LEFT(N2067,4)="game","games",LEFT(N2067,4)="jour","journalism",LEFT(N2067,4)="musi","music",LEFT(N2067,4)="phot","photography",LEFT(N2067,4)="publ","publishing",LEFT(N2067,4)="tech","technology",LEFT(N2067,4)="thea","theater")</f>
        <v>technology</v>
      </c>
      <c r="R2067" t="str">
        <f t="shared" si="164"/>
        <v>hardware</v>
      </c>
      <c r="S2067" s="10">
        <f t="shared" si="162"/>
        <v>41633.333668981482</v>
      </c>
      <c r="T2067" s="10">
        <f t="shared" si="163"/>
        <v>41603.333668981482</v>
      </c>
    </row>
    <row r="2068" spans="1:20" ht="43.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60"/>
        <v>2.1859999999999999</v>
      </c>
      <c r="P2068">
        <f t="shared" si="161"/>
        <v>1.4867337602927721E-2</v>
      </c>
      <c r="Q2068" t="str" cm="1">
        <f t="array" ref="Q2068">_xlfn.IFS(LEFT(N2068,4)="film","film &amp; video",LEFT(N2068,4)="food","food",LEFT(N2068,4)="game","games",LEFT(N2068,4)="jour","journalism",LEFT(N2068,4)="musi","music",LEFT(N2068,4)="phot","photography",LEFT(N2068,4)="publ","publishing",LEFT(N2068,4)="tech","technology",LEFT(N2068,4)="thea","theater")</f>
        <v>technology</v>
      </c>
      <c r="R2068" t="str">
        <f t="shared" si="164"/>
        <v>hardware</v>
      </c>
      <c r="S2068" s="10">
        <f t="shared" si="162"/>
        <v>41874.771793981483</v>
      </c>
      <c r="T2068" s="10">
        <f t="shared" si="163"/>
        <v>41844.771793981483</v>
      </c>
    </row>
    <row r="2069" spans="1:20" ht="43.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60"/>
        <v>1.2686868686868686</v>
      </c>
      <c r="P2069">
        <f t="shared" si="161"/>
        <v>1.5923566878980892E-2</v>
      </c>
      <c r="Q2069" t="str" cm="1">
        <f t="array" ref="Q2069">_xlfn.IFS(LEFT(N2069,4)="film","film &amp; video",LEFT(N2069,4)="food","food",LEFT(N2069,4)="game","games",LEFT(N2069,4)="jour","journalism",LEFT(N2069,4)="musi","music",LEFT(N2069,4)="phot","photography",LEFT(N2069,4)="publ","publishing",LEFT(N2069,4)="tech","technology",LEFT(N2069,4)="thea","theater")</f>
        <v>technology</v>
      </c>
      <c r="R2069" t="str">
        <f t="shared" si="164"/>
        <v>hardware</v>
      </c>
      <c r="S2069" s="10">
        <f t="shared" si="162"/>
        <v>42148.853888888887</v>
      </c>
      <c r="T2069" s="10">
        <f t="shared" si="163"/>
        <v>42115.853888888887</v>
      </c>
    </row>
    <row r="2070" spans="1:20" ht="43.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60"/>
        <v>1.0522388</v>
      </c>
      <c r="P2070">
        <f t="shared" si="161"/>
        <v>2.889078030576329E-3</v>
      </c>
      <c r="Q2070" t="str" cm="1">
        <f t="array" ref="Q2070">_xlfn.IFS(LEFT(N2070,4)="film","film &amp; video",LEFT(N2070,4)="food","food",LEFT(N2070,4)="game","games",LEFT(N2070,4)="jour","journalism",LEFT(N2070,4)="musi","music",LEFT(N2070,4)="phot","photography",LEFT(N2070,4)="publ","publishing",LEFT(N2070,4)="tech","technology",LEFT(N2070,4)="thea","theater")</f>
        <v>technology</v>
      </c>
      <c r="R2070" t="str">
        <f t="shared" si="164"/>
        <v>hardware</v>
      </c>
      <c r="S2070" s="10">
        <f t="shared" si="162"/>
        <v>42663.841608796298</v>
      </c>
      <c r="T2070" s="10">
        <f t="shared" si="163"/>
        <v>42633.841608796298</v>
      </c>
    </row>
    <row r="2071" spans="1:20" ht="57.6">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60"/>
        <v>1.2840666000000001</v>
      </c>
      <c r="P2071">
        <f t="shared" si="161"/>
        <v>4.0963607339370087E-3</v>
      </c>
      <c r="Q2071" t="str" cm="1">
        <f t="array" ref="Q2071">_xlfn.IFS(LEFT(N2071,4)="film","film &amp; video",LEFT(N2071,4)="food","food",LEFT(N2071,4)="game","games",LEFT(N2071,4)="jour","journalism",LEFT(N2071,4)="musi","music",LEFT(N2071,4)="phot","photography",LEFT(N2071,4)="publ","publishing",LEFT(N2071,4)="tech","technology",LEFT(N2071,4)="thea","theater")</f>
        <v>technology</v>
      </c>
      <c r="R2071" t="str">
        <f t="shared" si="164"/>
        <v>hardware</v>
      </c>
      <c r="S2071" s="10">
        <f t="shared" si="162"/>
        <v>42371.972118055557</v>
      </c>
      <c r="T2071" s="10">
        <f t="shared" si="163"/>
        <v>42340.972118055557</v>
      </c>
    </row>
    <row r="2072" spans="1:20" ht="43.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60"/>
        <v>3.1732719999999999</v>
      </c>
      <c r="P2072">
        <f t="shared" si="161"/>
        <v>3.857217408403692E-3</v>
      </c>
      <c r="Q2072" t="str" cm="1">
        <f t="array" ref="Q2072">_xlfn.IFS(LEFT(N2072,4)="film","film &amp; video",LEFT(N2072,4)="food","food",LEFT(N2072,4)="game","games",LEFT(N2072,4)="jour","journalism",LEFT(N2072,4)="musi","music",LEFT(N2072,4)="phot","photography",LEFT(N2072,4)="publ","publishing",LEFT(N2072,4)="tech","technology",LEFT(N2072,4)="thea","theater")</f>
        <v>technology</v>
      </c>
      <c r="R2072" t="str">
        <f t="shared" si="164"/>
        <v>hardware</v>
      </c>
      <c r="S2072" s="10">
        <f t="shared" si="162"/>
        <v>42549.6565162037</v>
      </c>
      <c r="T2072" s="10">
        <f t="shared" si="163"/>
        <v>42519.6565162037</v>
      </c>
    </row>
    <row r="2073" spans="1:20" ht="43.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60"/>
        <v>2.8073000000000001</v>
      </c>
      <c r="P2073">
        <f t="shared" si="161"/>
        <v>4.9513767677127488E-3</v>
      </c>
      <c r="Q2073" t="str" cm="1">
        <f t="array" ref="Q2073">_xlfn.IFS(LEFT(N2073,4)="film","film &amp; video",LEFT(N2073,4)="food","food",LEFT(N2073,4)="game","games",LEFT(N2073,4)="jour","journalism",LEFT(N2073,4)="musi","music",LEFT(N2073,4)="phot","photography",LEFT(N2073,4)="publ","publishing",LEFT(N2073,4)="tech","technology",LEFT(N2073,4)="thea","theater")</f>
        <v>technology</v>
      </c>
      <c r="R2073" t="str">
        <f t="shared" si="164"/>
        <v>hardware</v>
      </c>
      <c r="S2073" s="10">
        <f t="shared" si="162"/>
        <v>42645.278749999998</v>
      </c>
      <c r="T2073" s="10">
        <f t="shared" si="163"/>
        <v>42600.278749999998</v>
      </c>
    </row>
    <row r="2074" spans="1:20" ht="57.6">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60"/>
        <v>1.1073146853146854</v>
      </c>
      <c r="P2074">
        <f t="shared" si="161"/>
        <v>4.4206989756608948E-3</v>
      </c>
      <c r="Q2074" t="str" cm="1">
        <f t="array" ref="Q2074">_xlfn.IFS(LEFT(N2074,4)="film","film &amp; video",LEFT(N2074,4)="food","food",LEFT(N2074,4)="game","games",LEFT(N2074,4)="jour","journalism",LEFT(N2074,4)="musi","music",LEFT(N2074,4)="phot","photography",LEFT(N2074,4)="publ","publishing",LEFT(N2074,4)="tech","technology",LEFT(N2074,4)="thea","theater")</f>
        <v>technology</v>
      </c>
      <c r="R2074" t="str">
        <f t="shared" si="164"/>
        <v>hardware</v>
      </c>
      <c r="S2074" s="10">
        <f t="shared" si="162"/>
        <v>42497.581388888888</v>
      </c>
      <c r="T2074" s="10">
        <f t="shared" si="163"/>
        <v>42467.581388888888</v>
      </c>
    </row>
    <row r="2075" spans="1:20" ht="43.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60"/>
        <v>1.5260429999999998</v>
      </c>
      <c r="P2075">
        <f t="shared" si="161"/>
        <v>3.0798607902922789E-3</v>
      </c>
      <c r="Q2075" t="str" cm="1">
        <f t="array" ref="Q2075">_xlfn.IFS(LEFT(N2075,4)="film","film &amp; video",LEFT(N2075,4)="food","food",LEFT(N2075,4)="game","games",LEFT(N2075,4)="jour","journalism",LEFT(N2075,4)="musi","music",LEFT(N2075,4)="phot","photography",LEFT(N2075,4)="publ","publishing",LEFT(N2075,4)="tech","technology",LEFT(N2075,4)="thea","theater")</f>
        <v>technology</v>
      </c>
      <c r="R2075" t="str">
        <f t="shared" si="164"/>
        <v>hardware</v>
      </c>
      <c r="S2075" s="10">
        <f t="shared" si="162"/>
        <v>42132.668032407411</v>
      </c>
      <c r="T2075" s="10">
        <f t="shared" si="163"/>
        <v>42087.668032407411</v>
      </c>
    </row>
    <row r="2076" spans="1:20" ht="28.8">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60"/>
        <v>1.0249999999999999</v>
      </c>
      <c r="P2076">
        <f t="shared" si="161"/>
        <v>4.8780487804878049E-3</v>
      </c>
      <c r="Q2076" t="str" cm="1">
        <f t="array" ref="Q2076">_xlfn.IFS(LEFT(N2076,4)="film","film &amp; video",LEFT(N2076,4)="food","food",LEFT(N2076,4)="game","games",LEFT(N2076,4)="jour","journalism",LEFT(N2076,4)="musi","music",LEFT(N2076,4)="phot","photography",LEFT(N2076,4)="publ","publishing",LEFT(N2076,4)="tech","technology",LEFT(N2076,4)="thea","theater")</f>
        <v>technology</v>
      </c>
      <c r="R2076" t="str">
        <f t="shared" si="164"/>
        <v>hardware</v>
      </c>
      <c r="S2076" s="10">
        <f t="shared" si="162"/>
        <v>42496.826180555552</v>
      </c>
      <c r="T2076" s="10">
        <f t="shared" si="163"/>
        <v>42466.826180555552</v>
      </c>
    </row>
    <row r="2077" spans="1:20" ht="43.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60"/>
        <v>16.783738373837384</v>
      </c>
      <c r="P2077">
        <f t="shared" si="161"/>
        <v>4.886170112608345E-2</v>
      </c>
      <c r="Q2077" t="str" cm="1">
        <f t="array" ref="Q2077">_xlfn.IFS(LEFT(N2077,4)="film","film &amp; video",LEFT(N2077,4)="food","food",LEFT(N2077,4)="game","games",LEFT(N2077,4)="jour","journalism",LEFT(N2077,4)="musi","music",LEFT(N2077,4)="phot","photography",LEFT(N2077,4)="publ","publishing",LEFT(N2077,4)="tech","technology",LEFT(N2077,4)="thea","theater")</f>
        <v>technology</v>
      </c>
      <c r="R2077" t="str">
        <f t="shared" si="164"/>
        <v>hardware</v>
      </c>
      <c r="S2077" s="10">
        <f t="shared" si="162"/>
        <v>41480.681574074071</v>
      </c>
      <c r="T2077" s="10">
        <f t="shared" si="163"/>
        <v>41450.681574074071</v>
      </c>
    </row>
    <row r="2078" spans="1:20" ht="28.8">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60"/>
        <v>5.4334915642458101</v>
      </c>
      <c r="P2078">
        <f t="shared" si="161"/>
        <v>8.5945332702155909E-3</v>
      </c>
      <c r="Q2078" t="str" cm="1">
        <f t="array" ref="Q2078">_xlfn.IFS(LEFT(N2078,4)="film","film &amp; video",LEFT(N2078,4)="food","food",LEFT(N2078,4)="game","games",LEFT(N2078,4)="jour","journalism",LEFT(N2078,4)="musi","music",LEFT(N2078,4)="phot","photography",LEFT(N2078,4)="publ","publishing",LEFT(N2078,4)="tech","technology",LEFT(N2078,4)="thea","theater")</f>
        <v>technology</v>
      </c>
      <c r="R2078" t="str">
        <f t="shared" si="164"/>
        <v>hardware</v>
      </c>
      <c r="S2078" s="10">
        <f t="shared" si="162"/>
        <v>41843.880659722221</v>
      </c>
      <c r="T2078" s="10">
        <f t="shared" si="163"/>
        <v>41803.880659722221</v>
      </c>
    </row>
    <row r="2079" spans="1:20" ht="43.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60"/>
        <v>1.1550800000000001</v>
      </c>
      <c r="P2079">
        <f t="shared" si="161"/>
        <v>3.2551857879973682E-3</v>
      </c>
      <c r="Q2079" t="str" cm="1">
        <f t="array" ref="Q2079">_xlfn.IFS(LEFT(N2079,4)="film","film &amp; video",LEFT(N2079,4)="food","food",LEFT(N2079,4)="game","games",LEFT(N2079,4)="jour","journalism",LEFT(N2079,4)="musi","music",LEFT(N2079,4)="phot","photography",LEFT(N2079,4)="publ","publishing",LEFT(N2079,4)="tech","technology",LEFT(N2079,4)="thea","theater")</f>
        <v>technology</v>
      </c>
      <c r="R2079" t="str">
        <f t="shared" si="164"/>
        <v>hardware</v>
      </c>
      <c r="S2079" s="10">
        <f t="shared" si="162"/>
        <v>42160.875</v>
      </c>
      <c r="T2079" s="10">
        <f t="shared" si="163"/>
        <v>42103.042546296296</v>
      </c>
    </row>
    <row r="2080" spans="1:20" ht="43.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60"/>
        <v>1.3120499999999999</v>
      </c>
      <c r="P2080">
        <f t="shared" si="161"/>
        <v>1.8291985823710986E-3</v>
      </c>
      <c r="Q2080" t="str" cm="1">
        <f t="array" ref="Q2080">_xlfn.IFS(LEFT(N2080,4)="film","film &amp; video",LEFT(N2080,4)="food","food",LEFT(N2080,4)="game","games",LEFT(N2080,4)="jour","journalism",LEFT(N2080,4)="musi","music",LEFT(N2080,4)="phot","photography",LEFT(N2080,4)="publ","publishing",LEFT(N2080,4)="tech","technology",LEFT(N2080,4)="thea","theater")</f>
        <v>technology</v>
      </c>
      <c r="R2080" t="str">
        <f t="shared" si="164"/>
        <v>hardware</v>
      </c>
      <c r="S2080" s="10">
        <f t="shared" si="162"/>
        <v>42722.771493055552</v>
      </c>
      <c r="T2080" s="10">
        <f t="shared" si="163"/>
        <v>42692.771493055552</v>
      </c>
    </row>
    <row r="2081" spans="1:20" ht="57.6">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60"/>
        <v>2.8816999999999999</v>
      </c>
      <c r="P2081">
        <f t="shared" si="161"/>
        <v>2.1063955304160737E-2</v>
      </c>
      <c r="Q2081" t="str" cm="1">
        <f t="array" ref="Q2081">_xlfn.IFS(LEFT(N2081,4)="film","film &amp; video",LEFT(N2081,4)="food","food",LEFT(N2081,4)="game","games",LEFT(N2081,4)="jour","journalism",LEFT(N2081,4)="musi","music",LEFT(N2081,4)="phot","photography",LEFT(N2081,4)="publ","publishing",LEFT(N2081,4)="tech","technology",LEFT(N2081,4)="thea","theater")</f>
        <v>technology</v>
      </c>
      <c r="R2081" t="str">
        <f t="shared" si="164"/>
        <v>hardware</v>
      </c>
      <c r="S2081" s="10">
        <f t="shared" si="162"/>
        <v>42180.791666666672</v>
      </c>
      <c r="T2081" s="10">
        <f t="shared" si="163"/>
        <v>42150.71056712963</v>
      </c>
    </row>
    <row r="2082" spans="1:20" ht="43.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60"/>
        <v>5.0780000000000003</v>
      </c>
      <c r="P2082">
        <f t="shared" si="161"/>
        <v>9.8463962189838522E-3</v>
      </c>
      <c r="Q2082" t="str" cm="1">
        <f t="array" ref="Q2082">_xlfn.IFS(LEFT(N2082,4)="film","film &amp; video",LEFT(N2082,4)="food","food",LEFT(N2082,4)="game","games",LEFT(N2082,4)="jour","journalism",LEFT(N2082,4)="musi","music",LEFT(N2082,4)="phot","photography",LEFT(N2082,4)="publ","publishing",LEFT(N2082,4)="tech","technology",LEFT(N2082,4)="thea","theater")</f>
        <v>technology</v>
      </c>
      <c r="R2082" t="str">
        <f t="shared" si="164"/>
        <v>hardware</v>
      </c>
      <c r="S2082" s="10">
        <f t="shared" si="162"/>
        <v>42319.998842592591</v>
      </c>
      <c r="T2082" s="10">
        <f t="shared" si="163"/>
        <v>42289.957175925927</v>
      </c>
    </row>
    <row r="2083" spans="1:20" ht="43.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60"/>
        <v>1.1457142857142857</v>
      </c>
      <c r="P2083">
        <f t="shared" si="161"/>
        <v>1.3715710723192019E-2</v>
      </c>
      <c r="Q2083" t="str" cm="1">
        <f t="array" ref="Q2083">_xlfn.IFS(LEFT(N2083,4)="film","film &amp; video",LEFT(N2083,4)="food","food",LEFT(N2083,4)="game","games",LEFT(N2083,4)="jour","journalism",LEFT(N2083,4)="musi","music",LEFT(N2083,4)="phot","photography",LEFT(N2083,4)="publ","publishing",LEFT(N2083,4)="tech","technology",LEFT(N2083,4)="thea","theater")</f>
        <v>music</v>
      </c>
      <c r="R2083" t="str">
        <f t="shared" si="164"/>
        <v>indie rock</v>
      </c>
      <c r="S2083" s="10">
        <f t="shared" si="162"/>
        <v>41045.207638888889</v>
      </c>
      <c r="T2083" s="10">
        <f t="shared" si="163"/>
        <v>41004.156886574077</v>
      </c>
    </row>
    <row r="2084" spans="1:20" ht="43.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60"/>
        <v>1.1073333333333333</v>
      </c>
      <c r="P2084">
        <f t="shared" si="161"/>
        <v>2.2877784467188442E-2</v>
      </c>
      <c r="Q2084" t="str" cm="1">
        <f t="array" ref="Q2084">_xlfn.IFS(LEFT(N2084,4)="film","film &amp; video",LEFT(N2084,4)="food","food",LEFT(N2084,4)="game","games",LEFT(N2084,4)="jour","journalism",LEFT(N2084,4)="musi","music",LEFT(N2084,4)="phot","photography",LEFT(N2084,4)="publ","publishing",LEFT(N2084,4)="tech","technology",LEFT(N2084,4)="thea","theater")</f>
        <v>music</v>
      </c>
      <c r="R2084" t="str">
        <f t="shared" si="164"/>
        <v>indie rock</v>
      </c>
      <c r="S2084" s="10">
        <f t="shared" si="162"/>
        <v>40871.161990740737</v>
      </c>
      <c r="T2084" s="10">
        <f t="shared" si="163"/>
        <v>40811.120324074072</v>
      </c>
    </row>
    <row r="2085" spans="1:20" ht="43.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60"/>
        <v>1.1333333333333333</v>
      </c>
      <c r="P2085">
        <f t="shared" si="161"/>
        <v>2.9411764705882353E-2</v>
      </c>
      <c r="Q2085" t="str" cm="1">
        <f t="array" ref="Q2085">_xlfn.IFS(LEFT(N2085,4)="film","film &amp; video",LEFT(N2085,4)="food","food",LEFT(N2085,4)="game","games",LEFT(N2085,4)="jour","journalism",LEFT(N2085,4)="musi","music",LEFT(N2085,4)="phot","photography",LEFT(N2085,4)="publ","publishing",LEFT(N2085,4)="tech","technology",LEFT(N2085,4)="thea","theater")</f>
        <v>music</v>
      </c>
      <c r="R2085" t="str">
        <f t="shared" si="164"/>
        <v>indie rock</v>
      </c>
      <c r="S2085" s="10">
        <f t="shared" si="162"/>
        <v>41064.72216435185</v>
      </c>
      <c r="T2085" s="10">
        <f t="shared" si="163"/>
        <v>41034.72216435185</v>
      </c>
    </row>
    <row r="2086" spans="1:20" ht="43.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60"/>
        <v>1.0833333333333333</v>
      </c>
      <c r="P2086">
        <f t="shared" si="161"/>
        <v>1.4153846153846154E-2</v>
      </c>
      <c r="Q2086" t="str" cm="1">
        <f t="array" ref="Q2086">_xlfn.IFS(LEFT(N2086,4)="film","film &amp; video",LEFT(N2086,4)="food","food",LEFT(N2086,4)="game","games",LEFT(N2086,4)="jour","journalism",LEFT(N2086,4)="musi","music",LEFT(N2086,4)="phot","photography",LEFT(N2086,4)="publ","publishing",LEFT(N2086,4)="tech","technology",LEFT(N2086,4)="thea","theater")</f>
        <v>music</v>
      </c>
      <c r="R2086" t="str">
        <f t="shared" si="164"/>
        <v>indie rock</v>
      </c>
      <c r="S2086" s="10">
        <f t="shared" si="162"/>
        <v>41763.290972222225</v>
      </c>
      <c r="T2086" s="10">
        <f t="shared" si="163"/>
        <v>41731.833124999997</v>
      </c>
    </row>
    <row r="2087" spans="1:20" ht="57.6">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60"/>
        <v>1.2353333333333334</v>
      </c>
      <c r="P2087">
        <f t="shared" si="161"/>
        <v>1.119805720453319E-2</v>
      </c>
      <c r="Q2087" t="str" cm="1">
        <f t="array" ref="Q2087">_xlfn.IFS(LEFT(N2087,4)="film","film &amp; video",LEFT(N2087,4)="food","food",LEFT(N2087,4)="game","games",LEFT(N2087,4)="jour","journalism",LEFT(N2087,4)="musi","music",LEFT(N2087,4)="phot","photography",LEFT(N2087,4)="publ","publishing",LEFT(N2087,4)="tech","technology",LEFT(N2087,4)="thea","theater")</f>
        <v>music</v>
      </c>
      <c r="R2087" t="str">
        <f t="shared" si="164"/>
        <v>indie rock</v>
      </c>
      <c r="S2087" s="10">
        <f t="shared" si="162"/>
        <v>41105.835497685184</v>
      </c>
      <c r="T2087" s="10">
        <f t="shared" si="163"/>
        <v>41075.835497685184</v>
      </c>
    </row>
    <row r="2088" spans="1:20" ht="43.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60"/>
        <v>1.0069999999999999</v>
      </c>
      <c r="P2088">
        <f t="shared" si="161"/>
        <v>8.6891757696127107E-3</v>
      </c>
      <c r="Q2088" t="str" cm="1">
        <f t="array" ref="Q2088">_xlfn.IFS(LEFT(N2088,4)="film","film &amp; video",LEFT(N2088,4)="food","food",LEFT(N2088,4)="game","games",LEFT(N2088,4)="jour","journalism",LEFT(N2088,4)="musi","music",LEFT(N2088,4)="phot","photography",LEFT(N2088,4)="publ","publishing",LEFT(N2088,4)="tech","technology",LEFT(N2088,4)="thea","theater")</f>
        <v>music</v>
      </c>
      <c r="R2088" t="str">
        <f t="shared" si="164"/>
        <v>indie rock</v>
      </c>
      <c r="S2088" s="10">
        <f t="shared" si="162"/>
        <v>40891.207638888889</v>
      </c>
      <c r="T2088" s="10">
        <f t="shared" si="163"/>
        <v>40860.67050925926</v>
      </c>
    </row>
    <row r="2089" spans="1:20" ht="57.6">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60"/>
        <v>1.0353333333333334</v>
      </c>
      <c r="P2089">
        <f t="shared" si="161"/>
        <v>1.6097875080489377E-2</v>
      </c>
      <c r="Q2089" t="str" cm="1">
        <f t="array" ref="Q2089">_xlfn.IFS(LEFT(N2089,4)="film","film &amp; video",LEFT(N2089,4)="food","food",LEFT(N2089,4)="game","games",LEFT(N2089,4)="jour","journalism",LEFT(N2089,4)="musi","music",LEFT(N2089,4)="phot","photography",LEFT(N2089,4)="publ","publishing",LEFT(N2089,4)="tech","technology",LEFT(N2089,4)="thea","theater")</f>
        <v>music</v>
      </c>
      <c r="R2089" t="str">
        <f t="shared" si="164"/>
        <v>indie rock</v>
      </c>
      <c r="S2089" s="10">
        <f t="shared" si="162"/>
        <v>40794.204375000001</v>
      </c>
      <c r="T2089" s="10">
        <f t="shared" si="163"/>
        <v>40764.204375000001</v>
      </c>
    </row>
    <row r="2090" spans="1:20" ht="43.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60"/>
        <v>1.1551066666666667</v>
      </c>
      <c r="P2090">
        <f t="shared" si="161"/>
        <v>2.1643022866575091E-2</v>
      </c>
      <c r="Q2090" t="str" cm="1">
        <f t="array" ref="Q2090">_xlfn.IFS(LEFT(N2090,4)="film","film &amp; video",LEFT(N2090,4)="food","food",LEFT(N2090,4)="game","games",LEFT(N2090,4)="jour","journalism",LEFT(N2090,4)="musi","music",LEFT(N2090,4)="phot","photography",LEFT(N2090,4)="publ","publishing",LEFT(N2090,4)="tech","technology",LEFT(N2090,4)="thea","theater")</f>
        <v>music</v>
      </c>
      <c r="R2090" t="str">
        <f t="shared" si="164"/>
        <v>indie rock</v>
      </c>
      <c r="S2090" s="10">
        <f t="shared" si="162"/>
        <v>40432.165972222225</v>
      </c>
      <c r="T2090" s="10">
        <f t="shared" si="163"/>
        <v>40395.714722222219</v>
      </c>
    </row>
    <row r="2091" spans="1:20" ht="28.8">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60"/>
        <v>1.2040040000000001</v>
      </c>
      <c r="P2091">
        <f t="shared" si="161"/>
        <v>2.0597938212829858E-2</v>
      </c>
      <c r="Q2091" t="str" cm="1">
        <f t="array" ref="Q2091">_xlfn.IFS(LEFT(N2091,4)="film","film &amp; video",LEFT(N2091,4)="food","food",LEFT(N2091,4)="game","games",LEFT(N2091,4)="jour","journalism",LEFT(N2091,4)="musi","music",LEFT(N2091,4)="phot","photography",LEFT(N2091,4)="publ","publishing",LEFT(N2091,4)="tech","technology",LEFT(N2091,4)="thea","theater")</f>
        <v>music</v>
      </c>
      <c r="R2091" t="str">
        <f t="shared" si="164"/>
        <v>indie rock</v>
      </c>
      <c r="S2091" s="10">
        <f t="shared" si="162"/>
        <v>41488.076319444444</v>
      </c>
      <c r="T2091" s="10">
        <f t="shared" si="163"/>
        <v>41453.076319444444</v>
      </c>
    </row>
    <row r="2092" spans="1:20" ht="43.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60"/>
        <v>1.1504037499999999</v>
      </c>
      <c r="P2092">
        <f t="shared" si="161"/>
        <v>1.7385200630648155E-2</v>
      </c>
      <c r="Q2092" t="str" cm="1">
        <f t="array" ref="Q2092">_xlfn.IFS(LEFT(N2092,4)="film","film &amp; video",LEFT(N2092,4)="food","food",LEFT(N2092,4)="game","games",LEFT(N2092,4)="jour","journalism",LEFT(N2092,4)="musi","music",LEFT(N2092,4)="phot","photography",LEFT(N2092,4)="publ","publishing",LEFT(N2092,4)="tech","technology",LEFT(N2092,4)="thea","theater")</f>
        <v>music</v>
      </c>
      <c r="R2092" t="str">
        <f t="shared" si="164"/>
        <v>indie rock</v>
      </c>
      <c r="S2092" s="10">
        <f t="shared" si="162"/>
        <v>41329.381423611114</v>
      </c>
      <c r="T2092" s="10">
        <f t="shared" si="163"/>
        <v>41299.381423611114</v>
      </c>
    </row>
    <row r="2093" spans="1:20" ht="57.6">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60"/>
        <v>1.2046777777777777</v>
      </c>
      <c r="P2093">
        <f t="shared" si="161"/>
        <v>1.134466570129403E-2</v>
      </c>
      <c r="Q2093" t="str" cm="1">
        <f t="array" ref="Q2093">_xlfn.IFS(LEFT(N2093,4)="film","film &amp; video",LEFT(N2093,4)="food","food",LEFT(N2093,4)="game","games",LEFT(N2093,4)="jour","journalism",LEFT(N2093,4)="musi","music",LEFT(N2093,4)="phot","photography",LEFT(N2093,4)="publ","publishing",LEFT(N2093,4)="tech","technology",LEFT(N2093,4)="thea","theater")</f>
        <v>music</v>
      </c>
      <c r="R2093" t="str">
        <f t="shared" si="164"/>
        <v>indie rock</v>
      </c>
      <c r="S2093" s="10">
        <f t="shared" si="162"/>
        <v>40603.833333333336</v>
      </c>
      <c r="T2093" s="10">
        <f t="shared" si="163"/>
        <v>40555.322662037033</v>
      </c>
    </row>
    <row r="2094" spans="1:20" ht="43.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60"/>
        <v>1.0128333333333333</v>
      </c>
      <c r="P2094">
        <f t="shared" si="161"/>
        <v>9.0505183478690136E-3</v>
      </c>
      <c r="Q2094" t="str" cm="1">
        <f t="array" ref="Q2094">_xlfn.IFS(LEFT(N2094,4)="film","film &amp; video",LEFT(N2094,4)="food","food",LEFT(N2094,4)="game","games",LEFT(N2094,4)="jour","journalism",LEFT(N2094,4)="musi","music",LEFT(N2094,4)="phot","photography",LEFT(N2094,4)="publ","publishing",LEFT(N2094,4)="tech","technology",LEFT(N2094,4)="thea","theater")</f>
        <v>music</v>
      </c>
      <c r="R2094" t="str">
        <f t="shared" si="164"/>
        <v>indie rock</v>
      </c>
      <c r="S2094" s="10">
        <f t="shared" si="162"/>
        <v>40823.707546296297</v>
      </c>
      <c r="T2094" s="10">
        <f t="shared" si="163"/>
        <v>40763.707546296297</v>
      </c>
    </row>
    <row r="2095" spans="1:20" ht="43.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60"/>
        <v>1.0246666666666666</v>
      </c>
      <c r="P2095">
        <f t="shared" si="161"/>
        <v>1.4964216005204945E-2</v>
      </c>
      <c r="Q2095" t="str" cm="1">
        <f t="array" ref="Q2095">_xlfn.IFS(LEFT(N2095,4)="film","film &amp; video",LEFT(N2095,4)="food","food",LEFT(N2095,4)="game","games",LEFT(N2095,4)="jour","journalism",LEFT(N2095,4)="musi","music",LEFT(N2095,4)="phot","photography",LEFT(N2095,4)="publ","publishing",LEFT(N2095,4)="tech","technology",LEFT(N2095,4)="thea","theater")</f>
        <v>music</v>
      </c>
      <c r="R2095" t="str">
        <f t="shared" si="164"/>
        <v>indie rock</v>
      </c>
      <c r="S2095" s="10">
        <f t="shared" si="162"/>
        <v>41265.896203703705</v>
      </c>
      <c r="T2095" s="10">
        <f t="shared" si="163"/>
        <v>41205.854537037041</v>
      </c>
    </row>
    <row r="2096" spans="1:20" ht="57.6">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60"/>
        <v>1.2054285714285715</v>
      </c>
      <c r="P2096">
        <f t="shared" si="161"/>
        <v>1.7065655368570753E-2</v>
      </c>
      <c r="Q2096" t="str" cm="1">
        <f t="array" ref="Q2096">_xlfn.IFS(LEFT(N2096,4)="film","film &amp; video",LEFT(N2096,4)="food","food",LEFT(N2096,4)="game","games",LEFT(N2096,4)="jour","journalism",LEFT(N2096,4)="musi","music",LEFT(N2096,4)="phot","photography",LEFT(N2096,4)="publ","publishing",LEFT(N2096,4)="tech","technology",LEFT(N2096,4)="thea","theater")</f>
        <v>music</v>
      </c>
      <c r="R2096" t="str">
        <f t="shared" si="164"/>
        <v>indie rock</v>
      </c>
      <c r="S2096" s="10">
        <f t="shared" si="162"/>
        <v>40973.125</v>
      </c>
      <c r="T2096" s="10">
        <f t="shared" si="163"/>
        <v>40939.02002314815</v>
      </c>
    </row>
    <row r="2097" spans="1:20" ht="43.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60"/>
        <v>1</v>
      </c>
      <c r="P2097">
        <f t="shared" si="161"/>
        <v>8.8000000000000005E-3</v>
      </c>
      <c r="Q2097" t="str" cm="1">
        <f t="array" ref="Q2097">_xlfn.IFS(LEFT(N2097,4)="film","film &amp; video",LEFT(N2097,4)="food","food",LEFT(N2097,4)="game","games",LEFT(N2097,4)="jour","journalism",LEFT(N2097,4)="musi","music",LEFT(N2097,4)="phot","photography",LEFT(N2097,4)="publ","publishing",LEFT(N2097,4)="tech","technology",LEFT(N2097,4)="thea","theater")</f>
        <v>music</v>
      </c>
      <c r="R2097" t="str">
        <f t="shared" si="164"/>
        <v>indie rock</v>
      </c>
      <c r="S2097" s="10">
        <f t="shared" si="162"/>
        <v>40818.733483796292</v>
      </c>
      <c r="T2097" s="10">
        <f t="shared" si="163"/>
        <v>40758.733483796292</v>
      </c>
    </row>
    <row r="2098" spans="1:20" ht="43.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60"/>
        <v>1.0166666666666666</v>
      </c>
      <c r="P2098">
        <f t="shared" si="161"/>
        <v>2.2950819672131147E-2</v>
      </c>
      <c r="Q2098" t="str" cm="1">
        <f t="array" ref="Q2098">_xlfn.IFS(LEFT(N2098,4)="film","film &amp; video",LEFT(N2098,4)="food","food",LEFT(N2098,4)="game","games",LEFT(N2098,4)="jour","journalism",LEFT(N2098,4)="musi","music",LEFT(N2098,4)="phot","photography",LEFT(N2098,4)="publ","publishing",LEFT(N2098,4)="tech","technology",LEFT(N2098,4)="thea","theater")</f>
        <v>music</v>
      </c>
      <c r="R2098" t="str">
        <f t="shared" si="164"/>
        <v>indie rock</v>
      </c>
      <c r="S2098" s="10">
        <f t="shared" si="162"/>
        <v>41208.165972222225</v>
      </c>
      <c r="T2098" s="10">
        <f t="shared" si="163"/>
        <v>41192.758506944447</v>
      </c>
    </row>
    <row r="2099" spans="1:20" ht="43.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60"/>
        <v>1</v>
      </c>
      <c r="P2099">
        <f t="shared" si="161"/>
        <v>1.2666666666666666E-2</v>
      </c>
      <c r="Q2099" t="str" cm="1">
        <f t="array" ref="Q2099">_xlfn.IFS(LEFT(N2099,4)="film","film &amp; video",LEFT(N2099,4)="food","food",LEFT(N2099,4)="game","games",LEFT(N2099,4)="jour","journalism",LEFT(N2099,4)="musi","music",LEFT(N2099,4)="phot","photography",LEFT(N2099,4)="publ","publishing",LEFT(N2099,4)="tech","technology",LEFT(N2099,4)="thea","theater")</f>
        <v>music</v>
      </c>
      <c r="R2099" t="str">
        <f t="shared" si="164"/>
        <v>indie rock</v>
      </c>
      <c r="S2099" s="10">
        <f t="shared" si="162"/>
        <v>40878.626562500001</v>
      </c>
      <c r="T2099" s="10">
        <f t="shared" si="163"/>
        <v>40818.58489583333</v>
      </c>
    </row>
    <row r="2100" spans="1:20" ht="43.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60"/>
        <v>1.0033333333333334</v>
      </c>
      <c r="P2100">
        <f t="shared" si="161"/>
        <v>5.3156146179401996E-3</v>
      </c>
      <c r="Q2100" t="str" cm="1">
        <f t="array" ref="Q2100">_xlfn.IFS(LEFT(N2100,4)="film","film &amp; video",LEFT(N2100,4)="food","food",LEFT(N2100,4)="game","games",LEFT(N2100,4)="jour","journalism",LEFT(N2100,4)="musi","music",LEFT(N2100,4)="phot","photography",LEFT(N2100,4)="publ","publishing",LEFT(N2100,4)="tech","technology",LEFT(N2100,4)="thea","theater")</f>
        <v>music</v>
      </c>
      <c r="R2100" t="str">
        <f t="shared" si="164"/>
        <v>indie rock</v>
      </c>
      <c r="S2100" s="10">
        <f t="shared" si="162"/>
        <v>40976.11383101852</v>
      </c>
      <c r="T2100" s="10">
        <f t="shared" si="163"/>
        <v>40946.11383101852</v>
      </c>
    </row>
    <row r="2101" spans="1:20">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60"/>
        <v>1.3236666666666668</v>
      </c>
      <c r="P2101">
        <f t="shared" si="161"/>
        <v>1.5865021405187609E-2</v>
      </c>
      <c r="Q2101" t="str" cm="1">
        <f t="array" ref="Q2101">_xlfn.IFS(LEFT(N2101,4)="film","film &amp; video",LEFT(N2101,4)="food","food",LEFT(N2101,4)="game","games",LEFT(N2101,4)="jour","journalism",LEFT(N2101,4)="musi","music",LEFT(N2101,4)="phot","photography",LEFT(N2101,4)="publ","publishing",LEFT(N2101,4)="tech","technology",LEFT(N2101,4)="thea","theater")</f>
        <v>music</v>
      </c>
      <c r="R2101" t="str">
        <f t="shared" si="164"/>
        <v>indie rock</v>
      </c>
      <c r="S2101" s="10">
        <f t="shared" si="162"/>
        <v>42187.152777777781</v>
      </c>
      <c r="T2101" s="10">
        <f t="shared" si="163"/>
        <v>42173.746342592596</v>
      </c>
    </row>
    <row r="2102" spans="1:20" ht="43.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60"/>
        <v>1.3666666666666667</v>
      </c>
      <c r="P2102">
        <f t="shared" si="161"/>
        <v>3.2926829268292684E-2</v>
      </c>
      <c r="Q2102" t="str" cm="1">
        <f t="array" ref="Q2102">_xlfn.IFS(LEFT(N2102,4)="film","film &amp; video",LEFT(N2102,4)="food","food",LEFT(N2102,4)="game","games",LEFT(N2102,4)="jour","journalism",LEFT(N2102,4)="musi","music",LEFT(N2102,4)="phot","photography",LEFT(N2102,4)="publ","publishing",LEFT(N2102,4)="tech","technology",LEFT(N2102,4)="thea","theater")</f>
        <v>music</v>
      </c>
      <c r="R2102" t="str">
        <f t="shared" si="164"/>
        <v>indie rock</v>
      </c>
      <c r="S2102" s="10">
        <f t="shared" si="162"/>
        <v>41090.165972222225</v>
      </c>
      <c r="T2102" s="10">
        <f t="shared" si="163"/>
        <v>41074.834965277776</v>
      </c>
    </row>
    <row r="2103" spans="1:20" ht="43.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60"/>
        <v>1.1325000000000001</v>
      </c>
      <c r="P2103">
        <f t="shared" si="161"/>
        <v>1.9426048565121413E-2</v>
      </c>
      <c r="Q2103" t="str" cm="1">
        <f t="array" ref="Q2103">_xlfn.IFS(LEFT(N2103,4)="film","film &amp; video",LEFT(N2103,4)="food","food",LEFT(N2103,4)="game","games",LEFT(N2103,4)="jour","journalism",LEFT(N2103,4)="musi","music",LEFT(N2103,4)="phot","photography",LEFT(N2103,4)="publ","publishing",LEFT(N2103,4)="tech","technology",LEFT(N2103,4)="thea","theater")</f>
        <v>music</v>
      </c>
      <c r="R2103" t="str">
        <f t="shared" si="164"/>
        <v>indie rock</v>
      </c>
      <c r="S2103" s="10">
        <f t="shared" si="162"/>
        <v>40952.149467592593</v>
      </c>
      <c r="T2103" s="10">
        <f t="shared" si="163"/>
        <v>40892.149467592593</v>
      </c>
    </row>
    <row r="2104" spans="1:20" ht="43.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60"/>
        <v>1.36</v>
      </c>
      <c r="P2104">
        <f t="shared" si="161"/>
        <v>2.7941176470588237E-2</v>
      </c>
      <c r="Q2104" t="str" cm="1">
        <f t="array" ref="Q2104">_xlfn.IFS(LEFT(N2104,4)="film","film &amp; video",LEFT(N2104,4)="food","food",LEFT(N2104,4)="game","games",LEFT(N2104,4)="jour","journalism",LEFT(N2104,4)="musi","music",LEFT(N2104,4)="phot","photography",LEFT(N2104,4)="publ","publishing",LEFT(N2104,4)="tech","technology",LEFT(N2104,4)="thea","theater")</f>
        <v>music</v>
      </c>
      <c r="R2104" t="str">
        <f t="shared" si="164"/>
        <v>indie rock</v>
      </c>
      <c r="S2104" s="10">
        <f t="shared" si="162"/>
        <v>40668.868611111109</v>
      </c>
      <c r="T2104" s="10">
        <f t="shared" si="163"/>
        <v>40638.868611111109</v>
      </c>
    </row>
    <row r="2105" spans="1:20" ht="28.8">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60"/>
        <v>1.4612318374694613</v>
      </c>
      <c r="P2105">
        <f t="shared" si="161"/>
        <v>1.0119676170362548E-2</v>
      </c>
      <c r="Q2105" t="str" cm="1">
        <f t="array" ref="Q2105">_xlfn.IFS(LEFT(N2105,4)="film","film &amp; video",LEFT(N2105,4)="food","food",LEFT(N2105,4)="game","games",LEFT(N2105,4)="jour","journalism",LEFT(N2105,4)="musi","music",LEFT(N2105,4)="phot","photography",LEFT(N2105,4)="publ","publishing",LEFT(N2105,4)="tech","technology",LEFT(N2105,4)="thea","theater")</f>
        <v>music</v>
      </c>
      <c r="R2105" t="str">
        <f t="shared" si="164"/>
        <v>indie rock</v>
      </c>
      <c r="S2105" s="10">
        <f t="shared" si="162"/>
        <v>41222.7966087963</v>
      </c>
      <c r="T2105" s="10">
        <f t="shared" si="163"/>
        <v>41192.754942129628</v>
      </c>
    </row>
    <row r="2106" spans="1:20" ht="43.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60"/>
        <v>1.2949999999999999</v>
      </c>
      <c r="P2106">
        <f t="shared" si="161"/>
        <v>3.5714285714285712E-2</v>
      </c>
      <c r="Q2106" t="str" cm="1">
        <f t="array" ref="Q2106">_xlfn.IFS(LEFT(N2106,4)="film","film &amp; video",LEFT(N2106,4)="food","food",LEFT(N2106,4)="game","games",LEFT(N2106,4)="jour","journalism",LEFT(N2106,4)="musi","music",LEFT(N2106,4)="phot","photography",LEFT(N2106,4)="publ","publishing",LEFT(N2106,4)="tech","technology",LEFT(N2106,4)="thea","theater")</f>
        <v>music</v>
      </c>
      <c r="R2106" t="str">
        <f t="shared" si="164"/>
        <v>indie rock</v>
      </c>
      <c r="S2106" s="10">
        <f t="shared" si="162"/>
        <v>41425</v>
      </c>
      <c r="T2106" s="10">
        <f t="shared" si="163"/>
        <v>41394.074467592596</v>
      </c>
    </row>
    <row r="2107" spans="1:20" ht="43.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60"/>
        <v>2.54</v>
      </c>
      <c r="P2107">
        <f t="shared" si="161"/>
        <v>1.9488188976377954E-2</v>
      </c>
      <c r="Q2107" t="str" cm="1">
        <f t="array" ref="Q2107">_xlfn.IFS(LEFT(N2107,4)="film","film &amp; video",LEFT(N2107,4)="food","food",LEFT(N2107,4)="game","games",LEFT(N2107,4)="jour","journalism",LEFT(N2107,4)="musi","music",LEFT(N2107,4)="phot","photography",LEFT(N2107,4)="publ","publishing",LEFT(N2107,4)="tech","technology",LEFT(N2107,4)="thea","theater")</f>
        <v>music</v>
      </c>
      <c r="R2107" t="str">
        <f t="shared" si="164"/>
        <v>indie rock</v>
      </c>
      <c r="S2107" s="10">
        <f t="shared" si="162"/>
        <v>41964.166666666672</v>
      </c>
      <c r="T2107" s="10">
        <f t="shared" si="163"/>
        <v>41951.788807870369</v>
      </c>
    </row>
    <row r="2108" spans="1:20" ht="43.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60"/>
        <v>1.0704545454545455</v>
      </c>
      <c r="P2108">
        <f t="shared" si="161"/>
        <v>1.8683651804670912E-2</v>
      </c>
      <c r="Q2108" t="str" cm="1">
        <f t="array" ref="Q2108">_xlfn.IFS(LEFT(N2108,4)="film","film &amp; video",LEFT(N2108,4)="food","food",LEFT(N2108,4)="game","games",LEFT(N2108,4)="jour","journalism",LEFT(N2108,4)="musi","music",LEFT(N2108,4)="phot","photography",LEFT(N2108,4)="publ","publishing",LEFT(N2108,4)="tech","technology",LEFT(N2108,4)="thea","theater")</f>
        <v>music</v>
      </c>
      <c r="R2108" t="str">
        <f t="shared" si="164"/>
        <v>indie rock</v>
      </c>
      <c r="S2108" s="10">
        <f t="shared" si="162"/>
        <v>41300.21497685185</v>
      </c>
      <c r="T2108" s="10">
        <f t="shared" si="163"/>
        <v>41270.21497685185</v>
      </c>
    </row>
    <row r="2109" spans="1:20" ht="43.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60"/>
        <v>1.0773299999999999</v>
      </c>
      <c r="P2109">
        <f t="shared" si="161"/>
        <v>2.691840011881225E-2</v>
      </c>
      <c r="Q2109" t="str" cm="1">
        <f t="array" ref="Q2109">_xlfn.IFS(LEFT(N2109,4)="film","film &amp; video",LEFT(N2109,4)="food","food",LEFT(N2109,4)="game","games",LEFT(N2109,4)="jour","journalism",LEFT(N2109,4)="musi","music",LEFT(N2109,4)="phot","photography",LEFT(N2109,4)="publ","publishing",LEFT(N2109,4)="tech","technology",LEFT(N2109,4)="thea","theater")</f>
        <v>music</v>
      </c>
      <c r="R2109" t="str">
        <f t="shared" si="164"/>
        <v>indie rock</v>
      </c>
      <c r="S2109" s="10">
        <f t="shared" si="162"/>
        <v>41955.752233796295</v>
      </c>
      <c r="T2109" s="10">
        <f t="shared" si="163"/>
        <v>41934.71056712963</v>
      </c>
    </row>
    <row r="2110" spans="1:20" ht="57.6">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60"/>
        <v>1.0731250000000001</v>
      </c>
      <c r="P2110">
        <f t="shared" si="161"/>
        <v>1.1124053581828771E-2</v>
      </c>
      <c r="Q2110" t="str" cm="1">
        <f t="array" ref="Q2110">_xlfn.IFS(LEFT(N2110,4)="film","film &amp; video",LEFT(N2110,4)="food","food",LEFT(N2110,4)="game","games",LEFT(N2110,4)="jour","journalism",LEFT(N2110,4)="musi","music",LEFT(N2110,4)="phot","photography",LEFT(N2110,4)="publ","publishing",LEFT(N2110,4)="tech","technology",LEFT(N2110,4)="thea","theater")</f>
        <v>music</v>
      </c>
      <c r="R2110" t="str">
        <f t="shared" si="164"/>
        <v>indie rock</v>
      </c>
      <c r="S2110" s="10">
        <f t="shared" si="162"/>
        <v>41162.163194444445</v>
      </c>
      <c r="T2110" s="10">
        <f t="shared" si="163"/>
        <v>41135.175694444442</v>
      </c>
    </row>
    <row r="2111" spans="1:20" ht="43.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60"/>
        <v>1.06525</v>
      </c>
      <c r="P2111">
        <f t="shared" si="161"/>
        <v>9.3874677305796767E-3</v>
      </c>
      <c r="Q2111" t="str" cm="1">
        <f t="array" ref="Q2111">_xlfn.IFS(LEFT(N2111,4)="film","film &amp; video",LEFT(N2111,4)="food","food",LEFT(N2111,4)="game","games",LEFT(N2111,4)="jour","journalism",LEFT(N2111,4)="musi","music",LEFT(N2111,4)="phot","photography",LEFT(N2111,4)="publ","publishing",LEFT(N2111,4)="tech","technology",LEFT(N2111,4)="thea","theater")</f>
        <v>music</v>
      </c>
      <c r="R2111" t="str">
        <f t="shared" si="164"/>
        <v>indie rock</v>
      </c>
      <c r="S2111" s="10">
        <f t="shared" si="162"/>
        <v>42190.708530092597</v>
      </c>
      <c r="T2111" s="10">
        <f t="shared" si="163"/>
        <v>42160.708530092597</v>
      </c>
    </row>
    <row r="2112" spans="1:20" ht="28.8">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60"/>
        <v>1.0035000000000001</v>
      </c>
      <c r="P2112">
        <f t="shared" si="161"/>
        <v>1.8933731938216243E-2</v>
      </c>
      <c r="Q2112" t="str" cm="1">
        <f t="array" ref="Q2112">_xlfn.IFS(LEFT(N2112,4)="film","film &amp; video",LEFT(N2112,4)="food","food",LEFT(N2112,4)="game","games",LEFT(N2112,4)="jour","journalism",LEFT(N2112,4)="musi","music",LEFT(N2112,4)="phot","photography",LEFT(N2112,4)="publ","publishing",LEFT(N2112,4)="tech","technology",LEFT(N2112,4)="thea","theater")</f>
        <v>music</v>
      </c>
      <c r="R2112" t="str">
        <f t="shared" si="164"/>
        <v>indie rock</v>
      </c>
      <c r="S2112" s="10">
        <f t="shared" si="162"/>
        <v>41787.207638888889</v>
      </c>
      <c r="T2112" s="10">
        <f t="shared" si="163"/>
        <v>41759.670937499999</v>
      </c>
    </row>
    <row r="2113" spans="1:20" ht="43.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60"/>
        <v>1.0649999999999999</v>
      </c>
      <c r="P2113">
        <f t="shared" si="161"/>
        <v>1.8309859154929577E-2</v>
      </c>
      <c r="Q2113" t="str" cm="1">
        <f t="array" ref="Q2113">_xlfn.IFS(LEFT(N2113,4)="film","film &amp; video",LEFT(N2113,4)="food","food",LEFT(N2113,4)="game","games",LEFT(N2113,4)="jour","journalism",LEFT(N2113,4)="musi","music",LEFT(N2113,4)="phot","photography",LEFT(N2113,4)="publ","publishing",LEFT(N2113,4)="tech","technology",LEFT(N2113,4)="thea","theater")</f>
        <v>music</v>
      </c>
      <c r="R2113" t="str">
        <f t="shared" si="164"/>
        <v>indie rock</v>
      </c>
      <c r="S2113" s="10">
        <f t="shared" si="162"/>
        <v>40770.041666666664</v>
      </c>
      <c r="T2113" s="10">
        <f t="shared" si="163"/>
        <v>40703.197048611109</v>
      </c>
    </row>
    <row r="2114" spans="1:20" ht="43.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65">E2114/D2114</f>
        <v>1</v>
      </c>
      <c r="P2114">
        <f t="shared" ref="P2114:P2177" si="166">L2114/E2114</f>
        <v>3.6666666666666667E-2</v>
      </c>
      <c r="Q2114" t="str" cm="1">
        <f t="array" ref="Q2114">_xlfn.IFS(LEFT(N2114,4)="film","film &amp; video",LEFT(N2114,4)="food","food",LEFT(N2114,4)="game","games",LEFT(N2114,4)="jour","journalism",LEFT(N2114,4)="musi","music",LEFT(N2114,4)="phot","photography",LEFT(N2114,4)="publ","publishing",LEFT(N2114,4)="tech","technology",LEFT(N2114,4)="thea","theater")</f>
        <v>music</v>
      </c>
      <c r="R2114" t="str">
        <f t="shared" si="164"/>
        <v>indie rock</v>
      </c>
      <c r="S2114" s="10">
        <f t="shared" ref="S2114:S2177" si="167">(((I2114/60)/60)/24)+DATE(1970,1,1)</f>
        <v>41379.928159722222</v>
      </c>
      <c r="T2114" s="10">
        <f t="shared" ref="T2114:T2177" si="168">(((J2114/60)/60)/24)+DATE(1970,1,1)</f>
        <v>41365.928159722222</v>
      </c>
    </row>
    <row r="2115" spans="1:20" ht="28.8">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65"/>
        <v>1.0485714285714285</v>
      </c>
      <c r="P2115">
        <f t="shared" si="166"/>
        <v>1.4577656675749319E-2</v>
      </c>
      <c r="Q2115" t="str" cm="1">
        <f t="array" ref="Q2115">_xlfn.IFS(LEFT(N2115,4)="film","film &amp; video",LEFT(N2115,4)="food","food",LEFT(N2115,4)="game","games",LEFT(N2115,4)="jour","journalism",LEFT(N2115,4)="musi","music",LEFT(N2115,4)="phot","photography",LEFT(N2115,4)="publ","publishing",LEFT(N2115,4)="tech","technology",LEFT(N2115,4)="thea","theater")</f>
        <v>music</v>
      </c>
      <c r="R2115" t="str">
        <f t="shared" ref="R2115:R2178" si="169">MID(N2115,SEARCH("/",N2115)+1,17)</f>
        <v>indie rock</v>
      </c>
      <c r="S2115" s="10">
        <f t="shared" si="167"/>
        <v>41905.86546296296</v>
      </c>
      <c r="T2115" s="10">
        <f t="shared" si="168"/>
        <v>41870.86546296296</v>
      </c>
    </row>
    <row r="2116" spans="1:20" ht="43.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65"/>
        <v>1.0469999999999999</v>
      </c>
      <c r="P2116">
        <f t="shared" si="166"/>
        <v>2.8080229226361032E-2</v>
      </c>
      <c r="Q2116" t="str" cm="1">
        <f t="array" ref="Q2116">_xlfn.IFS(LEFT(N2116,4)="film","film &amp; video",LEFT(N2116,4)="food","food",LEFT(N2116,4)="game","games",LEFT(N2116,4)="jour","journalism",LEFT(N2116,4)="musi","music",LEFT(N2116,4)="phot","photography",LEFT(N2116,4)="publ","publishing",LEFT(N2116,4)="tech","technology",LEFT(N2116,4)="thea","theater")</f>
        <v>music</v>
      </c>
      <c r="R2116" t="str">
        <f t="shared" si="169"/>
        <v>indie rock</v>
      </c>
      <c r="S2116" s="10">
        <f t="shared" si="167"/>
        <v>40521.207638888889</v>
      </c>
      <c r="T2116" s="10">
        <f t="shared" si="168"/>
        <v>40458.815625000003</v>
      </c>
    </row>
    <row r="2117" spans="1:20" ht="43.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65"/>
        <v>2.2566666666666668</v>
      </c>
      <c r="P2117">
        <f t="shared" si="166"/>
        <v>1.0635155096011817E-2</v>
      </c>
      <c r="Q2117" t="str" cm="1">
        <f t="array" ref="Q2117">_xlfn.IFS(LEFT(N2117,4)="film","film &amp; video",LEFT(N2117,4)="food","food",LEFT(N2117,4)="game","games",LEFT(N2117,4)="jour","journalism",LEFT(N2117,4)="musi","music",LEFT(N2117,4)="phot","photography",LEFT(N2117,4)="publ","publishing",LEFT(N2117,4)="tech","technology",LEFT(N2117,4)="thea","theater")</f>
        <v>music</v>
      </c>
      <c r="R2117" t="str">
        <f t="shared" si="169"/>
        <v>indie rock</v>
      </c>
      <c r="S2117" s="10">
        <f t="shared" si="167"/>
        <v>40594.081030092595</v>
      </c>
      <c r="T2117" s="10">
        <f t="shared" si="168"/>
        <v>40564.081030092595</v>
      </c>
    </row>
    <row r="2118" spans="1:20" ht="43.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65"/>
        <v>1.0090416666666666</v>
      </c>
      <c r="P2118">
        <f t="shared" si="166"/>
        <v>1.899492092331833E-3</v>
      </c>
      <c r="Q2118" t="str" cm="1">
        <f t="array" ref="Q2118">_xlfn.IFS(LEFT(N2118,4)="film","film &amp; video",LEFT(N2118,4)="food","food",LEFT(N2118,4)="game","games",LEFT(N2118,4)="jour","journalism",LEFT(N2118,4)="musi","music",LEFT(N2118,4)="phot","photography",LEFT(N2118,4)="publ","publishing",LEFT(N2118,4)="tech","technology",LEFT(N2118,4)="thea","theater")</f>
        <v>music</v>
      </c>
      <c r="R2118" t="str">
        <f t="shared" si="169"/>
        <v>indie rock</v>
      </c>
      <c r="S2118" s="10">
        <f t="shared" si="167"/>
        <v>41184.777812500004</v>
      </c>
      <c r="T2118" s="10">
        <f t="shared" si="168"/>
        <v>41136.777812500004</v>
      </c>
    </row>
    <row r="2119" spans="1:20" ht="43.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65"/>
        <v>1.4775</v>
      </c>
      <c r="P2119">
        <f t="shared" si="166"/>
        <v>1.9740552735476594E-2</v>
      </c>
      <c r="Q2119" t="str" cm="1">
        <f t="array" ref="Q2119">_xlfn.IFS(LEFT(N2119,4)="film","film &amp; video",LEFT(N2119,4)="food","food",LEFT(N2119,4)="game","games",LEFT(N2119,4)="jour","journalism",LEFT(N2119,4)="musi","music",LEFT(N2119,4)="phot","photography",LEFT(N2119,4)="publ","publishing",LEFT(N2119,4)="tech","technology",LEFT(N2119,4)="thea","theater")</f>
        <v>music</v>
      </c>
      <c r="R2119" t="str">
        <f t="shared" si="169"/>
        <v>indie rock</v>
      </c>
      <c r="S2119" s="10">
        <f t="shared" si="167"/>
        <v>42304.207638888889</v>
      </c>
      <c r="T2119" s="10">
        <f t="shared" si="168"/>
        <v>42290.059594907405</v>
      </c>
    </row>
    <row r="2120" spans="1:20" ht="28.8">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65"/>
        <v>1.3461099999999999</v>
      </c>
      <c r="P2120">
        <f t="shared" si="166"/>
        <v>1.2628982772581737E-2</v>
      </c>
      <c r="Q2120" t="str" cm="1">
        <f t="array" ref="Q2120">_xlfn.IFS(LEFT(N2120,4)="film","film &amp; video",LEFT(N2120,4)="food","food",LEFT(N2120,4)="game","games",LEFT(N2120,4)="jour","journalism",LEFT(N2120,4)="musi","music",LEFT(N2120,4)="phot","photography",LEFT(N2120,4)="publ","publishing",LEFT(N2120,4)="tech","technology",LEFT(N2120,4)="thea","theater")</f>
        <v>music</v>
      </c>
      <c r="R2120" t="str">
        <f t="shared" si="169"/>
        <v>indie rock</v>
      </c>
      <c r="S2120" s="10">
        <f t="shared" si="167"/>
        <v>40748.839537037034</v>
      </c>
      <c r="T2120" s="10">
        <f t="shared" si="168"/>
        <v>40718.839537037034</v>
      </c>
    </row>
    <row r="2121" spans="1:20" ht="43.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65"/>
        <v>1.0075000000000001</v>
      </c>
      <c r="P2121">
        <f t="shared" si="166"/>
        <v>1.0918114143920596E-2</v>
      </c>
      <c r="Q2121" t="str" cm="1">
        <f t="array" ref="Q2121">_xlfn.IFS(LEFT(N2121,4)="film","film &amp; video",LEFT(N2121,4)="food","food",LEFT(N2121,4)="game","games",LEFT(N2121,4)="jour","journalism",LEFT(N2121,4)="musi","music",LEFT(N2121,4)="phot","photography",LEFT(N2121,4)="publ","publishing",LEFT(N2121,4)="tech","technology",LEFT(N2121,4)="thea","theater")</f>
        <v>music</v>
      </c>
      <c r="R2121" t="str">
        <f t="shared" si="169"/>
        <v>indie rock</v>
      </c>
      <c r="S2121" s="10">
        <f t="shared" si="167"/>
        <v>41137.130150462966</v>
      </c>
      <c r="T2121" s="10">
        <f t="shared" si="168"/>
        <v>41107.130150462966</v>
      </c>
    </row>
    <row r="2122" spans="1:20" ht="43.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65"/>
        <v>1.00880375</v>
      </c>
      <c r="P2122">
        <f t="shared" si="166"/>
        <v>8.549730311767775E-3</v>
      </c>
      <c r="Q2122" t="str" cm="1">
        <f t="array" ref="Q2122">_xlfn.IFS(LEFT(N2122,4)="film","film &amp; video",LEFT(N2122,4)="food","food",LEFT(N2122,4)="game","games",LEFT(N2122,4)="jour","journalism",LEFT(N2122,4)="musi","music",LEFT(N2122,4)="phot","photography",LEFT(N2122,4)="publ","publishing",LEFT(N2122,4)="tech","technology",LEFT(N2122,4)="thea","theater")</f>
        <v>music</v>
      </c>
      <c r="R2122" t="str">
        <f t="shared" si="169"/>
        <v>indie rock</v>
      </c>
      <c r="S2122" s="10">
        <f t="shared" si="167"/>
        <v>41640.964537037034</v>
      </c>
      <c r="T2122" s="10">
        <f t="shared" si="168"/>
        <v>41591.964537037034</v>
      </c>
    </row>
    <row r="2123" spans="1:20" ht="43.2">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65"/>
        <v>5.6800000000000002E-3</v>
      </c>
      <c r="P2123">
        <f t="shared" si="166"/>
        <v>3.5211267605633804E-2</v>
      </c>
      <c r="Q2123" t="str" cm="1">
        <f t="array" ref="Q2123">_xlfn.IFS(LEFT(N2123,4)="film","film &amp; video",LEFT(N2123,4)="food","food",LEFT(N2123,4)="game","games",LEFT(N2123,4)="jour","journalism",LEFT(N2123,4)="musi","music",LEFT(N2123,4)="phot","photography",LEFT(N2123,4)="publ","publishing",LEFT(N2123,4)="tech","technology",LEFT(N2123,4)="thea","theater")</f>
        <v>games</v>
      </c>
      <c r="R2123" t="str">
        <f t="shared" si="169"/>
        <v>video games</v>
      </c>
      <c r="S2123" s="10">
        <f t="shared" si="167"/>
        <v>42746.7424537037</v>
      </c>
      <c r="T2123" s="10">
        <f t="shared" si="168"/>
        <v>42716.7424537037</v>
      </c>
    </row>
    <row r="2124" spans="1:20" ht="43.2">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65"/>
        <v>3.875E-3</v>
      </c>
      <c r="P2124">
        <f t="shared" si="166"/>
        <v>9.6774193548387101E-3</v>
      </c>
      <c r="Q2124" t="str" cm="1">
        <f t="array" ref="Q2124">_xlfn.IFS(LEFT(N2124,4)="film","film &amp; video",LEFT(N2124,4)="food","food",LEFT(N2124,4)="game","games",LEFT(N2124,4)="jour","journalism",LEFT(N2124,4)="musi","music",LEFT(N2124,4)="phot","photography",LEFT(N2124,4)="publ","publishing",LEFT(N2124,4)="tech","technology",LEFT(N2124,4)="thea","theater")</f>
        <v>games</v>
      </c>
      <c r="R2124" t="str">
        <f t="shared" si="169"/>
        <v>video games</v>
      </c>
      <c r="S2124" s="10">
        <f t="shared" si="167"/>
        <v>42742.300567129627</v>
      </c>
      <c r="T2124" s="10">
        <f t="shared" si="168"/>
        <v>42712.300567129627</v>
      </c>
    </row>
    <row r="2125" spans="1:20" ht="57.6">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65"/>
        <v>0.1</v>
      </c>
      <c r="P2125">
        <f t="shared" si="166"/>
        <v>0.1</v>
      </c>
      <c r="Q2125" t="str" cm="1">
        <f t="array" ref="Q2125">_xlfn.IFS(LEFT(N2125,4)="film","film &amp; video",LEFT(N2125,4)="food","food",LEFT(N2125,4)="game","games",LEFT(N2125,4)="jour","journalism",LEFT(N2125,4)="musi","music",LEFT(N2125,4)="phot","photography",LEFT(N2125,4)="publ","publishing",LEFT(N2125,4)="tech","technology",LEFT(N2125,4)="thea","theater")</f>
        <v>games</v>
      </c>
      <c r="R2125" t="str">
        <f t="shared" si="169"/>
        <v>video games</v>
      </c>
      <c r="S2125" s="10">
        <f t="shared" si="167"/>
        <v>40252.290972222225</v>
      </c>
      <c r="T2125" s="10">
        <f t="shared" si="168"/>
        <v>40198.424849537041</v>
      </c>
    </row>
    <row r="2126" spans="1:20" ht="57.6">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65"/>
        <v>0.10454545454545454</v>
      </c>
      <c r="P2126">
        <f t="shared" si="166"/>
        <v>4.3478260869565216E-2</v>
      </c>
      <c r="Q2126" t="str" cm="1">
        <f t="array" ref="Q2126">_xlfn.IFS(LEFT(N2126,4)="film","film &amp; video",LEFT(N2126,4)="food","food",LEFT(N2126,4)="game","games",LEFT(N2126,4)="jour","journalism",LEFT(N2126,4)="musi","music",LEFT(N2126,4)="phot","photography",LEFT(N2126,4)="publ","publishing",LEFT(N2126,4)="tech","technology",LEFT(N2126,4)="thea","theater")</f>
        <v>games</v>
      </c>
      <c r="R2126" t="str">
        <f t="shared" si="169"/>
        <v>video games</v>
      </c>
      <c r="S2126" s="10">
        <f t="shared" si="167"/>
        <v>40512.208333333336</v>
      </c>
      <c r="T2126" s="10">
        <f t="shared" si="168"/>
        <v>40464.028182870366</v>
      </c>
    </row>
    <row r="2127" spans="1:20" ht="43.2">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65"/>
        <v>1.4200000000000001E-2</v>
      </c>
      <c r="P2127">
        <f t="shared" si="166"/>
        <v>3.1690140845070422E-2</v>
      </c>
      <c r="Q2127" t="str" cm="1">
        <f t="array" ref="Q2127">_xlfn.IFS(LEFT(N2127,4)="film","film &amp; video",LEFT(N2127,4)="food","food",LEFT(N2127,4)="game","games",LEFT(N2127,4)="jour","journalism",LEFT(N2127,4)="musi","music",LEFT(N2127,4)="phot","photography",LEFT(N2127,4)="publ","publishing",LEFT(N2127,4)="tech","technology",LEFT(N2127,4)="thea","theater")</f>
        <v>games</v>
      </c>
      <c r="R2127" t="str">
        <f t="shared" si="169"/>
        <v>video games</v>
      </c>
      <c r="S2127" s="10">
        <f t="shared" si="167"/>
        <v>42221.023530092592</v>
      </c>
      <c r="T2127" s="10">
        <f t="shared" si="168"/>
        <v>42191.023530092592</v>
      </c>
    </row>
    <row r="2128" spans="1:20" ht="43.2">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65"/>
        <v>5.0000000000000001E-4</v>
      </c>
      <c r="P2128">
        <f t="shared" si="166"/>
        <v>0.2</v>
      </c>
      <c r="Q2128" t="str" cm="1">
        <f t="array" ref="Q2128">_xlfn.IFS(LEFT(N2128,4)="film","film &amp; video",LEFT(N2128,4)="food","food",LEFT(N2128,4)="game","games",LEFT(N2128,4)="jour","journalism",LEFT(N2128,4)="musi","music",LEFT(N2128,4)="phot","photography",LEFT(N2128,4)="publ","publishing",LEFT(N2128,4)="tech","technology",LEFT(N2128,4)="thea","theater")</f>
        <v>games</v>
      </c>
      <c r="R2128" t="str">
        <f t="shared" si="169"/>
        <v>video games</v>
      </c>
      <c r="S2128" s="10">
        <f t="shared" si="167"/>
        <v>41981.973229166666</v>
      </c>
      <c r="T2128" s="10">
        <f t="shared" si="168"/>
        <v>41951.973229166666</v>
      </c>
    </row>
    <row r="2129" spans="1:20" ht="28.8">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65"/>
        <v>0.28842857142857142</v>
      </c>
      <c r="P2129">
        <f t="shared" si="166"/>
        <v>2.9222387320455671E-2</v>
      </c>
      <c r="Q2129" t="str" cm="1">
        <f t="array" ref="Q2129">_xlfn.IFS(LEFT(N2129,4)="film","film &amp; video",LEFT(N2129,4)="food","food",LEFT(N2129,4)="game","games",LEFT(N2129,4)="jour","journalism",LEFT(N2129,4)="musi","music",LEFT(N2129,4)="phot","photography",LEFT(N2129,4)="publ","publishing",LEFT(N2129,4)="tech","technology",LEFT(N2129,4)="thea","theater")</f>
        <v>games</v>
      </c>
      <c r="R2129" t="str">
        <f t="shared" si="169"/>
        <v>video games</v>
      </c>
      <c r="S2129" s="10">
        <f t="shared" si="167"/>
        <v>42075.463692129633</v>
      </c>
      <c r="T2129" s="10">
        <f t="shared" si="168"/>
        <v>42045.50535879629</v>
      </c>
    </row>
    <row r="2130" spans="1:20" ht="43.2">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65"/>
        <v>1.6666666666666668E-3</v>
      </c>
      <c r="P2130">
        <f t="shared" si="166"/>
        <v>0.04</v>
      </c>
      <c r="Q2130" t="str" cm="1">
        <f t="array" ref="Q2130">_xlfn.IFS(LEFT(N2130,4)="film","film &amp; video",LEFT(N2130,4)="food","food",LEFT(N2130,4)="game","games",LEFT(N2130,4)="jour","journalism",LEFT(N2130,4)="musi","music",LEFT(N2130,4)="phot","photography",LEFT(N2130,4)="publ","publishing",LEFT(N2130,4)="tech","technology",LEFT(N2130,4)="thea","theater")</f>
        <v>games</v>
      </c>
      <c r="R2130" t="str">
        <f t="shared" si="169"/>
        <v>video games</v>
      </c>
      <c r="S2130" s="10">
        <f t="shared" si="167"/>
        <v>41903.772789351853</v>
      </c>
      <c r="T2130" s="10">
        <f t="shared" si="168"/>
        <v>41843.772789351853</v>
      </c>
    </row>
    <row r="2131" spans="1:20" ht="43.2">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65"/>
        <v>0.11799999999999999</v>
      </c>
      <c r="P2131">
        <f t="shared" si="166"/>
        <v>5.0847457627118647E-2</v>
      </c>
      <c r="Q2131" t="str" cm="1">
        <f t="array" ref="Q2131">_xlfn.IFS(LEFT(N2131,4)="film","film &amp; video",LEFT(N2131,4)="food","food",LEFT(N2131,4)="game","games",LEFT(N2131,4)="jour","journalism",LEFT(N2131,4)="musi","music",LEFT(N2131,4)="phot","photography",LEFT(N2131,4)="publ","publishing",LEFT(N2131,4)="tech","technology",LEFT(N2131,4)="thea","theater")</f>
        <v>games</v>
      </c>
      <c r="R2131" t="str">
        <f t="shared" si="169"/>
        <v>video games</v>
      </c>
      <c r="S2131" s="10">
        <f t="shared" si="167"/>
        <v>42439.024305555555</v>
      </c>
      <c r="T2131" s="10">
        <f t="shared" si="168"/>
        <v>42409.024305555555</v>
      </c>
    </row>
    <row r="2132" spans="1:20" ht="28.8">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65"/>
        <v>2.0238095238095236E-3</v>
      </c>
      <c r="P2132">
        <f t="shared" si="166"/>
        <v>4.7058823529411764E-2</v>
      </c>
      <c r="Q2132" t="str" cm="1">
        <f t="array" ref="Q2132">_xlfn.IFS(LEFT(N2132,4)="film","film &amp; video",LEFT(N2132,4)="food","food",LEFT(N2132,4)="game","games",LEFT(N2132,4)="jour","journalism",LEFT(N2132,4)="musi","music",LEFT(N2132,4)="phot","photography",LEFT(N2132,4)="publ","publishing",LEFT(N2132,4)="tech","technology",LEFT(N2132,4)="thea","theater")</f>
        <v>games</v>
      </c>
      <c r="R2132" t="str">
        <f t="shared" si="169"/>
        <v>video games</v>
      </c>
      <c r="S2132" s="10">
        <f t="shared" si="167"/>
        <v>41867.086377314816</v>
      </c>
      <c r="T2132" s="10">
        <f t="shared" si="168"/>
        <v>41832.086377314816</v>
      </c>
    </row>
    <row r="2133" spans="1:20" ht="43.2">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65"/>
        <v>0.05</v>
      </c>
      <c r="P2133">
        <f t="shared" si="166"/>
        <v>0.12</v>
      </c>
      <c r="Q2133" t="str" cm="1">
        <f t="array" ref="Q2133">_xlfn.IFS(LEFT(N2133,4)="film","film &amp; video",LEFT(N2133,4)="food","food",LEFT(N2133,4)="game","games",LEFT(N2133,4)="jour","journalism",LEFT(N2133,4)="musi","music",LEFT(N2133,4)="phot","photography",LEFT(N2133,4)="publ","publishing",LEFT(N2133,4)="tech","technology",LEFT(N2133,4)="thea","theater")</f>
        <v>games</v>
      </c>
      <c r="R2133" t="str">
        <f t="shared" si="169"/>
        <v>video games</v>
      </c>
      <c r="S2133" s="10">
        <f t="shared" si="167"/>
        <v>42197.207071759258</v>
      </c>
      <c r="T2133" s="10">
        <f t="shared" si="168"/>
        <v>42167.207071759258</v>
      </c>
    </row>
    <row r="2134" spans="1:20" ht="43.2">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65"/>
        <v>2.1129899999999997E-2</v>
      </c>
      <c r="P2134">
        <f t="shared" si="166"/>
        <v>4.6853037638606911E-2</v>
      </c>
      <c r="Q2134" t="str" cm="1">
        <f t="array" ref="Q2134">_xlfn.IFS(LEFT(N2134,4)="film","film &amp; video",LEFT(N2134,4)="food","food",LEFT(N2134,4)="game","games",LEFT(N2134,4)="jour","journalism",LEFT(N2134,4)="musi","music",LEFT(N2134,4)="phot","photography",LEFT(N2134,4)="publ","publishing",LEFT(N2134,4)="tech","technology",LEFT(N2134,4)="thea","theater")</f>
        <v>games</v>
      </c>
      <c r="R2134" t="str">
        <f t="shared" si="169"/>
        <v>video games</v>
      </c>
      <c r="S2134" s="10">
        <f t="shared" si="167"/>
        <v>41673.487175925926</v>
      </c>
      <c r="T2134" s="10">
        <f t="shared" si="168"/>
        <v>41643.487175925926</v>
      </c>
    </row>
    <row r="2135" spans="1:20" ht="43.2">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65"/>
        <v>1.6E-2</v>
      </c>
      <c r="P2135">
        <f t="shared" si="166"/>
        <v>0.1875</v>
      </c>
      <c r="Q2135" t="str" cm="1">
        <f t="array" ref="Q2135">_xlfn.IFS(LEFT(N2135,4)="film","film &amp; video",LEFT(N2135,4)="food","food",LEFT(N2135,4)="game","games",LEFT(N2135,4)="jour","journalism",LEFT(N2135,4)="musi","music",LEFT(N2135,4)="phot","photography",LEFT(N2135,4)="publ","publishing",LEFT(N2135,4)="tech","technology",LEFT(N2135,4)="thea","theater")</f>
        <v>games</v>
      </c>
      <c r="R2135" t="str">
        <f t="shared" si="169"/>
        <v>video games</v>
      </c>
      <c r="S2135" s="10">
        <f t="shared" si="167"/>
        <v>40657.290972222225</v>
      </c>
      <c r="T2135" s="10">
        <f t="shared" si="168"/>
        <v>40619.097210648149</v>
      </c>
    </row>
    <row r="2136" spans="1:20" ht="43.2">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65"/>
        <v>1.7333333333333333E-2</v>
      </c>
      <c r="P2136">
        <f t="shared" si="166"/>
        <v>2.8846153846153848E-2</v>
      </c>
      <c r="Q2136" t="str" cm="1">
        <f t="array" ref="Q2136">_xlfn.IFS(LEFT(N2136,4)="film","film &amp; video",LEFT(N2136,4)="food","food",LEFT(N2136,4)="game","games",LEFT(N2136,4)="jour","journalism",LEFT(N2136,4)="musi","music",LEFT(N2136,4)="phot","photography",LEFT(N2136,4)="publ","publishing",LEFT(N2136,4)="tech","technology",LEFT(N2136,4)="thea","theater")</f>
        <v>games</v>
      </c>
      <c r="R2136" t="str">
        <f t="shared" si="169"/>
        <v>video games</v>
      </c>
      <c r="S2136" s="10">
        <f t="shared" si="167"/>
        <v>41391.886469907404</v>
      </c>
      <c r="T2136" s="10">
        <f t="shared" si="168"/>
        <v>41361.886469907404</v>
      </c>
    </row>
    <row r="2137" spans="1:20" ht="43.2">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65"/>
        <v>9.5600000000000004E-2</v>
      </c>
      <c r="P2137">
        <f t="shared" si="166"/>
        <v>4.6025104602510462E-2</v>
      </c>
      <c r="Q2137" t="str" cm="1">
        <f t="array" ref="Q2137">_xlfn.IFS(LEFT(N2137,4)="film","film &amp; video",LEFT(N2137,4)="food","food",LEFT(N2137,4)="game","games",LEFT(N2137,4)="jour","journalism",LEFT(N2137,4)="musi","music",LEFT(N2137,4)="phot","photography",LEFT(N2137,4)="publ","publishing",LEFT(N2137,4)="tech","technology",LEFT(N2137,4)="thea","theater")</f>
        <v>games</v>
      </c>
      <c r="R2137" t="str">
        <f t="shared" si="169"/>
        <v>video games</v>
      </c>
      <c r="S2137" s="10">
        <f t="shared" si="167"/>
        <v>41186.963344907403</v>
      </c>
      <c r="T2137" s="10">
        <f t="shared" si="168"/>
        <v>41156.963344907403</v>
      </c>
    </row>
    <row r="2138" spans="1:20" ht="43.2">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65"/>
        <v>5.9612499999999998E-4</v>
      </c>
      <c r="P2138">
        <f t="shared" si="166"/>
        <v>8.3875026210945697E-2</v>
      </c>
      <c r="Q2138" t="str" cm="1">
        <f t="array" ref="Q2138">_xlfn.IFS(LEFT(N2138,4)="film","film &amp; video",LEFT(N2138,4)="food","food",LEFT(N2138,4)="game","games",LEFT(N2138,4)="jour","journalism",LEFT(N2138,4)="musi","music",LEFT(N2138,4)="phot","photography",LEFT(N2138,4)="publ","publishing",LEFT(N2138,4)="tech","technology",LEFT(N2138,4)="thea","theater")</f>
        <v>games</v>
      </c>
      <c r="R2138" t="str">
        <f t="shared" si="169"/>
        <v>video games</v>
      </c>
      <c r="S2138" s="10">
        <f t="shared" si="167"/>
        <v>41566.509097222224</v>
      </c>
      <c r="T2138" s="10">
        <f t="shared" si="168"/>
        <v>41536.509097222224</v>
      </c>
    </row>
    <row r="2139" spans="1:20" ht="43.2">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65"/>
        <v>0.28405999999999998</v>
      </c>
      <c r="P2139">
        <f t="shared" si="166"/>
        <v>3.759769062874041E-2</v>
      </c>
      <c r="Q2139" t="str" cm="1">
        <f t="array" ref="Q2139">_xlfn.IFS(LEFT(N2139,4)="film","film &amp; video",LEFT(N2139,4)="food","food",LEFT(N2139,4)="game","games",LEFT(N2139,4)="jour","journalism",LEFT(N2139,4)="musi","music",LEFT(N2139,4)="phot","photography",LEFT(N2139,4)="publ","publishing",LEFT(N2139,4)="tech","technology",LEFT(N2139,4)="thea","theater")</f>
        <v>games</v>
      </c>
      <c r="R2139" t="str">
        <f t="shared" si="169"/>
        <v>video games</v>
      </c>
      <c r="S2139" s="10">
        <f t="shared" si="167"/>
        <v>41978.771168981482</v>
      </c>
      <c r="T2139" s="10">
        <f t="shared" si="168"/>
        <v>41948.771168981482</v>
      </c>
    </row>
    <row r="2140" spans="1:20" ht="28.8">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65"/>
        <v>0.128</v>
      </c>
      <c r="P2140">
        <f t="shared" si="166"/>
        <v>9.375E-2</v>
      </c>
      <c r="Q2140" t="str" cm="1">
        <f t="array" ref="Q2140">_xlfn.IFS(LEFT(N2140,4)="film","film &amp; video",LEFT(N2140,4)="food","food",LEFT(N2140,4)="game","games",LEFT(N2140,4)="jour","journalism",LEFT(N2140,4)="musi","music",LEFT(N2140,4)="phot","photography",LEFT(N2140,4)="publ","publishing",LEFT(N2140,4)="tech","technology",LEFT(N2140,4)="thea","theater")</f>
        <v>games</v>
      </c>
      <c r="R2140" t="str">
        <f t="shared" si="169"/>
        <v>video games</v>
      </c>
      <c r="S2140" s="10">
        <f t="shared" si="167"/>
        <v>41587.054849537039</v>
      </c>
      <c r="T2140" s="10">
        <f t="shared" si="168"/>
        <v>41557.013182870374</v>
      </c>
    </row>
    <row r="2141" spans="1:20" ht="43.2">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65"/>
        <v>5.4199999999999998E-2</v>
      </c>
      <c r="P2141">
        <f t="shared" si="166"/>
        <v>3.4440344403444033E-2</v>
      </c>
      <c r="Q2141" t="str" cm="1">
        <f t="array" ref="Q2141">_xlfn.IFS(LEFT(N2141,4)="film","film &amp; video",LEFT(N2141,4)="food","food",LEFT(N2141,4)="game","games",LEFT(N2141,4)="jour","journalism",LEFT(N2141,4)="musi","music",LEFT(N2141,4)="phot","photography",LEFT(N2141,4)="publ","publishing",LEFT(N2141,4)="tech","technology",LEFT(N2141,4)="thea","theater")</f>
        <v>games</v>
      </c>
      <c r="R2141" t="str">
        <f t="shared" si="169"/>
        <v>video games</v>
      </c>
      <c r="S2141" s="10">
        <f t="shared" si="167"/>
        <v>42677.750092592592</v>
      </c>
      <c r="T2141" s="10">
        <f t="shared" si="168"/>
        <v>42647.750092592592</v>
      </c>
    </row>
    <row r="2142" spans="1:20" ht="43.2">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65"/>
        <v>1.1199999999999999E-3</v>
      </c>
      <c r="P2142">
        <f t="shared" si="166"/>
        <v>1.9642857142857142E-2</v>
      </c>
      <c r="Q2142" t="str" cm="1">
        <f t="array" ref="Q2142">_xlfn.IFS(LEFT(N2142,4)="film","film &amp; video",LEFT(N2142,4)="food","food",LEFT(N2142,4)="game","games",LEFT(N2142,4)="jour","journalism",LEFT(N2142,4)="musi","music",LEFT(N2142,4)="phot","photography",LEFT(N2142,4)="publ","publishing",LEFT(N2142,4)="tech","technology",LEFT(N2142,4)="thea","theater")</f>
        <v>games</v>
      </c>
      <c r="R2142" t="str">
        <f t="shared" si="169"/>
        <v>video games</v>
      </c>
      <c r="S2142" s="10">
        <f t="shared" si="167"/>
        <v>41285.833611111113</v>
      </c>
      <c r="T2142" s="10">
        <f t="shared" si="168"/>
        <v>41255.833611111113</v>
      </c>
    </row>
    <row r="2143" spans="1:20" ht="43.2">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65"/>
        <v>0</v>
      </c>
      <c r="P2143" t="e">
        <f t="shared" si="166"/>
        <v>#DIV/0!</v>
      </c>
      <c r="Q2143" t="str" cm="1">
        <f t="array" ref="Q2143">_xlfn.IFS(LEFT(N2143,4)="film","film &amp; video",LEFT(N2143,4)="food","food",LEFT(N2143,4)="game","games",LEFT(N2143,4)="jour","journalism",LEFT(N2143,4)="musi","music",LEFT(N2143,4)="phot","photography",LEFT(N2143,4)="publ","publishing",LEFT(N2143,4)="tech","technology",LEFT(N2143,4)="thea","theater")</f>
        <v>games</v>
      </c>
      <c r="R2143" t="str">
        <f t="shared" si="169"/>
        <v>video games</v>
      </c>
      <c r="S2143" s="10">
        <f t="shared" si="167"/>
        <v>41957.277303240742</v>
      </c>
      <c r="T2143" s="10">
        <f t="shared" si="168"/>
        <v>41927.235636574071</v>
      </c>
    </row>
    <row r="2144" spans="1:20" ht="43.2">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65"/>
        <v>5.7238095238095241E-2</v>
      </c>
      <c r="P2144">
        <f t="shared" si="166"/>
        <v>1.9966722129783693E-2</v>
      </c>
      <c r="Q2144" t="str" cm="1">
        <f t="array" ref="Q2144">_xlfn.IFS(LEFT(N2144,4)="film","film &amp; video",LEFT(N2144,4)="food","food",LEFT(N2144,4)="game","games",LEFT(N2144,4)="jour","journalism",LEFT(N2144,4)="musi","music",LEFT(N2144,4)="phot","photography",LEFT(N2144,4)="publ","publishing",LEFT(N2144,4)="tech","technology",LEFT(N2144,4)="thea","theater")</f>
        <v>games</v>
      </c>
      <c r="R2144" t="str">
        <f t="shared" si="169"/>
        <v>video games</v>
      </c>
      <c r="S2144" s="10">
        <f t="shared" si="167"/>
        <v>42368.701504629629</v>
      </c>
      <c r="T2144" s="10">
        <f t="shared" si="168"/>
        <v>42340.701504629629</v>
      </c>
    </row>
    <row r="2145" spans="1:20" ht="43.2">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65"/>
        <v>0.1125</v>
      </c>
      <c r="P2145">
        <f t="shared" si="166"/>
        <v>2.2222222222222223E-2</v>
      </c>
      <c r="Q2145" t="str" cm="1">
        <f t="array" ref="Q2145">_xlfn.IFS(LEFT(N2145,4)="film","film &amp; video",LEFT(N2145,4)="food","food",LEFT(N2145,4)="game","games",LEFT(N2145,4)="jour","journalism",LEFT(N2145,4)="musi","music",LEFT(N2145,4)="phot","photography",LEFT(N2145,4)="publ","publishing",LEFT(N2145,4)="tech","technology",LEFT(N2145,4)="thea","theater")</f>
        <v>games</v>
      </c>
      <c r="R2145" t="str">
        <f t="shared" si="169"/>
        <v>video games</v>
      </c>
      <c r="S2145" s="10">
        <f t="shared" si="167"/>
        <v>40380.791666666664</v>
      </c>
      <c r="T2145" s="10">
        <f t="shared" si="168"/>
        <v>40332.886712962965</v>
      </c>
    </row>
    <row r="2146" spans="1:20" ht="43.2">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65"/>
        <v>1.7098591549295775E-2</v>
      </c>
      <c r="P2146">
        <f t="shared" si="166"/>
        <v>3.9538714991762765E-2</v>
      </c>
      <c r="Q2146" t="str" cm="1">
        <f t="array" ref="Q2146">_xlfn.IFS(LEFT(N2146,4)="film","film &amp; video",LEFT(N2146,4)="food","food",LEFT(N2146,4)="game","games",LEFT(N2146,4)="jour","journalism",LEFT(N2146,4)="musi","music",LEFT(N2146,4)="phot","photography",LEFT(N2146,4)="publ","publishing",LEFT(N2146,4)="tech","technology",LEFT(N2146,4)="thea","theater")</f>
        <v>games</v>
      </c>
      <c r="R2146" t="str">
        <f t="shared" si="169"/>
        <v>video games</v>
      </c>
      <c r="S2146" s="10">
        <f t="shared" si="167"/>
        <v>41531.546759259261</v>
      </c>
      <c r="T2146" s="10">
        <f t="shared" si="168"/>
        <v>41499.546759259261</v>
      </c>
    </row>
    <row r="2147" spans="1:20" ht="43.2">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65"/>
        <v>0.30433333333333334</v>
      </c>
      <c r="P2147">
        <f t="shared" si="166"/>
        <v>1.9496166484118293E-2</v>
      </c>
      <c r="Q2147" t="str" cm="1">
        <f t="array" ref="Q2147">_xlfn.IFS(LEFT(N2147,4)="film","film &amp; video",LEFT(N2147,4)="food","food",LEFT(N2147,4)="game","games",LEFT(N2147,4)="jour","journalism",LEFT(N2147,4)="musi","music",LEFT(N2147,4)="phot","photography",LEFT(N2147,4)="publ","publishing",LEFT(N2147,4)="tech","technology",LEFT(N2147,4)="thea","theater")</f>
        <v>games</v>
      </c>
      <c r="R2147" t="str">
        <f t="shared" si="169"/>
        <v>video games</v>
      </c>
      <c r="S2147" s="10">
        <f t="shared" si="167"/>
        <v>41605.279097222221</v>
      </c>
      <c r="T2147" s="10">
        <f t="shared" si="168"/>
        <v>41575.237430555557</v>
      </c>
    </row>
    <row r="2148" spans="1:20" ht="43.2">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65"/>
        <v>2.0000000000000001E-4</v>
      </c>
      <c r="P2148">
        <f t="shared" si="166"/>
        <v>1</v>
      </c>
      <c r="Q2148" t="str" cm="1">
        <f t="array" ref="Q2148">_xlfn.IFS(LEFT(N2148,4)="film","film &amp; video",LEFT(N2148,4)="food","food",LEFT(N2148,4)="game","games",LEFT(N2148,4)="jour","journalism",LEFT(N2148,4)="musi","music",LEFT(N2148,4)="phot","photography",LEFT(N2148,4)="publ","publishing",LEFT(N2148,4)="tech","technology",LEFT(N2148,4)="thea","theater")</f>
        <v>games</v>
      </c>
      <c r="R2148" t="str">
        <f t="shared" si="169"/>
        <v>video games</v>
      </c>
      <c r="S2148" s="10">
        <f t="shared" si="167"/>
        <v>42411.679513888885</v>
      </c>
      <c r="T2148" s="10">
        <f t="shared" si="168"/>
        <v>42397.679513888885</v>
      </c>
    </row>
    <row r="2149" spans="1:20">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65"/>
        <v>6.9641025641025639E-3</v>
      </c>
      <c r="P2149">
        <f t="shared" si="166"/>
        <v>2.0250368188512519E-2</v>
      </c>
      <c r="Q2149" t="str" cm="1">
        <f t="array" ref="Q2149">_xlfn.IFS(LEFT(N2149,4)="film","film &amp; video",LEFT(N2149,4)="food","food",LEFT(N2149,4)="game","games",LEFT(N2149,4)="jour","journalism",LEFT(N2149,4)="musi","music",LEFT(N2149,4)="phot","photography",LEFT(N2149,4)="publ","publishing",LEFT(N2149,4)="tech","technology",LEFT(N2149,4)="thea","theater")</f>
        <v>games</v>
      </c>
      <c r="R2149" t="str">
        <f t="shared" si="169"/>
        <v>video games</v>
      </c>
      <c r="S2149" s="10">
        <f t="shared" si="167"/>
        <v>41959.337361111116</v>
      </c>
      <c r="T2149" s="10">
        <f t="shared" si="168"/>
        <v>41927.295694444445</v>
      </c>
    </row>
    <row r="2150" spans="1:20" ht="43.2">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65"/>
        <v>0.02</v>
      </c>
      <c r="P2150">
        <f t="shared" si="166"/>
        <v>1</v>
      </c>
      <c r="Q2150" t="str" cm="1">
        <f t="array" ref="Q2150">_xlfn.IFS(LEFT(N2150,4)="film","film &amp; video",LEFT(N2150,4)="food","food",LEFT(N2150,4)="game","games",LEFT(N2150,4)="jour","journalism",LEFT(N2150,4)="musi","music",LEFT(N2150,4)="phot","photography",LEFT(N2150,4)="publ","publishing",LEFT(N2150,4)="tech","technology",LEFT(N2150,4)="thea","theater")</f>
        <v>games</v>
      </c>
      <c r="R2150" t="str">
        <f t="shared" si="169"/>
        <v>video games</v>
      </c>
      <c r="S2150" s="10">
        <f t="shared" si="167"/>
        <v>42096.691921296297</v>
      </c>
      <c r="T2150" s="10">
        <f t="shared" si="168"/>
        <v>42066.733587962968</v>
      </c>
    </row>
    <row r="2151" spans="1:20" ht="57.6">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65"/>
        <v>0</v>
      </c>
      <c r="P2151" t="e">
        <f t="shared" si="166"/>
        <v>#DIV/0!</v>
      </c>
      <c r="Q2151" t="str" cm="1">
        <f t="array" ref="Q2151">_xlfn.IFS(LEFT(N2151,4)="film","film &amp; video",LEFT(N2151,4)="food","food",LEFT(N2151,4)="game","games",LEFT(N2151,4)="jour","journalism",LEFT(N2151,4)="musi","music",LEFT(N2151,4)="phot","photography",LEFT(N2151,4)="publ","publishing",LEFT(N2151,4)="tech","technology",LEFT(N2151,4)="thea","theater")</f>
        <v>games</v>
      </c>
      <c r="R2151" t="str">
        <f t="shared" si="169"/>
        <v>video games</v>
      </c>
      <c r="S2151" s="10">
        <f t="shared" si="167"/>
        <v>40390</v>
      </c>
      <c r="T2151" s="10">
        <f t="shared" si="168"/>
        <v>40355.024953703702</v>
      </c>
    </row>
    <row r="2152" spans="1:20">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65"/>
        <v>8.0999999999999996E-3</v>
      </c>
      <c r="P2152">
        <f t="shared" si="166"/>
        <v>9.876543209876543E-3</v>
      </c>
      <c r="Q2152" t="str" cm="1">
        <f t="array" ref="Q2152">_xlfn.IFS(LEFT(N2152,4)="film","film &amp; video",LEFT(N2152,4)="food","food",LEFT(N2152,4)="game","games",LEFT(N2152,4)="jour","journalism",LEFT(N2152,4)="musi","music",LEFT(N2152,4)="phot","photography",LEFT(N2152,4)="publ","publishing",LEFT(N2152,4)="tech","technology",LEFT(N2152,4)="thea","theater")</f>
        <v>games</v>
      </c>
      <c r="R2152" t="str">
        <f t="shared" si="169"/>
        <v>video games</v>
      </c>
      <c r="S2152" s="10">
        <f t="shared" si="167"/>
        <v>42564.284710648149</v>
      </c>
      <c r="T2152" s="10">
        <f t="shared" si="168"/>
        <v>42534.284710648149</v>
      </c>
    </row>
    <row r="2153" spans="1:20" ht="43.2">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65"/>
        <v>2.6222222222222224E-3</v>
      </c>
      <c r="P2153">
        <f t="shared" si="166"/>
        <v>5.0847457627118647E-2</v>
      </c>
      <c r="Q2153" t="str" cm="1">
        <f t="array" ref="Q2153">_xlfn.IFS(LEFT(N2153,4)="film","film &amp; video",LEFT(N2153,4)="food","food",LEFT(N2153,4)="game","games",LEFT(N2153,4)="jour","journalism",LEFT(N2153,4)="musi","music",LEFT(N2153,4)="phot","photography",LEFT(N2153,4)="publ","publishing",LEFT(N2153,4)="tech","technology",LEFT(N2153,4)="thea","theater")</f>
        <v>games</v>
      </c>
      <c r="R2153" t="str">
        <f t="shared" si="169"/>
        <v>video games</v>
      </c>
      <c r="S2153" s="10">
        <f t="shared" si="167"/>
        <v>42550.847384259265</v>
      </c>
      <c r="T2153" s="10">
        <f t="shared" si="168"/>
        <v>42520.847384259265</v>
      </c>
    </row>
    <row r="2154" spans="1:20" ht="43.2">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65"/>
        <v>1.6666666666666668E-3</v>
      </c>
      <c r="P2154">
        <f t="shared" si="166"/>
        <v>0.08</v>
      </c>
      <c r="Q2154" t="str" cm="1">
        <f t="array" ref="Q2154">_xlfn.IFS(LEFT(N2154,4)="film","film &amp; video",LEFT(N2154,4)="food","food",LEFT(N2154,4)="game","games",LEFT(N2154,4)="jour","journalism",LEFT(N2154,4)="musi","music",LEFT(N2154,4)="phot","photography",LEFT(N2154,4)="publ","publishing",LEFT(N2154,4)="tech","technology",LEFT(N2154,4)="thea","theater")</f>
        <v>games</v>
      </c>
      <c r="R2154" t="str">
        <f t="shared" si="169"/>
        <v>video games</v>
      </c>
      <c r="S2154" s="10">
        <f t="shared" si="167"/>
        <v>41713.790613425925</v>
      </c>
      <c r="T2154" s="10">
        <f t="shared" si="168"/>
        <v>41683.832280092596</v>
      </c>
    </row>
    <row r="2155" spans="1:20" ht="43.2">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65"/>
        <v>9.1244548809124457E-5</v>
      </c>
      <c r="P2155">
        <f t="shared" si="166"/>
        <v>0.11764705882352941</v>
      </c>
      <c r="Q2155" t="str" cm="1">
        <f t="array" ref="Q2155">_xlfn.IFS(LEFT(N2155,4)="film","film &amp; video",LEFT(N2155,4)="food","food",LEFT(N2155,4)="game","games",LEFT(N2155,4)="jour","journalism",LEFT(N2155,4)="musi","music",LEFT(N2155,4)="phot","photography",LEFT(N2155,4)="publ","publishing",LEFT(N2155,4)="tech","technology",LEFT(N2155,4)="thea","theater")</f>
        <v>games</v>
      </c>
      <c r="R2155" t="str">
        <f t="shared" si="169"/>
        <v>video games</v>
      </c>
      <c r="S2155" s="10">
        <f t="shared" si="167"/>
        <v>42014.332638888889</v>
      </c>
      <c r="T2155" s="10">
        <f t="shared" si="168"/>
        <v>41974.911087962959</v>
      </c>
    </row>
    <row r="2156" spans="1:20" ht="28.8">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65"/>
        <v>8.0000000000000002E-3</v>
      </c>
      <c r="P2156">
        <f t="shared" si="166"/>
        <v>1</v>
      </c>
      <c r="Q2156" t="str" cm="1">
        <f t="array" ref="Q2156">_xlfn.IFS(LEFT(N2156,4)="film","film &amp; video",LEFT(N2156,4)="food","food",LEFT(N2156,4)="game","games",LEFT(N2156,4)="jour","journalism",LEFT(N2156,4)="musi","music",LEFT(N2156,4)="phot","photography",LEFT(N2156,4)="publ","publishing",LEFT(N2156,4)="tech","technology",LEFT(N2156,4)="thea","theater")</f>
        <v>games</v>
      </c>
      <c r="R2156" t="str">
        <f t="shared" si="169"/>
        <v>video games</v>
      </c>
      <c r="S2156" s="10">
        <f t="shared" si="167"/>
        <v>41667.632256944446</v>
      </c>
      <c r="T2156" s="10">
        <f t="shared" si="168"/>
        <v>41647.632256944446</v>
      </c>
    </row>
    <row r="2157" spans="1:20" ht="43.2">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65"/>
        <v>2.3E-2</v>
      </c>
      <c r="P2157">
        <f t="shared" si="166"/>
        <v>4.3478260869565216E-2</v>
      </c>
      <c r="Q2157" t="str" cm="1">
        <f t="array" ref="Q2157">_xlfn.IFS(LEFT(N2157,4)="film","film &amp; video",LEFT(N2157,4)="food","food",LEFT(N2157,4)="game","games",LEFT(N2157,4)="jour","journalism",LEFT(N2157,4)="musi","music",LEFT(N2157,4)="phot","photography",LEFT(N2157,4)="publ","publishing",LEFT(N2157,4)="tech","technology",LEFT(N2157,4)="thea","theater")</f>
        <v>games</v>
      </c>
      <c r="R2157" t="str">
        <f t="shared" si="169"/>
        <v>video games</v>
      </c>
      <c r="S2157" s="10">
        <f t="shared" si="167"/>
        <v>42460.70584490741</v>
      </c>
      <c r="T2157" s="10">
        <f t="shared" si="168"/>
        <v>42430.747511574074</v>
      </c>
    </row>
    <row r="2158" spans="1:20" ht="43.2">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65"/>
        <v>2.6660714285714284E-2</v>
      </c>
      <c r="P2158">
        <f t="shared" si="166"/>
        <v>5.5592766242464835E-2</v>
      </c>
      <c r="Q2158" t="str" cm="1">
        <f t="array" ref="Q2158">_xlfn.IFS(LEFT(N2158,4)="film","film &amp; video",LEFT(N2158,4)="food","food",LEFT(N2158,4)="game","games",LEFT(N2158,4)="jour","journalism",LEFT(N2158,4)="musi","music",LEFT(N2158,4)="phot","photography",LEFT(N2158,4)="publ","publishing",LEFT(N2158,4)="tech","technology",LEFT(N2158,4)="thea","theater")</f>
        <v>games</v>
      </c>
      <c r="R2158" t="str">
        <f t="shared" si="169"/>
        <v>video games</v>
      </c>
      <c r="S2158" s="10">
        <f t="shared" si="167"/>
        <v>41533.85423611111</v>
      </c>
      <c r="T2158" s="10">
        <f t="shared" si="168"/>
        <v>41488.85423611111</v>
      </c>
    </row>
    <row r="2159" spans="1:20" ht="28.8">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65"/>
        <v>0.28192</v>
      </c>
      <c r="P2159">
        <f t="shared" si="166"/>
        <v>2.6958002270147559E-3</v>
      </c>
      <c r="Q2159" t="str" cm="1">
        <f t="array" ref="Q2159">_xlfn.IFS(LEFT(N2159,4)="film","film &amp; video",LEFT(N2159,4)="food","food",LEFT(N2159,4)="game","games",LEFT(N2159,4)="jour","journalism",LEFT(N2159,4)="musi","music",LEFT(N2159,4)="phot","photography",LEFT(N2159,4)="publ","publishing",LEFT(N2159,4)="tech","technology",LEFT(N2159,4)="thea","theater")</f>
        <v>games</v>
      </c>
      <c r="R2159" t="str">
        <f t="shared" si="169"/>
        <v>video games</v>
      </c>
      <c r="S2159" s="10">
        <f t="shared" si="167"/>
        <v>42727.332638888889</v>
      </c>
      <c r="T2159" s="10">
        <f t="shared" si="168"/>
        <v>42694.98128472222</v>
      </c>
    </row>
    <row r="2160" spans="1:20" ht="43.2">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65"/>
        <v>6.5900366666666668E-2</v>
      </c>
      <c r="P2160">
        <f t="shared" si="166"/>
        <v>1.5730817886192842E-2</v>
      </c>
      <c r="Q2160" t="str" cm="1">
        <f t="array" ref="Q2160">_xlfn.IFS(LEFT(N2160,4)="film","film &amp; video",LEFT(N2160,4)="food","food",LEFT(N2160,4)="game","games",LEFT(N2160,4)="jour","journalism",LEFT(N2160,4)="musi","music",LEFT(N2160,4)="phot","photography",LEFT(N2160,4)="publ","publishing",LEFT(N2160,4)="tech","technology",LEFT(N2160,4)="thea","theater")</f>
        <v>games</v>
      </c>
      <c r="R2160" t="str">
        <f t="shared" si="169"/>
        <v>video games</v>
      </c>
      <c r="S2160" s="10">
        <f t="shared" si="167"/>
        <v>41309.853865740741</v>
      </c>
      <c r="T2160" s="10">
        <f t="shared" si="168"/>
        <v>41264.853865740741</v>
      </c>
    </row>
    <row r="2161" spans="1:20" ht="57.6">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65"/>
        <v>7.2222222222222219E-3</v>
      </c>
      <c r="P2161">
        <f t="shared" si="166"/>
        <v>7.6923076923076927E-2</v>
      </c>
      <c r="Q2161" t="str" cm="1">
        <f t="array" ref="Q2161">_xlfn.IFS(LEFT(N2161,4)="film","film &amp; video",LEFT(N2161,4)="food","food",LEFT(N2161,4)="game","games",LEFT(N2161,4)="jour","journalism",LEFT(N2161,4)="musi","music",LEFT(N2161,4)="phot","photography",LEFT(N2161,4)="publ","publishing",LEFT(N2161,4)="tech","technology",LEFT(N2161,4)="thea","theater")</f>
        <v>games</v>
      </c>
      <c r="R2161" t="str">
        <f t="shared" si="169"/>
        <v>video games</v>
      </c>
      <c r="S2161" s="10">
        <f t="shared" si="167"/>
        <v>40740.731180555551</v>
      </c>
      <c r="T2161" s="10">
        <f t="shared" si="168"/>
        <v>40710.731180555551</v>
      </c>
    </row>
    <row r="2162" spans="1:20" ht="43.2">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65"/>
        <v>8.5000000000000006E-3</v>
      </c>
      <c r="P2162">
        <f t="shared" si="166"/>
        <v>0.18823529411764706</v>
      </c>
      <c r="Q2162" t="str" cm="1">
        <f t="array" ref="Q2162">_xlfn.IFS(LEFT(N2162,4)="film","film &amp; video",LEFT(N2162,4)="food","food",LEFT(N2162,4)="game","games",LEFT(N2162,4)="jour","journalism",LEFT(N2162,4)="musi","music",LEFT(N2162,4)="phot","photography",LEFT(N2162,4)="publ","publishing",LEFT(N2162,4)="tech","technology",LEFT(N2162,4)="thea","theater")</f>
        <v>games</v>
      </c>
      <c r="R2162" t="str">
        <f t="shared" si="169"/>
        <v>video games</v>
      </c>
      <c r="S2162" s="10">
        <f t="shared" si="167"/>
        <v>41048.711863425924</v>
      </c>
      <c r="T2162" s="10">
        <f t="shared" si="168"/>
        <v>41018.711863425924</v>
      </c>
    </row>
    <row r="2163" spans="1:20" ht="28.8">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65"/>
        <v>1.1575</v>
      </c>
      <c r="P2163">
        <f t="shared" si="166"/>
        <v>2.8077753779697623E-2</v>
      </c>
      <c r="Q2163" t="str" cm="1">
        <f t="array" ref="Q2163">_xlfn.IFS(LEFT(N2163,4)="film","film &amp; video",LEFT(N2163,4)="food","food",LEFT(N2163,4)="game","games",LEFT(N2163,4)="jour","journalism",LEFT(N2163,4)="musi","music",LEFT(N2163,4)="phot","photography",LEFT(N2163,4)="publ","publishing",LEFT(N2163,4)="tech","technology",LEFT(N2163,4)="thea","theater")</f>
        <v>music</v>
      </c>
      <c r="R2163" t="str">
        <f t="shared" si="169"/>
        <v>rock</v>
      </c>
      <c r="S2163" s="10">
        <f t="shared" si="167"/>
        <v>42270.852534722217</v>
      </c>
      <c r="T2163" s="10">
        <f t="shared" si="168"/>
        <v>42240.852534722217</v>
      </c>
    </row>
    <row r="2164" spans="1:20" ht="43.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65"/>
        <v>1.1226666666666667</v>
      </c>
      <c r="P2164">
        <f t="shared" si="166"/>
        <v>1.1480601741884403E-2</v>
      </c>
      <c r="Q2164" t="str" cm="1">
        <f t="array" ref="Q2164">_xlfn.IFS(LEFT(N2164,4)="film","film &amp; video",LEFT(N2164,4)="food","food",LEFT(N2164,4)="game","games",LEFT(N2164,4)="jour","journalism",LEFT(N2164,4)="musi","music",LEFT(N2164,4)="phot","photography",LEFT(N2164,4)="publ","publishing",LEFT(N2164,4)="tech","technology",LEFT(N2164,4)="thea","theater")</f>
        <v>music</v>
      </c>
      <c r="R2164" t="str">
        <f t="shared" si="169"/>
        <v>rock</v>
      </c>
      <c r="S2164" s="10">
        <f t="shared" si="167"/>
        <v>41844.766099537039</v>
      </c>
      <c r="T2164" s="10">
        <f t="shared" si="168"/>
        <v>41813.766099537039</v>
      </c>
    </row>
    <row r="2165" spans="1:20" ht="43.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65"/>
        <v>1.3220000000000001</v>
      </c>
      <c r="P2165">
        <f t="shared" si="166"/>
        <v>1.3313161875945537E-2</v>
      </c>
      <c r="Q2165" t="str" cm="1">
        <f t="array" ref="Q2165">_xlfn.IFS(LEFT(N2165,4)="film","film &amp; video",LEFT(N2165,4)="food","food",LEFT(N2165,4)="game","games",LEFT(N2165,4)="jour","journalism",LEFT(N2165,4)="musi","music",LEFT(N2165,4)="phot","photography",LEFT(N2165,4)="publ","publishing",LEFT(N2165,4)="tech","technology",LEFT(N2165,4)="thea","theater")</f>
        <v>music</v>
      </c>
      <c r="R2165" t="str">
        <f t="shared" si="169"/>
        <v>rock</v>
      </c>
      <c r="S2165" s="10">
        <f t="shared" si="167"/>
        <v>42163.159722222219</v>
      </c>
      <c r="T2165" s="10">
        <f t="shared" si="168"/>
        <v>42111.899537037039</v>
      </c>
    </row>
    <row r="2166" spans="1:20" ht="28.8">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65"/>
        <v>1.0263636363636364</v>
      </c>
      <c r="P2166">
        <f t="shared" si="166"/>
        <v>1.470327723649247E-2</v>
      </c>
      <c r="Q2166" t="str" cm="1">
        <f t="array" ref="Q2166">_xlfn.IFS(LEFT(N2166,4)="film","film &amp; video",LEFT(N2166,4)="food","food",LEFT(N2166,4)="game","games",LEFT(N2166,4)="jour","journalism",LEFT(N2166,4)="musi","music",LEFT(N2166,4)="phot","photography",LEFT(N2166,4)="publ","publishing",LEFT(N2166,4)="tech","technology",LEFT(N2166,4)="thea","theater")</f>
        <v>music</v>
      </c>
      <c r="R2166" t="str">
        <f t="shared" si="169"/>
        <v>rock</v>
      </c>
      <c r="S2166" s="10">
        <f t="shared" si="167"/>
        <v>42546.165972222225</v>
      </c>
      <c r="T2166" s="10">
        <f t="shared" si="168"/>
        <v>42515.71775462963</v>
      </c>
    </row>
    <row r="2167" spans="1:20" ht="43.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65"/>
        <v>1.3864000000000001</v>
      </c>
      <c r="P2167">
        <f t="shared" si="166"/>
        <v>3.3756491633006348E-2</v>
      </c>
      <c r="Q2167" t="str" cm="1">
        <f t="array" ref="Q2167">_xlfn.IFS(LEFT(N2167,4)="film","film &amp; video",LEFT(N2167,4)="food","food",LEFT(N2167,4)="game","games",LEFT(N2167,4)="jour","journalism",LEFT(N2167,4)="musi","music",LEFT(N2167,4)="phot","photography",LEFT(N2167,4)="publ","publishing",LEFT(N2167,4)="tech","technology",LEFT(N2167,4)="thea","theater")</f>
        <v>music</v>
      </c>
      <c r="R2167" t="str">
        <f t="shared" si="169"/>
        <v>rock</v>
      </c>
      <c r="S2167" s="10">
        <f t="shared" si="167"/>
        <v>42468.625405092593</v>
      </c>
      <c r="T2167" s="10">
        <f t="shared" si="168"/>
        <v>42438.667071759264</v>
      </c>
    </row>
    <row r="2168" spans="1:20" ht="57.6">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65"/>
        <v>1.466</v>
      </c>
      <c r="P2168">
        <f t="shared" si="166"/>
        <v>1.0914051841746248E-2</v>
      </c>
      <c r="Q2168" t="str" cm="1">
        <f t="array" ref="Q2168">_xlfn.IFS(LEFT(N2168,4)="film","film &amp; video",LEFT(N2168,4)="food","food",LEFT(N2168,4)="game","games",LEFT(N2168,4)="jour","journalism",LEFT(N2168,4)="musi","music",LEFT(N2168,4)="phot","photography",LEFT(N2168,4)="publ","publishing",LEFT(N2168,4)="tech","technology",LEFT(N2168,4)="thea","theater")</f>
        <v>music</v>
      </c>
      <c r="R2168" t="str">
        <f t="shared" si="169"/>
        <v>rock</v>
      </c>
      <c r="S2168" s="10">
        <f t="shared" si="167"/>
        <v>41978.879837962959</v>
      </c>
      <c r="T2168" s="10">
        <f t="shared" si="168"/>
        <v>41933.838171296295</v>
      </c>
    </row>
    <row r="2169" spans="1:20" ht="28.8">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65"/>
        <v>1.2</v>
      </c>
      <c r="P2169">
        <f t="shared" si="166"/>
        <v>4.4444444444444446E-2</v>
      </c>
      <c r="Q2169" t="str" cm="1">
        <f t="array" ref="Q2169">_xlfn.IFS(LEFT(N2169,4)="film","film &amp; video",LEFT(N2169,4)="food","food",LEFT(N2169,4)="game","games",LEFT(N2169,4)="jour","journalism",LEFT(N2169,4)="musi","music",LEFT(N2169,4)="phot","photography",LEFT(N2169,4)="publ","publishing",LEFT(N2169,4)="tech","technology",LEFT(N2169,4)="thea","theater")</f>
        <v>music</v>
      </c>
      <c r="R2169" t="str">
        <f t="shared" si="169"/>
        <v>rock</v>
      </c>
      <c r="S2169" s="10">
        <f t="shared" si="167"/>
        <v>41167.066400462965</v>
      </c>
      <c r="T2169" s="10">
        <f t="shared" si="168"/>
        <v>41153.066400462965</v>
      </c>
    </row>
    <row r="2170" spans="1:20" ht="28.8">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65"/>
        <v>1.215816111111111</v>
      </c>
      <c r="P2170">
        <f t="shared" si="166"/>
        <v>1.5535975149750808E-2</v>
      </c>
      <c r="Q2170" t="str" cm="1">
        <f t="array" ref="Q2170">_xlfn.IFS(LEFT(N2170,4)="film","film &amp; video",LEFT(N2170,4)="food","food",LEFT(N2170,4)="game","games",LEFT(N2170,4)="jour","journalism",LEFT(N2170,4)="musi","music",LEFT(N2170,4)="phot","photography",LEFT(N2170,4)="publ","publishing",LEFT(N2170,4)="tech","technology",LEFT(N2170,4)="thea","theater")</f>
        <v>music</v>
      </c>
      <c r="R2170" t="str">
        <f t="shared" si="169"/>
        <v>rock</v>
      </c>
      <c r="S2170" s="10">
        <f t="shared" si="167"/>
        <v>42776.208333333328</v>
      </c>
      <c r="T2170" s="10">
        <f t="shared" si="168"/>
        <v>42745.600243055553</v>
      </c>
    </row>
    <row r="2171" spans="1:20" ht="57.6">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65"/>
        <v>1</v>
      </c>
      <c r="P2171">
        <f t="shared" si="166"/>
        <v>4.5751633986928102E-2</v>
      </c>
      <c r="Q2171" t="str" cm="1">
        <f t="array" ref="Q2171">_xlfn.IFS(LEFT(N2171,4)="film","film &amp; video",LEFT(N2171,4)="food","food",LEFT(N2171,4)="game","games",LEFT(N2171,4)="jour","journalism",LEFT(N2171,4)="musi","music",LEFT(N2171,4)="phot","photography",LEFT(N2171,4)="publ","publishing",LEFT(N2171,4)="tech","technology",LEFT(N2171,4)="thea","theater")</f>
        <v>music</v>
      </c>
      <c r="R2171" t="str">
        <f t="shared" si="169"/>
        <v>rock</v>
      </c>
      <c r="S2171" s="10">
        <f t="shared" si="167"/>
        <v>42796.700821759259</v>
      </c>
      <c r="T2171" s="10">
        <f t="shared" si="168"/>
        <v>42793.700821759259</v>
      </c>
    </row>
    <row r="2172" spans="1:20" ht="43.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65"/>
        <v>1.8085714285714285</v>
      </c>
      <c r="P2172">
        <f t="shared" si="166"/>
        <v>3.0015797788309637E-2</v>
      </c>
      <c r="Q2172" t="str" cm="1">
        <f t="array" ref="Q2172">_xlfn.IFS(LEFT(N2172,4)="film","film &amp; video",LEFT(N2172,4)="food","food",LEFT(N2172,4)="game","games",LEFT(N2172,4)="jour","journalism",LEFT(N2172,4)="musi","music",LEFT(N2172,4)="phot","photography",LEFT(N2172,4)="publ","publishing",LEFT(N2172,4)="tech","technology",LEFT(N2172,4)="thea","theater")</f>
        <v>music</v>
      </c>
      <c r="R2172" t="str">
        <f t="shared" si="169"/>
        <v>rock</v>
      </c>
      <c r="S2172" s="10">
        <f t="shared" si="167"/>
        <v>42238.750254629631</v>
      </c>
      <c r="T2172" s="10">
        <f t="shared" si="168"/>
        <v>42198.750254629631</v>
      </c>
    </row>
    <row r="2173" spans="1:20" ht="43.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65"/>
        <v>1.0607500000000001</v>
      </c>
      <c r="P2173">
        <f t="shared" si="166"/>
        <v>1.1077068112184774E-2</v>
      </c>
      <c r="Q2173" t="str" cm="1">
        <f t="array" ref="Q2173">_xlfn.IFS(LEFT(N2173,4)="film","film &amp; video",LEFT(N2173,4)="food","food",LEFT(N2173,4)="game","games",LEFT(N2173,4)="jour","journalism",LEFT(N2173,4)="musi","music",LEFT(N2173,4)="phot","photography",LEFT(N2173,4)="publ","publishing",LEFT(N2173,4)="tech","technology",LEFT(N2173,4)="thea","theater")</f>
        <v>music</v>
      </c>
      <c r="R2173" t="str">
        <f t="shared" si="169"/>
        <v>rock</v>
      </c>
      <c r="S2173" s="10">
        <f t="shared" si="167"/>
        <v>42177.208333333328</v>
      </c>
      <c r="T2173" s="10">
        <f t="shared" si="168"/>
        <v>42141.95711805555</v>
      </c>
    </row>
    <row r="2174" spans="1:20" ht="43.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65"/>
        <v>1</v>
      </c>
      <c r="P2174">
        <f t="shared" si="166"/>
        <v>1.2999999999999999E-2</v>
      </c>
      <c r="Q2174" t="str" cm="1">
        <f t="array" ref="Q2174">_xlfn.IFS(LEFT(N2174,4)="film","film &amp; video",LEFT(N2174,4)="food","food",LEFT(N2174,4)="game","games",LEFT(N2174,4)="jour","journalism",LEFT(N2174,4)="musi","music",LEFT(N2174,4)="phot","photography",LEFT(N2174,4)="publ","publishing",LEFT(N2174,4)="tech","technology",LEFT(N2174,4)="thea","theater")</f>
        <v>music</v>
      </c>
      <c r="R2174" t="str">
        <f t="shared" si="169"/>
        <v>rock</v>
      </c>
      <c r="S2174" s="10">
        <f t="shared" si="167"/>
        <v>42112.580092592587</v>
      </c>
      <c r="T2174" s="10">
        <f t="shared" si="168"/>
        <v>42082.580092592587</v>
      </c>
    </row>
    <row r="2175" spans="1:20" ht="43.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65"/>
        <v>1.2692857142857144</v>
      </c>
      <c r="P2175">
        <f t="shared" si="166"/>
        <v>1.6882386043894203E-2</v>
      </c>
      <c r="Q2175" t="str" cm="1">
        <f t="array" ref="Q2175">_xlfn.IFS(LEFT(N2175,4)="film","film &amp; video",LEFT(N2175,4)="food","food",LEFT(N2175,4)="game","games",LEFT(N2175,4)="jour","journalism",LEFT(N2175,4)="musi","music",LEFT(N2175,4)="phot","photography",LEFT(N2175,4)="publ","publishing",LEFT(N2175,4)="tech","technology",LEFT(N2175,4)="thea","theater")</f>
        <v>music</v>
      </c>
      <c r="R2175" t="str">
        <f t="shared" si="169"/>
        <v>rock</v>
      </c>
      <c r="S2175" s="10">
        <f t="shared" si="167"/>
        <v>41527.165972222225</v>
      </c>
      <c r="T2175" s="10">
        <f t="shared" si="168"/>
        <v>41495.692627314813</v>
      </c>
    </row>
    <row r="2176" spans="1:20" ht="57.6">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65"/>
        <v>1.0297499999999999</v>
      </c>
      <c r="P2176">
        <f t="shared" si="166"/>
        <v>1.529497450837582E-2</v>
      </c>
      <c r="Q2176" t="str" cm="1">
        <f t="array" ref="Q2176">_xlfn.IFS(LEFT(N2176,4)="film","film &amp; video",LEFT(N2176,4)="food","food",LEFT(N2176,4)="game","games",LEFT(N2176,4)="jour","journalism",LEFT(N2176,4)="musi","music",LEFT(N2176,4)="phot","photography",LEFT(N2176,4)="publ","publishing",LEFT(N2176,4)="tech","technology",LEFT(N2176,4)="thea","theater")</f>
        <v>music</v>
      </c>
      <c r="R2176" t="str">
        <f t="shared" si="169"/>
        <v>rock</v>
      </c>
      <c r="S2176" s="10">
        <f t="shared" si="167"/>
        <v>42495.542905092589</v>
      </c>
      <c r="T2176" s="10">
        <f t="shared" si="168"/>
        <v>42465.542905092589</v>
      </c>
    </row>
    <row r="2177" spans="1:20" ht="43.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65"/>
        <v>2.5</v>
      </c>
      <c r="P2177">
        <f t="shared" si="166"/>
        <v>1.4857142857142857E-2</v>
      </c>
      <c r="Q2177" t="str" cm="1">
        <f t="array" ref="Q2177">_xlfn.IFS(LEFT(N2177,4)="film","film &amp; video",LEFT(N2177,4)="food","food",LEFT(N2177,4)="game","games",LEFT(N2177,4)="jour","journalism",LEFT(N2177,4)="musi","music",LEFT(N2177,4)="phot","photography",LEFT(N2177,4)="publ","publishing",LEFT(N2177,4)="tech","technology",LEFT(N2177,4)="thea","theater")</f>
        <v>music</v>
      </c>
      <c r="R2177" t="str">
        <f t="shared" si="169"/>
        <v>rock</v>
      </c>
      <c r="S2177" s="10">
        <f t="shared" si="167"/>
        <v>42572.009097222224</v>
      </c>
      <c r="T2177" s="10">
        <f t="shared" si="168"/>
        <v>42565.009097222224</v>
      </c>
    </row>
    <row r="2178" spans="1:20" ht="43.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170">E2178/D2178</f>
        <v>1.2602</v>
      </c>
      <c r="P2178">
        <f t="shared" ref="P2178:P2241" si="171">L2178/E2178</f>
        <v>1.1268052690049199E-2</v>
      </c>
      <c r="Q2178" t="str" cm="1">
        <f t="array" ref="Q2178">_xlfn.IFS(LEFT(N2178,4)="film","film &amp; video",LEFT(N2178,4)="food","food",LEFT(N2178,4)="game","games",LEFT(N2178,4)="jour","journalism",LEFT(N2178,4)="musi","music",LEFT(N2178,4)="phot","photography",LEFT(N2178,4)="publ","publishing",LEFT(N2178,4)="tech","technology",LEFT(N2178,4)="thea","theater")</f>
        <v>music</v>
      </c>
      <c r="R2178" t="str">
        <f t="shared" si="169"/>
        <v>rock</v>
      </c>
      <c r="S2178" s="10">
        <f t="shared" ref="S2178:S2241" si="172">(((I2178/60)/60)/24)+DATE(1970,1,1)</f>
        <v>42126.633206018523</v>
      </c>
      <c r="T2178" s="10">
        <f t="shared" ref="T2178:T2241" si="173">(((J2178/60)/60)/24)+DATE(1970,1,1)</f>
        <v>42096.633206018523</v>
      </c>
    </row>
    <row r="2179" spans="1:20" ht="7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70"/>
        <v>1.0012000000000001</v>
      </c>
      <c r="P2179">
        <f t="shared" si="171"/>
        <v>1.5181781861765881E-2</v>
      </c>
      <c r="Q2179" t="str" cm="1">
        <f t="array" ref="Q2179">_xlfn.IFS(LEFT(N2179,4)="film","film &amp; video",LEFT(N2179,4)="food","food",LEFT(N2179,4)="game","games",LEFT(N2179,4)="jour","journalism",LEFT(N2179,4)="musi","music",LEFT(N2179,4)="phot","photography",LEFT(N2179,4)="publ","publishing",LEFT(N2179,4)="tech","technology",LEFT(N2179,4)="thea","theater")</f>
        <v>music</v>
      </c>
      <c r="R2179" t="str">
        <f t="shared" ref="R2179:R2242" si="174">MID(N2179,SEARCH("/",N2179)+1,17)</f>
        <v>rock</v>
      </c>
      <c r="S2179" s="10">
        <f t="shared" si="172"/>
        <v>42527.250775462962</v>
      </c>
      <c r="T2179" s="10">
        <f t="shared" si="173"/>
        <v>42502.250775462962</v>
      </c>
    </row>
    <row r="2180" spans="1:20" ht="43.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70"/>
        <v>1.3864000000000001</v>
      </c>
      <c r="P2180">
        <f t="shared" si="171"/>
        <v>2.4783612233121755E-2</v>
      </c>
      <c r="Q2180" t="str" cm="1">
        <f t="array" ref="Q2180">_xlfn.IFS(LEFT(N2180,4)="film","film &amp; video",LEFT(N2180,4)="food","food",LEFT(N2180,4)="game","games",LEFT(N2180,4)="jour","journalism",LEFT(N2180,4)="musi","music",LEFT(N2180,4)="phot","photography",LEFT(N2180,4)="publ","publishing",LEFT(N2180,4)="tech","technology",LEFT(N2180,4)="thea","theater")</f>
        <v>music</v>
      </c>
      <c r="R2180" t="str">
        <f t="shared" si="174"/>
        <v>rock</v>
      </c>
      <c r="S2180" s="10">
        <f t="shared" si="172"/>
        <v>42753.63653935185</v>
      </c>
      <c r="T2180" s="10">
        <f t="shared" si="173"/>
        <v>42723.63653935185</v>
      </c>
    </row>
    <row r="2181" spans="1:20" ht="43.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70"/>
        <v>1.6140000000000001</v>
      </c>
      <c r="P2181">
        <f t="shared" si="171"/>
        <v>1.3011152416356878E-2</v>
      </c>
      <c r="Q2181" t="str" cm="1">
        <f t="array" ref="Q2181">_xlfn.IFS(LEFT(N2181,4)="film","film &amp; video",LEFT(N2181,4)="food","food",LEFT(N2181,4)="game","games",LEFT(N2181,4)="jour","journalism",LEFT(N2181,4)="musi","music",LEFT(N2181,4)="phot","photography",LEFT(N2181,4)="publ","publishing",LEFT(N2181,4)="tech","technology",LEFT(N2181,4)="thea","theater")</f>
        <v>music</v>
      </c>
      <c r="R2181" t="str">
        <f t="shared" si="174"/>
        <v>rock</v>
      </c>
      <c r="S2181" s="10">
        <f t="shared" si="172"/>
        <v>42105.171203703707</v>
      </c>
      <c r="T2181" s="10">
        <f t="shared" si="173"/>
        <v>42075.171203703707</v>
      </c>
    </row>
    <row r="2182" spans="1:20" ht="28.8">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70"/>
        <v>1.071842</v>
      </c>
      <c r="P2182">
        <f t="shared" si="171"/>
        <v>1.4554383948380451E-2</v>
      </c>
      <c r="Q2182" t="str" cm="1">
        <f t="array" ref="Q2182">_xlfn.IFS(LEFT(N2182,4)="film","film &amp; video",LEFT(N2182,4)="food","food",LEFT(N2182,4)="game","games",LEFT(N2182,4)="jour","journalism",LEFT(N2182,4)="musi","music",LEFT(N2182,4)="phot","photography",LEFT(N2182,4)="publ","publishing",LEFT(N2182,4)="tech","technology",LEFT(N2182,4)="thea","theater")</f>
        <v>music</v>
      </c>
      <c r="R2182" t="str">
        <f t="shared" si="174"/>
        <v>rock</v>
      </c>
      <c r="S2182" s="10">
        <f t="shared" si="172"/>
        <v>42321.711435185185</v>
      </c>
      <c r="T2182" s="10">
        <f t="shared" si="173"/>
        <v>42279.669768518521</v>
      </c>
    </row>
    <row r="2183" spans="1:20" ht="57.6">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70"/>
        <v>1.5309999999999999</v>
      </c>
      <c r="P2183">
        <f t="shared" si="171"/>
        <v>1.7308948399738733E-2</v>
      </c>
      <c r="Q2183" t="str" cm="1">
        <f t="array" ref="Q2183">_xlfn.IFS(LEFT(N2183,4)="film","film &amp; video",LEFT(N2183,4)="food","food",LEFT(N2183,4)="game","games",LEFT(N2183,4)="jour","journalism",LEFT(N2183,4)="musi","music",LEFT(N2183,4)="phot","photography",LEFT(N2183,4)="publ","publishing",LEFT(N2183,4)="tech","technology",LEFT(N2183,4)="thea","theater")</f>
        <v>games</v>
      </c>
      <c r="R2183" t="str">
        <f t="shared" si="174"/>
        <v>tabletop games</v>
      </c>
      <c r="S2183" s="10">
        <f t="shared" si="172"/>
        <v>42787.005243055552</v>
      </c>
      <c r="T2183" s="10">
        <f t="shared" si="173"/>
        <v>42773.005243055552</v>
      </c>
    </row>
    <row r="2184" spans="1:20" ht="43.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70"/>
        <v>5.2416666666666663</v>
      </c>
      <c r="P2184">
        <f t="shared" si="171"/>
        <v>2.2639109697933226E-2</v>
      </c>
      <c r="Q2184" t="str" cm="1">
        <f t="array" ref="Q2184">_xlfn.IFS(LEFT(N2184,4)="film","film &amp; video",LEFT(N2184,4)="food","food",LEFT(N2184,4)="game","games",LEFT(N2184,4)="jour","journalism",LEFT(N2184,4)="musi","music",LEFT(N2184,4)="phot","photography",LEFT(N2184,4)="publ","publishing",LEFT(N2184,4)="tech","technology",LEFT(N2184,4)="thea","theater")</f>
        <v>games</v>
      </c>
      <c r="R2184" t="str">
        <f t="shared" si="174"/>
        <v>tabletop games</v>
      </c>
      <c r="S2184" s="10">
        <f t="shared" si="172"/>
        <v>41914.900752314818</v>
      </c>
      <c r="T2184" s="10">
        <f t="shared" si="173"/>
        <v>41879.900752314818</v>
      </c>
    </row>
    <row r="2185" spans="1:20" ht="43.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70"/>
        <v>4.8927777777777779</v>
      </c>
      <c r="P2185">
        <f t="shared" si="171"/>
        <v>3.1679345974792779E-2</v>
      </c>
      <c r="Q2185" t="str" cm="1">
        <f t="array" ref="Q2185">_xlfn.IFS(LEFT(N2185,4)="film","film &amp; video",LEFT(N2185,4)="food","food",LEFT(N2185,4)="game","games",LEFT(N2185,4)="jour","journalism",LEFT(N2185,4)="musi","music",LEFT(N2185,4)="phot","photography",LEFT(N2185,4)="publ","publishing",LEFT(N2185,4)="tech","technology",LEFT(N2185,4)="thea","theater")</f>
        <v>games</v>
      </c>
      <c r="R2185" t="str">
        <f t="shared" si="174"/>
        <v>tabletop games</v>
      </c>
      <c r="S2185" s="10">
        <f t="shared" si="172"/>
        <v>42775.208333333328</v>
      </c>
      <c r="T2185" s="10">
        <f t="shared" si="173"/>
        <v>42745.365474537044</v>
      </c>
    </row>
    <row r="2186" spans="1:20" ht="57.6">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70"/>
        <v>2.8473999999999999</v>
      </c>
      <c r="P2186">
        <f t="shared" si="171"/>
        <v>9.3418557280325904E-3</v>
      </c>
      <c r="Q2186" t="str" cm="1">
        <f t="array" ref="Q2186">_xlfn.IFS(LEFT(N2186,4)="film","film &amp; video",LEFT(N2186,4)="food","food",LEFT(N2186,4)="game","games",LEFT(N2186,4)="jour","journalism",LEFT(N2186,4)="musi","music",LEFT(N2186,4)="phot","photography",LEFT(N2186,4)="publ","publishing",LEFT(N2186,4)="tech","technology",LEFT(N2186,4)="thea","theater")</f>
        <v>games</v>
      </c>
      <c r="R2186" t="str">
        <f t="shared" si="174"/>
        <v>tabletop games</v>
      </c>
      <c r="S2186" s="10">
        <f t="shared" si="172"/>
        <v>42394.666666666672</v>
      </c>
      <c r="T2186" s="10">
        <f t="shared" si="173"/>
        <v>42380.690289351856</v>
      </c>
    </row>
    <row r="2187" spans="1:20" ht="43.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70"/>
        <v>18.569700000000001</v>
      </c>
      <c r="P2187">
        <f t="shared" si="171"/>
        <v>6.7098553019165627E-3</v>
      </c>
      <c r="Q2187" t="str" cm="1">
        <f t="array" ref="Q2187">_xlfn.IFS(LEFT(N2187,4)="film","film &amp; video",LEFT(N2187,4)="food","food",LEFT(N2187,4)="game","games",LEFT(N2187,4)="jour","journalism",LEFT(N2187,4)="musi","music",LEFT(N2187,4)="phot","photography",LEFT(N2187,4)="publ","publishing",LEFT(N2187,4)="tech","technology",LEFT(N2187,4)="thea","theater")</f>
        <v>games</v>
      </c>
      <c r="R2187" t="str">
        <f t="shared" si="174"/>
        <v>tabletop games</v>
      </c>
      <c r="S2187" s="10">
        <f t="shared" si="172"/>
        <v>41359.349988425929</v>
      </c>
      <c r="T2187" s="10">
        <f t="shared" si="173"/>
        <v>41319.349988425929</v>
      </c>
    </row>
    <row r="2188" spans="1:20" ht="43.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70"/>
        <v>1.0967499999999999</v>
      </c>
      <c r="P2188">
        <f t="shared" si="171"/>
        <v>1.7870982448142239E-2</v>
      </c>
      <c r="Q2188" t="str" cm="1">
        <f t="array" ref="Q2188">_xlfn.IFS(LEFT(N2188,4)="film","film &amp; video",LEFT(N2188,4)="food","food",LEFT(N2188,4)="game","games",LEFT(N2188,4)="jour","journalism",LEFT(N2188,4)="musi","music",LEFT(N2188,4)="phot","photography",LEFT(N2188,4)="publ","publishing",LEFT(N2188,4)="tech","technology",LEFT(N2188,4)="thea","theater")</f>
        <v>games</v>
      </c>
      <c r="R2188" t="str">
        <f t="shared" si="174"/>
        <v>tabletop games</v>
      </c>
      <c r="S2188" s="10">
        <f t="shared" si="172"/>
        <v>42620.083333333328</v>
      </c>
      <c r="T2188" s="10">
        <f t="shared" si="173"/>
        <v>42583.615081018521</v>
      </c>
    </row>
    <row r="2189" spans="1:20" ht="43.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70"/>
        <v>10.146425000000001</v>
      </c>
      <c r="P2189">
        <f t="shared" si="171"/>
        <v>1.7552980483273667E-2</v>
      </c>
      <c r="Q2189" t="str" cm="1">
        <f t="array" ref="Q2189">_xlfn.IFS(LEFT(N2189,4)="film","film &amp; video",LEFT(N2189,4)="food","food",LEFT(N2189,4)="game","games",LEFT(N2189,4)="jour","journalism",LEFT(N2189,4)="musi","music",LEFT(N2189,4)="phot","photography",LEFT(N2189,4)="publ","publishing",LEFT(N2189,4)="tech","technology",LEFT(N2189,4)="thea","theater")</f>
        <v>games</v>
      </c>
      <c r="R2189" t="str">
        <f t="shared" si="174"/>
        <v>tabletop games</v>
      </c>
      <c r="S2189" s="10">
        <f t="shared" si="172"/>
        <v>42097.165972222225</v>
      </c>
      <c r="T2189" s="10">
        <f t="shared" si="173"/>
        <v>42068.209097222221</v>
      </c>
    </row>
    <row r="2190" spans="1:20" ht="43.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70"/>
        <v>4.1217692027666546</v>
      </c>
      <c r="P2190">
        <f t="shared" si="171"/>
        <v>2.2698167365864431E-2</v>
      </c>
      <c r="Q2190" t="str" cm="1">
        <f t="array" ref="Q2190">_xlfn.IFS(LEFT(N2190,4)="film","film &amp; video",LEFT(N2190,4)="food","food",LEFT(N2190,4)="game","games",LEFT(N2190,4)="jour","journalism",LEFT(N2190,4)="musi","music",LEFT(N2190,4)="phot","photography",LEFT(N2190,4)="publ","publishing",LEFT(N2190,4)="tech","technology",LEFT(N2190,4)="thea","theater")</f>
        <v>games</v>
      </c>
      <c r="R2190" t="str">
        <f t="shared" si="174"/>
        <v>tabletop games</v>
      </c>
      <c r="S2190" s="10">
        <f t="shared" si="172"/>
        <v>42668.708333333328</v>
      </c>
      <c r="T2190" s="10">
        <f t="shared" si="173"/>
        <v>42633.586122685185</v>
      </c>
    </row>
    <row r="2191" spans="1:20" ht="43.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70"/>
        <v>5.0324999999999998</v>
      </c>
      <c r="P2191">
        <f t="shared" si="171"/>
        <v>1.4571948998178506E-2</v>
      </c>
      <c r="Q2191" t="str" cm="1">
        <f t="array" ref="Q2191">_xlfn.IFS(LEFT(N2191,4)="film","film &amp; video",LEFT(N2191,4)="food","food",LEFT(N2191,4)="game","games",LEFT(N2191,4)="jour","journalism",LEFT(N2191,4)="musi","music",LEFT(N2191,4)="phot","photography",LEFT(N2191,4)="publ","publishing",LEFT(N2191,4)="tech","technology",LEFT(N2191,4)="thea","theater")</f>
        <v>games</v>
      </c>
      <c r="R2191" t="str">
        <f t="shared" si="174"/>
        <v>tabletop games</v>
      </c>
      <c r="S2191" s="10">
        <f t="shared" si="172"/>
        <v>42481.916666666672</v>
      </c>
      <c r="T2191" s="10">
        <f t="shared" si="173"/>
        <v>42467.788194444445</v>
      </c>
    </row>
    <row r="2192" spans="1:20" ht="43.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70"/>
        <v>1.8461052631578947</v>
      </c>
      <c r="P2192">
        <f t="shared" si="171"/>
        <v>1.5309613410879233E-2</v>
      </c>
      <c r="Q2192" t="str" cm="1">
        <f t="array" ref="Q2192">_xlfn.IFS(LEFT(N2192,4)="film","film &amp; video",LEFT(N2192,4)="food","food",LEFT(N2192,4)="game","games",LEFT(N2192,4)="jour","journalism",LEFT(N2192,4)="musi","music",LEFT(N2192,4)="phot","photography",LEFT(N2192,4)="publ","publishing",LEFT(N2192,4)="tech","technology",LEFT(N2192,4)="thea","theater")</f>
        <v>games</v>
      </c>
      <c r="R2192" t="str">
        <f t="shared" si="174"/>
        <v>tabletop games</v>
      </c>
      <c r="S2192" s="10">
        <f t="shared" si="172"/>
        <v>42452.290972222225</v>
      </c>
      <c r="T2192" s="10">
        <f t="shared" si="173"/>
        <v>42417.625046296293</v>
      </c>
    </row>
    <row r="2193" spans="1:20" ht="43.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70"/>
        <v>1.1973333333333334</v>
      </c>
      <c r="P2193">
        <f t="shared" si="171"/>
        <v>2.7839643652561249E-2</v>
      </c>
      <c r="Q2193" t="str" cm="1">
        <f t="array" ref="Q2193">_xlfn.IFS(LEFT(N2193,4)="film","film &amp; video",LEFT(N2193,4)="food","food",LEFT(N2193,4)="game","games",LEFT(N2193,4)="jour","journalism",LEFT(N2193,4)="musi","music",LEFT(N2193,4)="phot","photography",LEFT(N2193,4)="publ","publishing",LEFT(N2193,4)="tech","technology",LEFT(N2193,4)="thea","theater")</f>
        <v>games</v>
      </c>
      <c r="R2193" t="str">
        <f t="shared" si="174"/>
        <v>tabletop games</v>
      </c>
      <c r="S2193" s="10">
        <f t="shared" si="172"/>
        <v>42780.833645833336</v>
      </c>
      <c r="T2193" s="10">
        <f t="shared" si="173"/>
        <v>42768.833645833336</v>
      </c>
    </row>
    <row r="2194" spans="1:20" ht="43.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70"/>
        <v>10.812401666666668</v>
      </c>
      <c r="P2194">
        <f t="shared" si="171"/>
        <v>2.4955910967051569E-2</v>
      </c>
      <c r="Q2194" t="str" cm="1">
        <f t="array" ref="Q2194">_xlfn.IFS(LEFT(N2194,4)="film","film &amp; video",LEFT(N2194,4)="food","food",LEFT(N2194,4)="game","games",LEFT(N2194,4)="jour","journalism",LEFT(N2194,4)="musi","music",LEFT(N2194,4)="phot","photography",LEFT(N2194,4)="publ","publishing",LEFT(N2194,4)="tech","technology",LEFT(N2194,4)="thea","theater")</f>
        <v>games</v>
      </c>
      <c r="R2194" t="str">
        <f t="shared" si="174"/>
        <v>tabletop games</v>
      </c>
      <c r="S2194" s="10">
        <f t="shared" si="172"/>
        <v>42719.958333333328</v>
      </c>
      <c r="T2194" s="10">
        <f t="shared" si="173"/>
        <v>42691.8512037037</v>
      </c>
    </row>
    <row r="2195" spans="1:20" ht="57.6">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70"/>
        <v>4.5237333333333334</v>
      </c>
      <c r="P2195">
        <f t="shared" si="171"/>
        <v>1.3219170007073804E-2</v>
      </c>
      <c r="Q2195" t="str" cm="1">
        <f t="array" ref="Q2195">_xlfn.IFS(LEFT(N2195,4)="film","film &amp; video",LEFT(N2195,4)="food","food",LEFT(N2195,4)="game","games",LEFT(N2195,4)="jour","journalism",LEFT(N2195,4)="musi","music",LEFT(N2195,4)="phot","photography",LEFT(N2195,4)="publ","publishing",LEFT(N2195,4)="tech","technology",LEFT(N2195,4)="thea","theater")</f>
        <v>games</v>
      </c>
      <c r="R2195" t="str">
        <f t="shared" si="174"/>
        <v>tabletop games</v>
      </c>
      <c r="S2195" s="10">
        <f t="shared" si="172"/>
        <v>42695.207638888889</v>
      </c>
      <c r="T2195" s="10">
        <f t="shared" si="173"/>
        <v>42664.405925925923</v>
      </c>
    </row>
    <row r="2196" spans="1:20" ht="57.6">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70"/>
        <v>5.3737000000000004</v>
      </c>
      <c r="P2196">
        <f t="shared" si="171"/>
        <v>1.6338835439269034E-2</v>
      </c>
      <c r="Q2196" t="str" cm="1">
        <f t="array" ref="Q2196">_xlfn.IFS(LEFT(N2196,4)="film","film &amp; video",LEFT(N2196,4)="food","food",LEFT(N2196,4)="game","games",LEFT(N2196,4)="jour","journalism",LEFT(N2196,4)="musi","music",LEFT(N2196,4)="phot","photography",LEFT(N2196,4)="publ","publishing",LEFT(N2196,4)="tech","technology",LEFT(N2196,4)="thea","theater")</f>
        <v>games</v>
      </c>
      <c r="R2196" t="str">
        <f t="shared" si="174"/>
        <v>tabletop games</v>
      </c>
      <c r="S2196" s="10">
        <f t="shared" si="172"/>
        <v>42455.716319444444</v>
      </c>
      <c r="T2196" s="10">
        <f t="shared" si="173"/>
        <v>42425.757986111115</v>
      </c>
    </row>
    <row r="2197" spans="1:20" ht="28.8">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70"/>
        <v>1.2032608695652174</v>
      </c>
      <c r="P2197">
        <f t="shared" si="171"/>
        <v>2.077687443541102E-2</v>
      </c>
      <c r="Q2197" t="str" cm="1">
        <f t="array" ref="Q2197">_xlfn.IFS(LEFT(N2197,4)="film","film &amp; video",LEFT(N2197,4)="food","food",LEFT(N2197,4)="game","games",LEFT(N2197,4)="jour","journalism",LEFT(N2197,4)="musi","music",LEFT(N2197,4)="phot","photography",LEFT(N2197,4)="publ","publishing",LEFT(N2197,4)="tech","technology",LEFT(N2197,4)="thea","theater")</f>
        <v>games</v>
      </c>
      <c r="R2197" t="str">
        <f t="shared" si="174"/>
        <v>tabletop games</v>
      </c>
      <c r="S2197" s="10">
        <f t="shared" si="172"/>
        <v>42227.771990740745</v>
      </c>
      <c r="T2197" s="10">
        <f t="shared" si="173"/>
        <v>42197.771990740745</v>
      </c>
    </row>
    <row r="2198" spans="1:20" ht="28.8">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70"/>
        <v>1.1383571428571428</v>
      </c>
      <c r="P2198">
        <f t="shared" si="171"/>
        <v>1.4682813578465207E-2</v>
      </c>
      <c r="Q2198" t="str" cm="1">
        <f t="array" ref="Q2198">_xlfn.IFS(LEFT(N2198,4)="film","film &amp; video",LEFT(N2198,4)="food","food",LEFT(N2198,4)="game","games",LEFT(N2198,4)="jour","journalism",LEFT(N2198,4)="musi","music",LEFT(N2198,4)="phot","photography",LEFT(N2198,4)="publ","publishing",LEFT(N2198,4)="tech","technology",LEFT(N2198,4)="thea","theater")</f>
        <v>games</v>
      </c>
      <c r="R2198" t="str">
        <f t="shared" si="174"/>
        <v>tabletop games</v>
      </c>
      <c r="S2198" s="10">
        <f t="shared" si="172"/>
        <v>42706.291666666672</v>
      </c>
      <c r="T2198" s="10">
        <f t="shared" si="173"/>
        <v>42675.487291666665</v>
      </c>
    </row>
    <row r="2199" spans="1:20" ht="43.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70"/>
        <v>9.5103109999999997</v>
      </c>
      <c r="P2199">
        <f t="shared" si="171"/>
        <v>1.5176510351063528E-2</v>
      </c>
      <c r="Q2199" t="str" cm="1">
        <f t="array" ref="Q2199">_xlfn.IFS(LEFT(N2199,4)="film","film &amp; video",LEFT(N2199,4)="food","food",LEFT(N2199,4)="game","games",LEFT(N2199,4)="jour","journalism",LEFT(N2199,4)="musi","music",LEFT(N2199,4)="phot","photography",LEFT(N2199,4)="publ","publishing",LEFT(N2199,4)="tech","technology",LEFT(N2199,4)="thea","theater")</f>
        <v>games</v>
      </c>
      <c r="R2199" t="str">
        <f t="shared" si="174"/>
        <v>tabletop games</v>
      </c>
      <c r="S2199" s="10">
        <f t="shared" si="172"/>
        <v>42063.584016203706</v>
      </c>
      <c r="T2199" s="10">
        <f t="shared" si="173"/>
        <v>42033.584016203706</v>
      </c>
    </row>
    <row r="2200" spans="1:20" ht="43.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70"/>
        <v>1.3289249999999999</v>
      </c>
      <c r="P2200">
        <f t="shared" si="171"/>
        <v>1.2246740786726114E-2</v>
      </c>
      <c r="Q2200" t="str" cm="1">
        <f t="array" ref="Q2200">_xlfn.IFS(LEFT(N2200,4)="film","film &amp; video",LEFT(N2200,4)="food","food",LEFT(N2200,4)="game","games",LEFT(N2200,4)="jour","journalism",LEFT(N2200,4)="musi","music",LEFT(N2200,4)="phot","photography",LEFT(N2200,4)="publ","publishing",LEFT(N2200,4)="tech","technology",LEFT(N2200,4)="thea","theater")</f>
        <v>games</v>
      </c>
      <c r="R2200" t="str">
        <f t="shared" si="174"/>
        <v>tabletop games</v>
      </c>
      <c r="S2200" s="10">
        <f t="shared" si="172"/>
        <v>42322.555555555555</v>
      </c>
      <c r="T2200" s="10">
        <f t="shared" si="173"/>
        <v>42292.513888888891</v>
      </c>
    </row>
    <row r="2201" spans="1:20" ht="28.8">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70"/>
        <v>1.4697777777777778</v>
      </c>
      <c r="P2201">
        <f t="shared" si="171"/>
        <v>1.8974901723616572E-2</v>
      </c>
      <c r="Q2201" t="str" cm="1">
        <f t="array" ref="Q2201">_xlfn.IFS(LEFT(N2201,4)="film","film &amp; video",LEFT(N2201,4)="food","food",LEFT(N2201,4)="game","games",LEFT(N2201,4)="jour","journalism",LEFT(N2201,4)="musi","music",LEFT(N2201,4)="phot","photography",LEFT(N2201,4)="publ","publishing",LEFT(N2201,4)="tech","technology",LEFT(N2201,4)="thea","theater")</f>
        <v>games</v>
      </c>
      <c r="R2201" t="str">
        <f t="shared" si="174"/>
        <v>tabletop games</v>
      </c>
      <c r="S2201" s="10">
        <f t="shared" si="172"/>
        <v>42292.416643518518</v>
      </c>
      <c r="T2201" s="10">
        <f t="shared" si="173"/>
        <v>42262.416643518518</v>
      </c>
    </row>
    <row r="2202" spans="1:20" ht="43.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70"/>
        <v>5.4215</v>
      </c>
      <c r="P2202">
        <f t="shared" si="171"/>
        <v>2.4255279904085585E-2</v>
      </c>
      <c r="Q2202" t="str" cm="1">
        <f t="array" ref="Q2202">_xlfn.IFS(LEFT(N2202,4)="film","film &amp; video",LEFT(N2202,4)="food","food",LEFT(N2202,4)="game","games",LEFT(N2202,4)="jour","journalism",LEFT(N2202,4)="musi","music",LEFT(N2202,4)="phot","photography",LEFT(N2202,4)="publ","publishing",LEFT(N2202,4)="tech","technology",LEFT(N2202,4)="thea","theater")</f>
        <v>games</v>
      </c>
      <c r="R2202" t="str">
        <f t="shared" si="174"/>
        <v>tabletop games</v>
      </c>
      <c r="S2202" s="10">
        <f t="shared" si="172"/>
        <v>42191.125</v>
      </c>
      <c r="T2202" s="10">
        <f t="shared" si="173"/>
        <v>42163.625787037032</v>
      </c>
    </row>
    <row r="2203" spans="1:20" ht="43.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70"/>
        <v>3.8271818181818182</v>
      </c>
      <c r="P2203">
        <f t="shared" si="171"/>
        <v>6.6509893346635304E-2</v>
      </c>
      <c r="Q2203" t="str" cm="1">
        <f t="array" ref="Q2203">_xlfn.IFS(LEFT(N2203,4)="film","film &amp; video",LEFT(N2203,4)="food","food",LEFT(N2203,4)="game","games",LEFT(N2203,4)="jour","journalism",LEFT(N2203,4)="musi","music",LEFT(N2203,4)="phot","photography",LEFT(N2203,4)="publ","publishing",LEFT(N2203,4)="tech","technology",LEFT(N2203,4)="thea","theater")</f>
        <v>music</v>
      </c>
      <c r="R2203" t="str">
        <f t="shared" si="174"/>
        <v>electronic music</v>
      </c>
      <c r="S2203" s="10">
        <f t="shared" si="172"/>
        <v>41290.846817129634</v>
      </c>
      <c r="T2203" s="10">
        <f t="shared" si="173"/>
        <v>41276.846817129634</v>
      </c>
    </row>
    <row r="2204" spans="1:20" ht="28.8">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70"/>
        <v>7.0418124999999998</v>
      </c>
      <c r="P2204">
        <f t="shared" si="171"/>
        <v>2.5597103018576539E-2</v>
      </c>
      <c r="Q2204" t="str" cm="1">
        <f t="array" ref="Q2204">_xlfn.IFS(LEFT(N2204,4)="film","film &amp; video",LEFT(N2204,4)="food","food",LEFT(N2204,4)="game","games",LEFT(N2204,4)="jour","journalism",LEFT(N2204,4)="musi","music",LEFT(N2204,4)="phot","photography",LEFT(N2204,4)="publ","publishing",LEFT(N2204,4)="tech","technology",LEFT(N2204,4)="thea","theater")</f>
        <v>music</v>
      </c>
      <c r="R2204" t="str">
        <f t="shared" si="174"/>
        <v>electronic music</v>
      </c>
      <c r="S2204" s="10">
        <f t="shared" si="172"/>
        <v>41214.849166666667</v>
      </c>
      <c r="T2204" s="10">
        <f t="shared" si="173"/>
        <v>41184.849166666667</v>
      </c>
    </row>
    <row r="2205" spans="1:20" ht="43.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70"/>
        <v>1.0954999999999999</v>
      </c>
      <c r="P2205">
        <f t="shared" si="171"/>
        <v>2.2820629849383843E-2</v>
      </c>
      <c r="Q2205" t="str" cm="1">
        <f t="array" ref="Q2205">_xlfn.IFS(LEFT(N2205,4)="film","film &amp; video",LEFT(N2205,4)="food","food",LEFT(N2205,4)="game","games",LEFT(N2205,4)="jour","journalism",LEFT(N2205,4)="musi","music",LEFT(N2205,4)="phot","photography",LEFT(N2205,4)="publ","publishing",LEFT(N2205,4)="tech","technology",LEFT(N2205,4)="thea","theater")</f>
        <v>music</v>
      </c>
      <c r="R2205" t="str">
        <f t="shared" si="174"/>
        <v>electronic music</v>
      </c>
      <c r="S2205" s="10">
        <f t="shared" si="172"/>
        <v>42271.85974537037</v>
      </c>
      <c r="T2205" s="10">
        <f t="shared" si="173"/>
        <v>42241.85974537037</v>
      </c>
    </row>
    <row r="2206" spans="1:20" ht="43.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70"/>
        <v>1.3286666666666667</v>
      </c>
      <c r="P2206">
        <f t="shared" si="171"/>
        <v>3.6628198695434017E-2</v>
      </c>
      <c r="Q2206" t="str" cm="1">
        <f t="array" ref="Q2206">_xlfn.IFS(LEFT(N2206,4)="film","film &amp; video",LEFT(N2206,4)="food","food",LEFT(N2206,4)="game","games",LEFT(N2206,4)="jour","journalism",LEFT(N2206,4)="musi","music",LEFT(N2206,4)="phot","photography",LEFT(N2206,4)="publ","publishing",LEFT(N2206,4)="tech","technology",LEFT(N2206,4)="thea","theater")</f>
        <v>music</v>
      </c>
      <c r="R2206" t="str">
        <f t="shared" si="174"/>
        <v>electronic music</v>
      </c>
      <c r="S2206" s="10">
        <f t="shared" si="172"/>
        <v>41342.311562499999</v>
      </c>
      <c r="T2206" s="10">
        <f t="shared" si="173"/>
        <v>41312.311562499999</v>
      </c>
    </row>
    <row r="2207" spans="1:20" ht="43.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70"/>
        <v>1.52</v>
      </c>
      <c r="P2207">
        <f t="shared" si="171"/>
        <v>2.368421052631579E-2</v>
      </c>
      <c r="Q2207" t="str" cm="1">
        <f t="array" ref="Q2207">_xlfn.IFS(LEFT(N2207,4)="film","film &amp; video",LEFT(N2207,4)="food","food",LEFT(N2207,4)="game","games",LEFT(N2207,4)="jour","journalism",LEFT(N2207,4)="musi","music",LEFT(N2207,4)="phot","photography",LEFT(N2207,4)="publ","publishing",LEFT(N2207,4)="tech","technology",LEFT(N2207,4)="thea","theater")</f>
        <v>music</v>
      </c>
      <c r="R2207" t="str">
        <f t="shared" si="174"/>
        <v>electronic music</v>
      </c>
      <c r="S2207" s="10">
        <f t="shared" si="172"/>
        <v>41061.82163194444</v>
      </c>
      <c r="T2207" s="10">
        <f t="shared" si="173"/>
        <v>41031.82163194444</v>
      </c>
    </row>
    <row r="2208" spans="1:20" ht="43.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70"/>
        <v>1.0272727272727273</v>
      </c>
      <c r="P2208">
        <f t="shared" si="171"/>
        <v>3.0088495575221239E-2</v>
      </c>
      <c r="Q2208" t="str" cm="1">
        <f t="array" ref="Q2208">_xlfn.IFS(LEFT(N2208,4)="film","film &amp; video",LEFT(N2208,4)="food","food",LEFT(N2208,4)="game","games",LEFT(N2208,4)="jour","journalism",LEFT(N2208,4)="musi","music",LEFT(N2208,4)="phot","photography",LEFT(N2208,4)="publ","publishing",LEFT(N2208,4)="tech","technology",LEFT(N2208,4)="thea","theater")</f>
        <v>music</v>
      </c>
      <c r="R2208" t="str">
        <f t="shared" si="174"/>
        <v>electronic music</v>
      </c>
      <c r="S2208" s="10">
        <f t="shared" si="172"/>
        <v>41015.257222222222</v>
      </c>
      <c r="T2208" s="10">
        <f t="shared" si="173"/>
        <v>40997.257222222222</v>
      </c>
    </row>
    <row r="2209" spans="1:20" ht="43.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70"/>
        <v>1</v>
      </c>
      <c r="P2209">
        <f t="shared" si="171"/>
        <v>3.5000000000000001E-3</v>
      </c>
      <c r="Q2209" t="str" cm="1">
        <f t="array" ref="Q2209">_xlfn.IFS(LEFT(N2209,4)="film","film &amp; video",LEFT(N2209,4)="food","food",LEFT(N2209,4)="game","games",LEFT(N2209,4)="jour","journalism",LEFT(N2209,4)="musi","music",LEFT(N2209,4)="phot","photography",LEFT(N2209,4)="publ","publishing",LEFT(N2209,4)="tech","technology",LEFT(N2209,4)="thea","theater")</f>
        <v>music</v>
      </c>
      <c r="R2209" t="str">
        <f t="shared" si="174"/>
        <v>electronic music</v>
      </c>
      <c r="S2209" s="10">
        <f t="shared" si="172"/>
        <v>41594.235798611109</v>
      </c>
      <c r="T2209" s="10">
        <f t="shared" si="173"/>
        <v>41564.194131944445</v>
      </c>
    </row>
    <row r="2210" spans="1:20" ht="43.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70"/>
        <v>1.016</v>
      </c>
      <c r="P2210">
        <f t="shared" si="171"/>
        <v>2.3622047244094488E-2</v>
      </c>
      <c r="Q2210" t="str" cm="1">
        <f t="array" ref="Q2210">_xlfn.IFS(LEFT(N2210,4)="film","film &amp; video",LEFT(N2210,4)="food","food",LEFT(N2210,4)="game","games",LEFT(N2210,4)="jour","journalism",LEFT(N2210,4)="musi","music",LEFT(N2210,4)="phot","photography",LEFT(N2210,4)="publ","publishing",LEFT(N2210,4)="tech","technology",LEFT(N2210,4)="thea","theater")</f>
        <v>music</v>
      </c>
      <c r="R2210" t="str">
        <f t="shared" si="174"/>
        <v>electronic music</v>
      </c>
      <c r="S2210" s="10">
        <f t="shared" si="172"/>
        <v>41006.166666666664</v>
      </c>
      <c r="T2210" s="10">
        <f t="shared" si="173"/>
        <v>40946.882245370369</v>
      </c>
    </row>
    <row r="2211" spans="1:20" ht="28.8">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70"/>
        <v>1.508</v>
      </c>
      <c r="P2211">
        <f t="shared" si="171"/>
        <v>1.9893899204244031E-2</v>
      </c>
      <c r="Q2211" t="str" cm="1">
        <f t="array" ref="Q2211">_xlfn.IFS(LEFT(N2211,4)="film","film &amp; video",LEFT(N2211,4)="food","food",LEFT(N2211,4)="game","games",LEFT(N2211,4)="jour","journalism",LEFT(N2211,4)="musi","music",LEFT(N2211,4)="phot","photography",LEFT(N2211,4)="publ","publishing",LEFT(N2211,4)="tech","technology",LEFT(N2211,4)="thea","theater")</f>
        <v>music</v>
      </c>
      <c r="R2211" t="str">
        <f t="shared" si="174"/>
        <v>electronic music</v>
      </c>
      <c r="S2211" s="10">
        <f t="shared" si="172"/>
        <v>41743.958333333336</v>
      </c>
      <c r="T2211" s="10">
        <f t="shared" si="173"/>
        <v>41732.479675925926</v>
      </c>
    </row>
    <row r="2212" spans="1:20" ht="43.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70"/>
        <v>1.11425</v>
      </c>
      <c r="P2212">
        <f t="shared" si="171"/>
        <v>1.6154363921920576E-2</v>
      </c>
      <c r="Q2212" t="str" cm="1">
        <f t="array" ref="Q2212">_xlfn.IFS(LEFT(N2212,4)="film","film &amp; video",LEFT(N2212,4)="food","food",LEFT(N2212,4)="game","games",LEFT(N2212,4)="jour","journalism",LEFT(N2212,4)="musi","music",LEFT(N2212,4)="phot","photography",LEFT(N2212,4)="publ","publishing",LEFT(N2212,4)="tech","technology",LEFT(N2212,4)="thea","theater")</f>
        <v>music</v>
      </c>
      <c r="R2212" t="str">
        <f t="shared" si="174"/>
        <v>electronic music</v>
      </c>
      <c r="S2212" s="10">
        <f t="shared" si="172"/>
        <v>41013.73333333333</v>
      </c>
      <c r="T2212" s="10">
        <f t="shared" si="173"/>
        <v>40956.066087962965</v>
      </c>
    </row>
    <row r="2213" spans="1:20" ht="43.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70"/>
        <v>1.956</v>
      </c>
      <c r="P2213">
        <f t="shared" si="171"/>
        <v>2.4539877300613498E-2</v>
      </c>
      <c r="Q2213" t="str" cm="1">
        <f t="array" ref="Q2213">_xlfn.IFS(LEFT(N2213,4)="film","film &amp; video",LEFT(N2213,4)="food","food",LEFT(N2213,4)="game","games",LEFT(N2213,4)="jour","journalism",LEFT(N2213,4)="musi","music",LEFT(N2213,4)="phot","photography",LEFT(N2213,4)="publ","publishing",LEFT(N2213,4)="tech","technology",LEFT(N2213,4)="thea","theater")</f>
        <v>music</v>
      </c>
      <c r="R2213" t="str">
        <f t="shared" si="174"/>
        <v>electronic music</v>
      </c>
      <c r="S2213" s="10">
        <f t="shared" si="172"/>
        <v>41739.290972222225</v>
      </c>
      <c r="T2213" s="10">
        <f t="shared" si="173"/>
        <v>41716.785011574073</v>
      </c>
    </row>
    <row r="2214" spans="1:20" ht="43.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70"/>
        <v>1.1438333333333333</v>
      </c>
      <c r="P2214">
        <f t="shared" si="171"/>
        <v>1.7922191461460003E-2</v>
      </c>
      <c r="Q2214" t="str" cm="1">
        <f t="array" ref="Q2214">_xlfn.IFS(LEFT(N2214,4)="film","film &amp; video",LEFT(N2214,4)="food","food",LEFT(N2214,4)="game","games",LEFT(N2214,4)="jour","journalism",LEFT(N2214,4)="musi","music",LEFT(N2214,4)="phot","photography",LEFT(N2214,4)="publ","publishing",LEFT(N2214,4)="tech","technology",LEFT(N2214,4)="thea","theater")</f>
        <v>music</v>
      </c>
      <c r="R2214" t="str">
        <f t="shared" si="174"/>
        <v>electronic music</v>
      </c>
      <c r="S2214" s="10">
        <f t="shared" si="172"/>
        <v>41582.041666666664</v>
      </c>
      <c r="T2214" s="10">
        <f t="shared" si="173"/>
        <v>41548.747418981482</v>
      </c>
    </row>
    <row r="2215" spans="1:20" ht="57.6">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70"/>
        <v>2</v>
      </c>
      <c r="P2215">
        <f t="shared" si="171"/>
        <v>0.1</v>
      </c>
      <c r="Q2215" t="str" cm="1">
        <f t="array" ref="Q2215">_xlfn.IFS(LEFT(N2215,4)="film","film &amp; video",LEFT(N2215,4)="food","food",LEFT(N2215,4)="game","games",LEFT(N2215,4)="jour","journalism",LEFT(N2215,4)="musi","music",LEFT(N2215,4)="phot","photography",LEFT(N2215,4)="publ","publishing",LEFT(N2215,4)="tech","technology",LEFT(N2215,4)="thea","theater")</f>
        <v>music</v>
      </c>
      <c r="R2215" t="str">
        <f t="shared" si="174"/>
        <v>electronic music</v>
      </c>
      <c r="S2215" s="10">
        <f t="shared" si="172"/>
        <v>42139.826145833329</v>
      </c>
      <c r="T2215" s="10">
        <f t="shared" si="173"/>
        <v>42109.826145833329</v>
      </c>
    </row>
    <row r="2216" spans="1:20" ht="43.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70"/>
        <v>2.9250166666666666</v>
      </c>
      <c r="P2216">
        <f t="shared" si="171"/>
        <v>1.3675135754212227E-2</v>
      </c>
      <c r="Q2216" t="str" cm="1">
        <f t="array" ref="Q2216">_xlfn.IFS(LEFT(N2216,4)="film","film &amp; video",LEFT(N2216,4)="food","food",LEFT(N2216,4)="game","games",LEFT(N2216,4)="jour","journalism",LEFT(N2216,4)="musi","music",LEFT(N2216,4)="phot","photography",LEFT(N2216,4)="publ","publishing",LEFT(N2216,4)="tech","technology",LEFT(N2216,4)="thea","theater")</f>
        <v>music</v>
      </c>
      <c r="R2216" t="str">
        <f t="shared" si="174"/>
        <v>electronic music</v>
      </c>
      <c r="S2216" s="10">
        <f t="shared" si="172"/>
        <v>41676.792222222226</v>
      </c>
      <c r="T2216" s="10">
        <f t="shared" si="173"/>
        <v>41646.792222222226</v>
      </c>
    </row>
    <row r="2217" spans="1:20" ht="28.8">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70"/>
        <v>1.5636363636363637</v>
      </c>
      <c r="P2217">
        <f t="shared" si="171"/>
        <v>3.8372093023255817E-2</v>
      </c>
      <c r="Q2217" t="str" cm="1">
        <f t="array" ref="Q2217">_xlfn.IFS(LEFT(N2217,4)="film","film &amp; video",LEFT(N2217,4)="food","food",LEFT(N2217,4)="game","games",LEFT(N2217,4)="jour","journalism",LEFT(N2217,4)="musi","music",LEFT(N2217,4)="phot","photography",LEFT(N2217,4)="publ","publishing",LEFT(N2217,4)="tech","technology",LEFT(N2217,4)="thea","theater")</f>
        <v>music</v>
      </c>
      <c r="R2217" t="str">
        <f t="shared" si="174"/>
        <v>electronic music</v>
      </c>
      <c r="S2217" s="10">
        <f t="shared" si="172"/>
        <v>40981.290972222225</v>
      </c>
      <c r="T2217" s="10">
        <f t="shared" si="173"/>
        <v>40958.717268518521</v>
      </c>
    </row>
    <row r="2218" spans="1:20" ht="43.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70"/>
        <v>1.0566666666666666</v>
      </c>
      <c r="P2218">
        <f t="shared" si="171"/>
        <v>4.4164037854889593E-2</v>
      </c>
      <c r="Q2218" t="str" cm="1">
        <f t="array" ref="Q2218">_xlfn.IFS(LEFT(N2218,4)="film","film &amp; video",LEFT(N2218,4)="food","food",LEFT(N2218,4)="game","games",LEFT(N2218,4)="jour","journalism",LEFT(N2218,4)="musi","music",LEFT(N2218,4)="phot","photography",LEFT(N2218,4)="publ","publishing",LEFT(N2218,4)="tech","technology",LEFT(N2218,4)="thea","theater")</f>
        <v>music</v>
      </c>
      <c r="R2218" t="str">
        <f t="shared" si="174"/>
        <v>electronic music</v>
      </c>
      <c r="S2218" s="10">
        <f t="shared" si="172"/>
        <v>42208.751678240747</v>
      </c>
      <c r="T2218" s="10">
        <f t="shared" si="173"/>
        <v>42194.751678240747</v>
      </c>
    </row>
    <row r="2219" spans="1:20" ht="43.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70"/>
        <v>1.0119047619047619</v>
      </c>
      <c r="P2219">
        <f t="shared" si="171"/>
        <v>2.1176470588235293E-2</v>
      </c>
      <c r="Q2219" t="str" cm="1">
        <f t="array" ref="Q2219">_xlfn.IFS(LEFT(N2219,4)="film","film &amp; video",LEFT(N2219,4)="food","food",LEFT(N2219,4)="game","games",LEFT(N2219,4)="jour","journalism",LEFT(N2219,4)="musi","music",LEFT(N2219,4)="phot","photography",LEFT(N2219,4)="publ","publishing",LEFT(N2219,4)="tech","technology",LEFT(N2219,4)="thea","theater")</f>
        <v>music</v>
      </c>
      <c r="R2219" t="str">
        <f t="shared" si="174"/>
        <v>electronic music</v>
      </c>
      <c r="S2219" s="10">
        <f t="shared" si="172"/>
        <v>42310.333333333328</v>
      </c>
      <c r="T2219" s="10">
        <f t="shared" si="173"/>
        <v>42299.776770833334</v>
      </c>
    </row>
    <row r="2220" spans="1:20" ht="43.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70"/>
        <v>1.2283299999999999</v>
      </c>
      <c r="P2220">
        <f t="shared" si="171"/>
        <v>3.0936311903153064E-2</v>
      </c>
      <c r="Q2220" t="str" cm="1">
        <f t="array" ref="Q2220">_xlfn.IFS(LEFT(N2220,4)="film","film &amp; video",LEFT(N2220,4)="food","food",LEFT(N2220,4)="game","games",LEFT(N2220,4)="jour","journalism",LEFT(N2220,4)="musi","music",LEFT(N2220,4)="phot","photography",LEFT(N2220,4)="publ","publishing",LEFT(N2220,4)="tech","technology",LEFT(N2220,4)="thea","theater")</f>
        <v>music</v>
      </c>
      <c r="R2220" t="str">
        <f t="shared" si="174"/>
        <v>electronic music</v>
      </c>
      <c r="S2220" s="10">
        <f t="shared" si="172"/>
        <v>41150</v>
      </c>
      <c r="T2220" s="10">
        <f t="shared" si="173"/>
        <v>41127.812303240738</v>
      </c>
    </row>
    <row r="2221" spans="1:20" ht="43.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70"/>
        <v>1.0149999999999999</v>
      </c>
      <c r="P2221">
        <f t="shared" si="171"/>
        <v>1.8719211822660099E-2</v>
      </c>
      <c r="Q2221" t="str" cm="1">
        <f t="array" ref="Q2221">_xlfn.IFS(LEFT(N2221,4)="film","film &amp; video",LEFT(N2221,4)="food","food",LEFT(N2221,4)="game","games",LEFT(N2221,4)="jour","journalism",LEFT(N2221,4)="musi","music",LEFT(N2221,4)="phot","photography",LEFT(N2221,4)="publ","publishing",LEFT(N2221,4)="tech","technology",LEFT(N2221,4)="thea","theater")</f>
        <v>music</v>
      </c>
      <c r="R2221" t="str">
        <f t="shared" si="174"/>
        <v>electronic music</v>
      </c>
      <c r="S2221" s="10">
        <f t="shared" si="172"/>
        <v>42235.718888888892</v>
      </c>
      <c r="T2221" s="10">
        <f t="shared" si="173"/>
        <v>42205.718888888892</v>
      </c>
    </row>
    <row r="2222" spans="1:20" ht="43.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70"/>
        <v>1.0114285714285713</v>
      </c>
      <c r="P2222">
        <f t="shared" si="171"/>
        <v>1.9491525423728815E-2</v>
      </c>
      <c r="Q2222" t="str" cm="1">
        <f t="array" ref="Q2222">_xlfn.IFS(LEFT(N2222,4)="film","film &amp; video",LEFT(N2222,4)="food","food",LEFT(N2222,4)="game","games",LEFT(N2222,4)="jour","journalism",LEFT(N2222,4)="musi","music",LEFT(N2222,4)="phot","photography",LEFT(N2222,4)="publ","publishing",LEFT(N2222,4)="tech","technology",LEFT(N2222,4)="thea","theater")</f>
        <v>music</v>
      </c>
      <c r="R2222" t="str">
        <f t="shared" si="174"/>
        <v>electronic music</v>
      </c>
      <c r="S2222" s="10">
        <f t="shared" si="172"/>
        <v>41482.060601851852</v>
      </c>
      <c r="T2222" s="10">
        <f t="shared" si="173"/>
        <v>41452.060601851852</v>
      </c>
    </row>
    <row r="2223" spans="1:20" ht="43.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70"/>
        <v>1.0811999999999999</v>
      </c>
      <c r="P2223">
        <f t="shared" si="171"/>
        <v>2.6883709458626219E-2</v>
      </c>
      <c r="Q2223" t="str" cm="1">
        <f t="array" ref="Q2223">_xlfn.IFS(LEFT(N2223,4)="film","film &amp; video",LEFT(N2223,4)="food","food",LEFT(N2223,4)="game","games",LEFT(N2223,4)="jour","journalism",LEFT(N2223,4)="musi","music",LEFT(N2223,4)="phot","photography",LEFT(N2223,4)="publ","publishing",LEFT(N2223,4)="tech","technology",LEFT(N2223,4)="thea","theater")</f>
        <v>games</v>
      </c>
      <c r="R2223" t="str">
        <f t="shared" si="174"/>
        <v>tabletop games</v>
      </c>
      <c r="S2223" s="10">
        <f t="shared" si="172"/>
        <v>42483</v>
      </c>
      <c r="T2223" s="10">
        <f t="shared" si="173"/>
        <v>42452.666770833333</v>
      </c>
    </row>
    <row r="2224" spans="1:20" ht="43.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70"/>
        <v>1.6259999999999999</v>
      </c>
      <c r="P2224">
        <f t="shared" si="171"/>
        <v>3.6900369003690037E-2</v>
      </c>
      <c r="Q2224" t="str" cm="1">
        <f t="array" ref="Q2224">_xlfn.IFS(LEFT(N2224,4)="film","film &amp; video",LEFT(N2224,4)="food","food",LEFT(N2224,4)="game","games",LEFT(N2224,4)="jour","journalism",LEFT(N2224,4)="musi","music",LEFT(N2224,4)="phot","photography",LEFT(N2224,4)="publ","publishing",LEFT(N2224,4)="tech","technology",LEFT(N2224,4)="thea","theater")</f>
        <v>games</v>
      </c>
      <c r="R2224" t="str">
        <f t="shared" si="174"/>
        <v>tabletop games</v>
      </c>
      <c r="S2224" s="10">
        <f t="shared" si="172"/>
        <v>40936.787581018521</v>
      </c>
      <c r="T2224" s="10">
        <f t="shared" si="173"/>
        <v>40906.787581018521</v>
      </c>
    </row>
    <row r="2225" spans="1:20" ht="57.6">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70"/>
        <v>1.0580000000000001</v>
      </c>
      <c r="P2225">
        <f t="shared" si="171"/>
        <v>4.8470747903640154E-3</v>
      </c>
      <c r="Q2225" t="str" cm="1">
        <f t="array" ref="Q2225">_xlfn.IFS(LEFT(N2225,4)="film","film &amp; video",LEFT(N2225,4)="food","food",LEFT(N2225,4)="game","games",LEFT(N2225,4)="jour","journalism",LEFT(N2225,4)="musi","music",LEFT(N2225,4)="phot","photography",LEFT(N2225,4)="publ","publishing",LEFT(N2225,4)="tech","technology",LEFT(N2225,4)="thea","theater")</f>
        <v>games</v>
      </c>
      <c r="R2225" t="str">
        <f t="shared" si="174"/>
        <v>tabletop games</v>
      </c>
      <c r="S2225" s="10">
        <f t="shared" si="172"/>
        <v>42182.640833333338</v>
      </c>
      <c r="T2225" s="10">
        <f t="shared" si="173"/>
        <v>42152.640833333338</v>
      </c>
    </row>
    <row r="2226" spans="1:20" ht="43.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70"/>
        <v>2.4315000000000002</v>
      </c>
      <c r="P2226">
        <f t="shared" si="171"/>
        <v>1.2173555418465968E-2</v>
      </c>
      <c r="Q2226" t="str" cm="1">
        <f t="array" ref="Q2226">_xlfn.IFS(LEFT(N2226,4)="film","film &amp; video",LEFT(N2226,4)="food","food",LEFT(N2226,4)="game","games",LEFT(N2226,4)="jour","journalism",LEFT(N2226,4)="musi","music",LEFT(N2226,4)="phot","photography",LEFT(N2226,4)="publ","publishing",LEFT(N2226,4)="tech","technology",LEFT(N2226,4)="thea","theater")</f>
        <v>games</v>
      </c>
      <c r="R2226" t="str">
        <f t="shared" si="174"/>
        <v>tabletop games</v>
      </c>
      <c r="S2226" s="10">
        <f t="shared" si="172"/>
        <v>42672.791666666672</v>
      </c>
      <c r="T2226" s="10">
        <f t="shared" si="173"/>
        <v>42644.667534722219</v>
      </c>
    </row>
    <row r="2227" spans="1:20" ht="43.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70"/>
        <v>9.4483338095238096</v>
      </c>
      <c r="P2227">
        <f t="shared" si="171"/>
        <v>6.0680893043323688E-3</v>
      </c>
      <c r="Q2227" t="str" cm="1">
        <f t="array" ref="Q2227">_xlfn.IFS(LEFT(N2227,4)="film","film &amp; video",LEFT(N2227,4)="food","food",LEFT(N2227,4)="game","games",LEFT(N2227,4)="jour","journalism",LEFT(N2227,4)="musi","music",LEFT(N2227,4)="phot","photography",LEFT(N2227,4)="publ","publishing",LEFT(N2227,4)="tech","technology",LEFT(N2227,4)="thea","theater")</f>
        <v>games</v>
      </c>
      <c r="R2227" t="str">
        <f t="shared" si="174"/>
        <v>tabletop games</v>
      </c>
      <c r="S2227" s="10">
        <f t="shared" si="172"/>
        <v>41903.79184027778</v>
      </c>
      <c r="T2227" s="10">
        <f t="shared" si="173"/>
        <v>41873.79184027778</v>
      </c>
    </row>
    <row r="2228" spans="1:20" ht="43.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70"/>
        <v>1.0846283333333333</v>
      </c>
      <c r="P2228">
        <f t="shared" si="171"/>
        <v>1.6441884086253817E-2</v>
      </c>
      <c r="Q2228" t="str" cm="1">
        <f t="array" ref="Q2228">_xlfn.IFS(LEFT(N2228,4)="film","film &amp; video",LEFT(N2228,4)="food","food",LEFT(N2228,4)="game","games",LEFT(N2228,4)="jour","journalism",LEFT(N2228,4)="musi","music",LEFT(N2228,4)="phot","photography",LEFT(N2228,4)="publ","publishing",LEFT(N2228,4)="tech","technology",LEFT(N2228,4)="thea","theater")</f>
        <v>games</v>
      </c>
      <c r="R2228" t="str">
        <f t="shared" si="174"/>
        <v>tabletop games</v>
      </c>
      <c r="S2228" s="10">
        <f t="shared" si="172"/>
        <v>42412.207638888889</v>
      </c>
      <c r="T2228" s="10">
        <f t="shared" si="173"/>
        <v>42381.79886574074</v>
      </c>
    </row>
    <row r="2229" spans="1:20" ht="43.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70"/>
        <v>1.5737692307692308</v>
      </c>
      <c r="P2229">
        <f t="shared" si="171"/>
        <v>1.4712351532332959E-2</v>
      </c>
      <c r="Q2229" t="str" cm="1">
        <f t="array" ref="Q2229">_xlfn.IFS(LEFT(N2229,4)="film","film &amp; video",LEFT(N2229,4)="food","food",LEFT(N2229,4)="game","games",LEFT(N2229,4)="jour","journalism",LEFT(N2229,4)="musi","music",LEFT(N2229,4)="phot","photography",LEFT(N2229,4)="publ","publishing",LEFT(N2229,4)="tech","technology",LEFT(N2229,4)="thea","theater")</f>
        <v>games</v>
      </c>
      <c r="R2229" t="str">
        <f t="shared" si="174"/>
        <v>tabletop games</v>
      </c>
      <c r="S2229" s="10">
        <f t="shared" si="172"/>
        <v>41591.849016203705</v>
      </c>
      <c r="T2229" s="10">
        <f t="shared" si="173"/>
        <v>41561.807349537034</v>
      </c>
    </row>
    <row r="2230" spans="1:20" ht="57.6">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70"/>
        <v>11.744899999999999</v>
      </c>
      <c r="P2230">
        <f t="shared" si="171"/>
        <v>1.2260640788767891E-2</v>
      </c>
      <c r="Q2230" t="str" cm="1">
        <f t="array" ref="Q2230">_xlfn.IFS(LEFT(N2230,4)="film","film &amp; video",LEFT(N2230,4)="food","food",LEFT(N2230,4)="game","games",LEFT(N2230,4)="jour","journalism",LEFT(N2230,4)="musi","music",LEFT(N2230,4)="phot","photography",LEFT(N2230,4)="publ","publishing",LEFT(N2230,4)="tech","technology",LEFT(N2230,4)="thea","theater")</f>
        <v>games</v>
      </c>
      <c r="R2230" t="str">
        <f t="shared" si="174"/>
        <v>tabletop games</v>
      </c>
      <c r="S2230" s="10">
        <f t="shared" si="172"/>
        <v>42232.278194444443</v>
      </c>
      <c r="T2230" s="10">
        <f t="shared" si="173"/>
        <v>42202.278194444443</v>
      </c>
    </row>
    <row r="2231" spans="1:20" ht="43.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70"/>
        <v>1.7104755366949576</v>
      </c>
      <c r="P2231">
        <f t="shared" si="171"/>
        <v>3.9330634916117754E-2</v>
      </c>
      <c r="Q2231" t="str" cm="1">
        <f t="array" ref="Q2231">_xlfn.IFS(LEFT(N2231,4)="film","film &amp; video",LEFT(N2231,4)="food","food",LEFT(N2231,4)="game","games",LEFT(N2231,4)="jour","journalism",LEFT(N2231,4)="musi","music",LEFT(N2231,4)="phot","photography",LEFT(N2231,4)="publ","publishing",LEFT(N2231,4)="tech","technology",LEFT(N2231,4)="thea","theater")</f>
        <v>games</v>
      </c>
      <c r="R2231" t="str">
        <f t="shared" si="174"/>
        <v>tabletop games</v>
      </c>
      <c r="S2231" s="10">
        <f t="shared" si="172"/>
        <v>41520.166666666664</v>
      </c>
      <c r="T2231" s="10">
        <f t="shared" si="173"/>
        <v>41484.664247685185</v>
      </c>
    </row>
    <row r="2232" spans="1:20" ht="43.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70"/>
        <v>1.2595294117647058</v>
      </c>
      <c r="P2232">
        <f t="shared" si="171"/>
        <v>4.6515972351952178E-2</v>
      </c>
      <c r="Q2232" t="str" cm="1">
        <f t="array" ref="Q2232">_xlfn.IFS(LEFT(N2232,4)="film","film &amp; video",LEFT(N2232,4)="food","food",LEFT(N2232,4)="game","games",LEFT(N2232,4)="jour","journalism",LEFT(N2232,4)="musi","music",LEFT(N2232,4)="phot","photography",LEFT(N2232,4)="publ","publishing",LEFT(N2232,4)="tech","technology",LEFT(N2232,4)="thea","theater")</f>
        <v>games</v>
      </c>
      <c r="R2232" t="str">
        <f t="shared" si="174"/>
        <v>tabletop games</v>
      </c>
      <c r="S2232" s="10">
        <f t="shared" si="172"/>
        <v>41754.881099537037</v>
      </c>
      <c r="T2232" s="10">
        <f t="shared" si="173"/>
        <v>41724.881099537037</v>
      </c>
    </row>
    <row r="2233" spans="1:20" ht="43.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70"/>
        <v>12.121296000000001</v>
      </c>
      <c r="P2233">
        <f t="shared" si="171"/>
        <v>3.6728745837078802E-2</v>
      </c>
      <c r="Q2233" t="str" cm="1">
        <f t="array" ref="Q2233">_xlfn.IFS(LEFT(N2233,4)="film","film &amp; video",LEFT(N2233,4)="food","food",LEFT(N2233,4)="game","games",LEFT(N2233,4)="jour","journalism",LEFT(N2233,4)="musi","music",LEFT(N2233,4)="phot","photography",LEFT(N2233,4)="publ","publishing",LEFT(N2233,4)="tech","technology",LEFT(N2233,4)="thea","theater")</f>
        <v>games</v>
      </c>
      <c r="R2233" t="str">
        <f t="shared" si="174"/>
        <v>tabletop games</v>
      </c>
      <c r="S2233" s="10">
        <f t="shared" si="172"/>
        <v>41450.208333333336</v>
      </c>
      <c r="T2233" s="10">
        <f t="shared" si="173"/>
        <v>41423.910891203705</v>
      </c>
    </row>
    <row r="2234" spans="1:20" ht="43.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70"/>
        <v>4.9580000000000002</v>
      </c>
      <c r="P2234">
        <f t="shared" si="171"/>
        <v>3.9854780153287618E-2</v>
      </c>
      <c r="Q2234" t="str" cm="1">
        <f t="array" ref="Q2234">_xlfn.IFS(LEFT(N2234,4)="film","film &amp; video",LEFT(N2234,4)="food","food",LEFT(N2234,4)="game","games",LEFT(N2234,4)="jour","journalism",LEFT(N2234,4)="musi","music",LEFT(N2234,4)="phot","photography",LEFT(N2234,4)="publ","publishing",LEFT(N2234,4)="tech","technology",LEFT(N2234,4)="thea","theater")</f>
        <v>games</v>
      </c>
      <c r="R2234" t="str">
        <f t="shared" si="174"/>
        <v>tabletop games</v>
      </c>
      <c r="S2234" s="10">
        <f t="shared" si="172"/>
        <v>41839.125</v>
      </c>
      <c r="T2234" s="10">
        <f t="shared" si="173"/>
        <v>41806.794074074074</v>
      </c>
    </row>
    <row r="2235" spans="1:20" ht="43.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70"/>
        <v>3.3203999999999998</v>
      </c>
      <c r="P2235">
        <f t="shared" si="171"/>
        <v>4.7102758703770627E-2</v>
      </c>
      <c r="Q2235" t="str" cm="1">
        <f t="array" ref="Q2235">_xlfn.IFS(LEFT(N2235,4)="film","film &amp; video",LEFT(N2235,4)="food","food",LEFT(N2235,4)="game","games",LEFT(N2235,4)="jour","journalism",LEFT(N2235,4)="musi","music",LEFT(N2235,4)="phot","photography",LEFT(N2235,4)="publ","publishing",LEFT(N2235,4)="tech","technology",LEFT(N2235,4)="thea","theater")</f>
        <v>games</v>
      </c>
      <c r="R2235" t="str">
        <f t="shared" si="174"/>
        <v>tabletop games</v>
      </c>
      <c r="S2235" s="10">
        <f t="shared" si="172"/>
        <v>42352</v>
      </c>
      <c r="T2235" s="10">
        <f t="shared" si="173"/>
        <v>42331.378923611104</v>
      </c>
    </row>
    <row r="2236" spans="1:20" ht="43.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70"/>
        <v>11.65</v>
      </c>
      <c r="P2236">
        <f t="shared" si="171"/>
        <v>2.4034334763948499E-2</v>
      </c>
      <c r="Q2236" t="str" cm="1">
        <f t="array" ref="Q2236">_xlfn.IFS(LEFT(N2236,4)="film","film &amp; video",LEFT(N2236,4)="food","food",LEFT(N2236,4)="game","games",LEFT(N2236,4)="jour","journalism",LEFT(N2236,4)="musi","music",LEFT(N2236,4)="phot","photography",LEFT(N2236,4)="publ","publishing",LEFT(N2236,4)="tech","technology",LEFT(N2236,4)="thea","theater")</f>
        <v>games</v>
      </c>
      <c r="R2236" t="str">
        <f t="shared" si="174"/>
        <v>tabletop games</v>
      </c>
      <c r="S2236" s="10">
        <f t="shared" si="172"/>
        <v>42740.824618055558</v>
      </c>
      <c r="T2236" s="10">
        <f t="shared" si="173"/>
        <v>42710.824618055558</v>
      </c>
    </row>
    <row r="2237" spans="1:20" ht="28.8">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70"/>
        <v>1.5331538461538461</v>
      </c>
      <c r="P2237">
        <f t="shared" si="171"/>
        <v>7.3754452862375194E-3</v>
      </c>
      <c r="Q2237" t="str" cm="1">
        <f t="array" ref="Q2237">_xlfn.IFS(LEFT(N2237,4)="film","film &amp; video",LEFT(N2237,4)="food","food",LEFT(N2237,4)="game","games",LEFT(N2237,4)="jour","journalism",LEFT(N2237,4)="musi","music",LEFT(N2237,4)="phot","photography",LEFT(N2237,4)="publ","publishing",LEFT(N2237,4)="tech","technology",LEFT(N2237,4)="thea","theater")</f>
        <v>games</v>
      </c>
      <c r="R2237" t="str">
        <f t="shared" si="174"/>
        <v>tabletop games</v>
      </c>
      <c r="S2237" s="10">
        <f t="shared" si="172"/>
        <v>42091.980451388896</v>
      </c>
      <c r="T2237" s="10">
        <f t="shared" si="173"/>
        <v>42062.022118055553</v>
      </c>
    </row>
    <row r="2238" spans="1:20" ht="43.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70"/>
        <v>5.3710714285714287</v>
      </c>
      <c r="P2238">
        <f t="shared" si="171"/>
        <v>4.5215772325287583E-2</v>
      </c>
      <c r="Q2238" t="str" cm="1">
        <f t="array" ref="Q2238">_xlfn.IFS(LEFT(N2238,4)="film","film &amp; video",LEFT(N2238,4)="food","food",LEFT(N2238,4)="game","games",LEFT(N2238,4)="jour","journalism",LEFT(N2238,4)="musi","music",LEFT(N2238,4)="phot","photography",LEFT(N2238,4)="publ","publishing",LEFT(N2238,4)="tech","technology",LEFT(N2238,4)="thea","theater")</f>
        <v>games</v>
      </c>
      <c r="R2238" t="str">
        <f t="shared" si="174"/>
        <v>tabletop games</v>
      </c>
      <c r="S2238" s="10">
        <f t="shared" si="172"/>
        <v>42401.617164351846</v>
      </c>
      <c r="T2238" s="10">
        <f t="shared" si="173"/>
        <v>42371.617164351846</v>
      </c>
    </row>
    <row r="2239" spans="1:20" ht="43.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70"/>
        <v>3.5292777777777777</v>
      </c>
      <c r="P2239">
        <f t="shared" si="171"/>
        <v>1.5473735576998757E-2</v>
      </c>
      <c r="Q2239" t="str" cm="1">
        <f t="array" ref="Q2239">_xlfn.IFS(LEFT(N2239,4)="film","film &amp; video",LEFT(N2239,4)="food","food",LEFT(N2239,4)="game","games",LEFT(N2239,4)="jour","journalism",LEFT(N2239,4)="musi","music",LEFT(N2239,4)="phot","photography",LEFT(N2239,4)="publ","publishing",LEFT(N2239,4)="tech","technology",LEFT(N2239,4)="thea","theater")</f>
        <v>games</v>
      </c>
      <c r="R2239" t="str">
        <f t="shared" si="174"/>
        <v>tabletop games</v>
      </c>
      <c r="S2239" s="10">
        <f t="shared" si="172"/>
        <v>41955.332638888889</v>
      </c>
      <c r="T2239" s="10">
        <f t="shared" si="173"/>
        <v>41915.003275462965</v>
      </c>
    </row>
    <row r="2240" spans="1:20" ht="28.8">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70"/>
        <v>1.3740000000000001</v>
      </c>
      <c r="P2240">
        <f t="shared" si="171"/>
        <v>1.4374090247452693E-2</v>
      </c>
      <c r="Q2240" t="str" cm="1">
        <f t="array" ref="Q2240">_xlfn.IFS(LEFT(N2240,4)="film","film &amp; video",LEFT(N2240,4)="food","food",LEFT(N2240,4)="game","games",LEFT(N2240,4)="jour","journalism",LEFT(N2240,4)="musi","music",LEFT(N2240,4)="phot","photography",LEFT(N2240,4)="publ","publishing",LEFT(N2240,4)="tech","technology",LEFT(N2240,4)="thea","theater")</f>
        <v>games</v>
      </c>
      <c r="R2240" t="str">
        <f t="shared" si="174"/>
        <v>tabletop games</v>
      </c>
      <c r="S2240" s="10">
        <f t="shared" si="172"/>
        <v>42804.621712962966</v>
      </c>
      <c r="T2240" s="10">
        <f t="shared" si="173"/>
        <v>42774.621712962966</v>
      </c>
    </row>
    <row r="2241" spans="1:20" ht="28.8">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70"/>
        <v>1.2802667999999999</v>
      </c>
      <c r="P2241">
        <f t="shared" si="171"/>
        <v>1.3309725754038144E-2</v>
      </c>
      <c r="Q2241" t="str" cm="1">
        <f t="array" ref="Q2241">_xlfn.IFS(LEFT(N2241,4)="film","film &amp; video",LEFT(N2241,4)="food","food",LEFT(N2241,4)="game","games",LEFT(N2241,4)="jour","journalism",LEFT(N2241,4)="musi","music",LEFT(N2241,4)="phot","photography",LEFT(N2241,4)="publ","publishing",LEFT(N2241,4)="tech","technology",LEFT(N2241,4)="thea","theater")</f>
        <v>games</v>
      </c>
      <c r="R2241" t="str">
        <f t="shared" si="174"/>
        <v>tabletop games</v>
      </c>
      <c r="S2241" s="10">
        <f t="shared" si="172"/>
        <v>41609.168055555558</v>
      </c>
      <c r="T2241" s="10">
        <f t="shared" si="173"/>
        <v>41572.958495370374</v>
      </c>
    </row>
    <row r="2242" spans="1:20" ht="43.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175">E2242/D2242</f>
        <v>2.7067999999999999</v>
      </c>
      <c r="P2242">
        <f t="shared" ref="P2242:P2305" si="176">L2242/E2242</f>
        <v>7.0932466380966451E-3</v>
      </c>
      <c r="Q2242" t="str" cm="1">
        <f t="array" ref="Q2242">_xlfn.IFS(LEFT(N2242,4)="film","film &amp; video",LEFT(N2242,4)="food","food",LEFT(N2242,4)="game","games",LEFT(N2242,4)="jour","journalism",LEFT(N2242,4)="musi","music",LEFT(N2242,4)="phot","photography",LEFT(N2242,4)="publ","publishing",LEFT(N2242,4)="tech","technology",LEFT(N2242,4)="thea","theater")</f>
        <v>games</v>
      </c>
      <c r="R2242" t="str">
        <f t="shared" si="174"/>
        <v>tabletop games</v>
      </c>
      <c r="S2242" s="10">
        <f t="shared" ref="S2242:S2305" si="177">(((I2242/60)/60)/24)+DATE(1970,1,1)</f>
        <v>42482.825740740736</v>
      </c>
      <c r="T2242" s="10">
        <f t="shared" ref="T2242:T2305" si="178">(((J2242/60)/60)/24)+DATE(1970,1,1)</f>
        <v>42452.825740740736</v>
      </c>
    </row>
    <row r="2243" spans="1:20" ht="43.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75"/>
        <v>8.0640000000000001</v>
      </c>
      <c r="P2243">
        <f t="shared" si="176"/>
        <v>2.0213293650793652E-2</v>
      </c>
      <c r="Q2243" t="str" cm="1">
        <f t="array" ref="Q2243">_xlfn.IFS(LEFT(N2243,4)="film","film &amp; video",LEFT(N2243,4)="food","food",LEFT(N2243,4)="game","games",LEFT(N2243,4)="jour","journalism",LEFT(N2243,4)="musi","music",LEFT(N2243,4)="phot","photography",LEFT(N2243,4)="publ","publishing",LEFT(N2243,4)="tech","technology",LEFT(N2243,4)="thea","theater")</f>
        <v>games</v>
      </c>
      <c r="R2243" t="str">
        <f t="shared" ref="R2243:R2306" si="179">MID(N2243,SEARCH("/",N2243)+1,17)</f>
        <v>tabletop games</v>
      </c>
      <c r="S2243" s="10">
        <f t="shared" si="177"/>
        <v>42796.827546296292</v>
      </c>
      <c r="T2243" s="10">
        <f t="shared" si="178"/>
        <v>42766.827546296292</v>
      </c>
    </row>
    <row r="2244" spans="1:20" ht="28.8">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75"/>
        <v>13.600976000000001</v>
      </c>
      <c r="P2244">
        <f t="shared" si="176"/>
        <v>1.856484417000662E-2</v>
      </c>
      <c r="Q2244" t="str" cm="1">
        <f t="array" ref="Q2244">_xlfn.IFS(LEFT(N2244,4)="film","film &amp; video",LEFT(N2244,4)="food","food",LEFT(N2244,4)="game","games",LEFT(N2244,4)="jour","journalism",LEFT(N2244,4)="musi","music",LEFT(N2244,4)="phot","photography",LEFT(N2244,4)="publ","publishing",LEFT(N2244,4)="tech","technology",LEFT(N2244,4)="thea","theater")</f>
        <v>games</v>
      </c>
      <c r="R2244" t="str">
        <f t="shared" si="179"/>
        <v>tabletop games</v>
      </c>
      <c r="S2244" s="10">
        <f t="shared" si="177"/>
        <v>41605.126388888886</v>
      </c>
      <c r="T2244" s="10">
        <f t="shared" si="178"/>
        <v>41569.575613425928</v>
      </c>
    </row>
    <row r="2245" spans="1:20" ht="43.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75"/>
        <v>9302.5</v>
      </c>
      <c r="P2245">
        <f t="shared" si="176"/>
        <v>0.21875839828003224</v>
      </c>
      <c r="Q2245" t="str" cm="1">
        <f t="array" ref="Q2245">_xlfn.IFS(LEFT(N2245,4)="film","film &amp; video",LEFT(N2245,4)="food","food",LEFT(N2245,4)="game","games",LEFT(N2245,4)="jour","journalism",LEFT(N2245,4)="musi","music",LEFT(N2245,4)="phot","photography",LEFT(N2245,4)="publ","publishing",LEFT(N2245,4)="tech","technology",LEFT(N2245,4)="thea","theater")</f>
        <v>games</v>
      </c>
      <c r="R2245" t="str">
        <f t="shared" si="179"/>
        <v>tabletop games</v>
      </c>
      <c r="S2245" s="10">
        <f t="shared" si="177"/>
        <v>42807.125</v>
      </c>
      <c r="T2245" s="10">
        <f t="shared" si="178"/>
        <v>42800.751041666663</v>
      </c>
    </row>
    <row r="2246" spans="1:20" ht="43.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75"/>
        <v>3.7702</v>
      </c>
      <c r="P2246">
        <f t="shared" si="176"/>
        <v>1.5383799267943345E-2</v>
      </c>
      <c r="Q2246" t="str" cm="1">
        <f t="array" ref="Q2246">_xlfn.IFS(LEFT(N2246,4)="film","film &amp; video",LEFT(N2246,4)="food","food",LEFT(N2246,4)="game","games",LEFT(N2246,4)="jour","journalism",LEFT(N2246,4)="musi","music",LEFT(N2246,4)="phot","photography",LEFT(N2246,4)="publ","publishing",LEFT(N2246,4)="tech","technology",LEFT(N2246,4)="thea","theater")</f>
        <v>games</v>
      </c>
      <c r="R2246" t="str">
        <f t="shared" si="179"/>
        <v>tabletop games</v>
      </c>
      <c r="S2246" s="10">
        <f t="shared" si="177"/>
        <v>42659.854166666672</v>
      </c>
      <c r="T2246" s="10">
        <f t="shared" si="178"/>
        <v>42647.818819444445</v>
      </c>
    </row>
    <row r="2247" spans="1:20" ht="43.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75"/>
        <v>26.47025</v>
      </c>
      <c r="P2247">
        <f t="shared" si="176"/>
        <v>1.8700238947497661E-2</v>
      </c>
      <c r="Q2247" t="str" cm="1">
        <f t="array" ref="Q2247">_xlfn.IFS(LEFT(N2247,4)="film","film &amp; video",LEFT(N2247,4)="food","food",LEFT(N2247,4)="game","games",LEFT(N2247,4)="jour","journalism",LEFT(N2247,4)="musi","music",LEFT(N2247,4)="phot","photography",LEFT(N2247,4)="publ","publishing",LEFT(N2247,4)="tech","technology",LEFT(N2247,4)="thea","theater")</f>
        <v>games</v>
      </c>
      <c r="R2247" t="str">
        <f t="shared" si="179"/>
        <v>tabletop games</v>
      </c>
      <c r="S2247" s="10">
        <f t="shared" si="177"/>
        <v>41691.75</v>
      </c>
      <c r="T2247" s="10">
        <f t="shared" si="178"/>
        <v>41660.708530092597</v>
      </c>
    </row>
    <row r="2248" spans="1:20" ht="43.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75"/>
        <v>1.0012000000000001</v>
      </c>
      <c r="P2248">
        <f t="shared" si="176"/>
        <v>2.2772672792648822E-2</v>
      </c>
      <c r="Q2248" t="str" cm="1">
        <f t="array" ref="Q2248">_xlfn.IFS(LEFT(N2248,4)="film","film &amp; video",LEFT(N2248,4)="food","food",LEFT(N2248,4)="game","games",LEFT(N2248,4)="jour","journalism",LEFT(N2248,4)="musi","music",LEFT(N2248,4)="phot","photography",LEFT(N2248,4)="publ","publishing",LEFT(N2248,4)="tech","technology",LEFT(N2248,4)="thea","theater")</f>
        <v>games</v>
      </c>
      <c r="R2248" t="str">
        <f t="shared" si="179"/>
        <v>tabletop games</v>
      </c>
      <c r="S2248" s="10">
        <f t="shared" si="177"/>
        <v>42251.79178240741</v>
      </c>
      <c r="T2248" s="10">
        <f t="shared" si="178"/>
        <v>42221.79178240741</v>
      </c>
    </row>
    <row r="2249" spans="1:20" ht="28.8">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75"/>
        <v>1.0445405405405406</v>
      </c>
      <c r="P2249">
        <f t="shared" si="176"/>
        <v>1.9664665700683089E-2</v>
      </c>
      <c r="Q2249" t="str" cm="1">
        <f t="array" ref="Q2249">_xlfn.IFS(LEFT(N2249,4)="film","film &amp; video",LEFT(N2249,4)="food","food",LEFT(N2249,4)="game","games",LEFT(N2249,4)="jour","journalism",LEFT(N2249,4)="musi","music",LEFT(N2249,4)="phot","photography",LEFT(N2249,4)="publ","publishing",LEFT(N2249,4)="tech","technology",LEFT(N2249,4)="thea","theater")</f>
        <v>games</v>
      </c>
      <c r="R2249" t="str">
        <f t="shared" si="179"/>
        <v>tabletop games</v>
      </c>
      <c r="S2249" s="10">
        <f t="shared" si="177"/>
        <v>42214.666261574079</v>
      </c>
      <c r="T2249" s="10">
        <f t="shared" si="178"/>
        <v>42200.666261574079</v>
      </c>
    </row>
    <row r="2250" spans="1:20" ht="43.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75"/>
        <v>1.0721428571428571</v>
      </c>
      <c r="P2250">
        <f t="shared" si="176"/>
        <v>1.7055296469020653E-2</v>
      </c>
      <c r="Q2250" t="str" cm="1">
        <f t="array" ref="Q2250">_xlfn.IFS(LEFT(N2250,4)="film","film &amp; video",LEFT(N2250,4)="food","food",LEFT(N2250,4)="game","games",LEFT(N2250,4)="jour","journalism",LEFT(N2250,4)="musi","music",LEFT(N2250,4)="phot","photography",LEFT(N2250,4)="publ","publishing",LEFT(N2250,4)="tech","technology",LEFT(N2250,4)="thea","theater")</f>
        <v>games</v>
      </c>
      <c r="R2250" t="str">
        <f t="shared" si="179"/>
        <v>tabletop games</v>
      </c>
      <c r="S2250" s="10">
        <f t="shared" si="177"/>
        <v>42718.875902777778</v>
      </c>
      <c r="T2250" s="10">
        <f t="shared" si="178"/>
        <v>42688.875902777778</v>
      </c>
    </row>
    <row r="2251" spans="1:20" ht="43.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75"/>
        <v>1.6877142857142857</v>
      </c>
      <c r="P2251">
        <f t="shared" si="176"/>
        <v>3.0472320975114271E-2</v>
      </c>
      <c r="Q2251" t="str" cm="1">
        <f t="array" ref="Q2251">_xlfn.IFS(LEFT(N2251,4)="film","film &amp; video",LEFT(N2251,4)="food","food",LEFT(N2251,4)="game","games",LEFT(N2251,4)="jour","journalism",LEFT(N2251,4)="musi","music",LEFT(N2251,4)="phot","photography",LEFT(N2251,4)="publ","publishing",LEFT(N2251,4)="tech","technology",LEFT(N2251,4)="thea","theater")</f>
        <v>games</v>
      </c>
      <c r="R2251" t="str">
        <f t="shared" si="179"/>
        <v>tabletop games</v>
      </c>
      <c r="S2251" s="10">
        <f t="shared" si="177"/>
        <v>41366.661631944444</v>
      </c>
      <c r="T2251" s="10">
        <f t="shared" si="178"/>
        <v>41336.703298611108</v>
      </c>
    </row>
    <row r="2252" spans="1:20" ht="43.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75"/>
        <v>9.7511200000000002</v>
      </c>
      <c r="P2252">
        <f t="shared" si="176"/>
        <v>2.3422950389288613E-3</v>
      </c>
      <c r="Q2252" t="str" cm="1">
        <f t="array" ref="Q2252">_xlfn.IFS(LEFT(N2252,4)="film","film &amp; video",LEFT(N2252,4)="food","food",LEFT(N2252,4)="game","games",LEFT(N2252,4)="jour","journalism",LEFT(N2252,4)="musi","music",LEFT(N2252,4)="phot","photography",LEFT(N2252,4)="publ","publishing",LEFT(N2252,4)="tech","technology",LEFT(N2252,4)="thea","theater")</f>
        <v>games</v>
      </c>
      <c r="R2252" t="str">
        <f t="shared" si="179"/>
        <v>tabletop games</v>
      </c>
      <c r="S2252" s="10">
        <f t="shared" si="177"/>
        <v>42707.0471412037</v>
      </c>
      <c r="T2252" s="10">
        <f t="shared" si="178"/>
        <v>42677.005474537036</v>
      </c>
    </row>
    <row r="2253" spans="1:20" ht="43.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75"/>
        <v>1.3444929411764706</v>
      </c>
      <c r="P2253">
        <f t="shared" si="176"/>
        <v>4.2001401796784965E-2</v>
      </c>
      <c r="Q2253" t="str" cm="1">
        <f t="array" ref="Q2253">_xlfn.IFS(LEFT(N2253,4)="film","film &amp; video",LEFT(N2253,4)="food","food",LEFT(N2253,4)="game","games",LEFT(N2253,4)="jour","journalism",LEFT(N2253,4)="musi","music",LEFT(N2253,4)="phot","photography",LEFT(N2253,4)="publ","publishing",LEFT(N2253,4)="tech","technology",LEFT(N2253,4)="thea","theater")</f>
        <v>games</v>
      </c>
      <c r="R2253" t="str">
        <f t="shared" si="179"/>
        <v>tabletop games</v>
      </c>
      <c r="S2253" s="10">
        <f t="shared" si="177"/>
        <v>41867.34579861111</v>
      </c>
      <c r="T2253" s="10">
        <f t="shared" si="178"/>
        <v>41846.34579861111</v>
      </c>
    </row>
    <row r="2254" spans="1:20" ht="43.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75"/>
        <v>2.722777777777778</v>
      </c>
      <c r="P2254">
        <f t="shared" si="176"/>
        <v>1.0161191593552336E-2</v>
      </c>
      <c r="Q2254" t="str" cm="1">
        <f t="array" ref="Q2254">_xlfn.IFS(LEFT(N2254,4)="film","film &amp; video",LEFT(N2254,4)="food","food",LEFT(N2254,4)="game","games",LEFT(N2254,4)="jour","journalism",LEFT(N2254,4)="musi","music",LEFT(N2254,4)="phot","photography",LEFT(N2254,4)="publ","publishing",LEFT(N2254,4)="tech","technology",LEFT(N2254,4)="thea","theater")</f>
        <v>games</v>
      </c>
      <c r="R2254" t="str">
        <f t="shared" si="179"/>
        <v>tabletop games</v>
      </c>
      <c r="S2254" s="10">
        <f t="shared" si="177"/>
        <v>42588.327986111108</v>
      </c>
      <c r="T2254" s="10">
        <f t="shared" si="178"/>
        <v>42573.327986111108</v>
      </c>
    </row>
    <row r="2255" spans="1:20" ht="43.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75"/>
        <v>1.1268750000000001</v>
      </c>
      <c r="P2255">
        <f t="shared" si="176"/>
        <v>9.3178036605657232E-3</v>
      </c>
      <c r="Q2255" t="str" cm="1">
        <f t="array" ref="Q2255">_xlfn.IFS(LEFT(N2255,4)="film","film &amp; video",LEFT(N2255,4)="food","food",LEFT(N2255,4)="game","games",LEFT(N2255,4)="jour","journalism",LEFT(N2255,4)="musi","music",LEFT(N2255,4)="phot","photography",LEFT(N2255,4)="publ","publishing",LEFT(N2255,4)="tech","technology",LEFT(N2255,4)="thea","theater")</f>
        <v>games</v>
      </c>
      <c r="R2255" t="str">
        <f t="shared" si="179"/>
        <v>tabletop games</v>
      </c>
      <c r="S2255" s="10">
        <f t="shared" si="177"/>
        <v>42326.672997685186</v>
      </c>
      <c r="T2255" s="10">
        <f t="shared" si="178"/>
        <v>42296.631331018521</v>
      </c>
    </row>
    <row r="2256" spans="1:20" ht="43.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75"/>
        <v>4.5979999999999999</v>
      </c>
      <c r="P2256">
        <f t="shared" si="176"/>
        <v>8.5689430187037841E-2</v>
      </c>
      <c r="Q2256" t="str" cm="1">
        <f t="array" ref="Q2256">_xlfn.IFS(LEFT(N2256,4)="film","film &amp; video",LEFT(N2256,4)="food","food",LEFT(N2256,4)="game","games",LEFT(N2256,4)="jour","journalism",LEFT(N2256,4)="musi","music",LEFT(N2256,4)="phot","photography",LEFT(N2256,4)="publ","publishing",LEFT(N2256,4)="tech","technology",LEFT(N2256,4)="thea","theater")</f>
        <v>games</v>
      </c>
      <c r="R2256" t="str">
        <f t="shared" si="179"/>
        <v>tabletop games</v>
      </c>
      <c r="S2256" s="10">
        <f t="shared" si="177"/>
        <v>42759.647777777776</v>
      </c>
      <c r="T2256" s="10">
        <f t="shared" si="178"/>
        <v>42752.647777777776</v>
      </c>
    </row>
    <row r="2257" spans="1:20" ht="28.8">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75"/>
        <v>2.8665822784810127</v>
      </c>
      <c r="P2257">
        <f t="shared" si="176"/>
        <v>2.3933586505343107E-2</v>
      </c>
      <c r="Q2257" t="str" cm="1">
        <f t="array" ref="Q2257">_xlfn.IFS(LEFT(N2257,4)="film","film &amp; video",LEFT(N2257,4)="food","food",LEFT(N2257,4)="game","games",LEFT(N2257,4)="jour","journalism",LEFT(N2257,4)="musi","music",LEFT(N2257,4)="phot","photography",LEFT(N2257,4)="publ","publishing",LEFT(N2257,4)="tech","technology",LEFT(N2257,4)="thea","theater")</f>
        <v>games</v>
      </c>
      <c r="R2257" t="str">
        <f t="shared" si="179"/>
        <v>tabletop games</v>
      </c>
      <c r="S2257" s="10">
        <f t="shared" si="177"/>
        <v>42497.951979166668</v>
      </c>
      <c r="T2257" s="10">
        <f t="shared" si="178"/>
        <v>42467.951979166668</v>
      </c>
    </row>
    <row r="2258" spans="1:20" ht="43.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75"/>
        <v>2.2270833333333333</v>
      </c>
      <c r="P2258">
        <f t="shared" si="176"/>
        <v>4.6772684752104769E-2</v>
      </c>
      <c r="Q2258" t="str" cm="1">
        <f t="array" ref="Q2258">_xlfn.IFS(LEFT(N2258,4)="film","film &amp; video",LEFT(N2258,4)="food","food",LEFT(N2258,4)="game","games",LEFT(N2258,4)="jour","journalism",LEFT(N2258,4)="musi","music",LEFT(N2258,4)="phot","photography",LEFT(N2258,4)="publ","publishing",LEFT(N2258,4)="tech","technology",LEFT(N2258,4)="thea","theater")</f>
        <v>games</v>
      </c>
      <c r="R2258" t="str">
        <f t="shared" si="179"/>
        <v>tabletop games</v>
      </c>
      <c r="S2258" s="10">
        <f t="shared" si="177"/>
        <v>42696.451921296291</v>
      </c>
      <c r="T2258" s="10">
        <f t="shared" si="178"/>
        <v>42682.451921296291</v>
      </c>
    </row>
    <row r="2259" spans="1:20" ht="57.6">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75"/>
        <v>6.3613999999999997</v>
      </c>
      <c r="P2259">
        <f t="shared" si="176"/>
        <v>1.06265916307731E-2</v>
      </c>
      <c r="Q2259" t="str" cm="1">
        <f t="array" ref="Q2259">_xlfn.IFS(LEFT(N2259,4)="film","film &amp; video",LEFT(N2259,4)="food","food",LEFT(N2259,4)="game","games",LEFT(N2259,4)="jour","journalism",LEFT(N2259,4)="musi","music",LEFT(N2259,4)="phot","photography",LEFT(N2259,4)="publ","publishing",LEFT(N2259,4)="tech","technology",LEFT(N2259,4)="thea","theater")</f>
        <v>games</v>
      </c>
      <c r="R2259" t="str">
        <f t="shared" si="179"/>
        <v>tabletop games</v>
      </c>
      <c r="S2259" s="10">
        <f t="shared" si="177"/>
        <v>42540.958333333328</v>
      </c>
      <c r="T2259" s="10">
        <f t="shared" si="178"/>
        <v>42505.936678240745</v>
      </c>
    </row>
    <row r="2260" spans="1:20" ht="28.8">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75"/>
        <v>1.4650000000000001</v>
      </c>
      <c r="P2260">
        <f t="shared" si="176"/>
        <v>6.3605336642879304E-2</v>
      </c>
      <c r="Q2260" t="str" cm="1">
        <f t="array" ref="Q2260">_xlfn.IFS(LEFT(N2260,4)="film","film &amp; video",LEFT(N2260,4)="food","food",LEFT(N2260,4)="game","games",LEFT(N2260,4)="jour","journalism",LEFT(N2260,4)="musi","music",LEFT(N2260,4)="phot","photography",LEFT(N2260,4)="publ","publishing",LEFT(N2260,4)="tech","technology",LEFT(N2260,4)="thea","theater")</f>
        <v>games</v>
      </c>
      <c r="R2260" t="str">
        <f t="shared" si="179"/>
        <v>tabletop games</v>
      </c>
      <c r="S2260" s="10">
        <f t="shared" si="177"/>
        <v>42166.75100694444</v>
      </c>
      <c r="T2260" s="10">
        <f t="shared" si="178"/>
        <v>42136.75100694444</v>
      </c>
    </row>
    <row r="2261" spans="1:20" ht="43.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75"/>
        <v>18.670999999999999</v>
      </c>
      <c r="P2261">
        <f t="shared" si="176"/>
        <v>1.1033153018049382E-2</v>
      </c>
      <c r="Q2261" t="str" cm="1">
        <f t="array" ref="Q2261">_xlfn.IFS(LEFT(N2261,4)="film","film &amp; video",LEFT(N2261,4)="food","food",LEFT(N2261,4)="game","games",LEFT(N2261,4)="jour","journalism",LEFT(N2261,4)="musi","music",LEFT(N2261,4)="phot","photography",LEFT(N2261,4)="publ","publishing",LEFT(N2261,4)="tech","technology",LEFT(N2261,4)="thea","theater")</f>
        <v>games</v>
      </c>
      <c r="R2261" t="str">
        <f t="shared" si="179"/>
        <v>tabletop games</v>
      </c>
      <c r="S2261" s="10">
        <f t="shared" si="177"/>
        <v>42712.804814814815</v>
      </c>
      <c r="T2261" s="10">
        <f t="shared" si="178"/>
        <v>42702.804814814815</v>
      </c>
    </row>
    <row r="2262" spans="1:20" ht="43.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75"/>
        <v>3.2692000000000001</v>
      </c>
      <c r="P2262">
        <f t="shared" si="176"/>
        <v>1.0277743790529793E-2</v>
      </c>
      <c r="Q2262" t="str" cm="1">
        <f t="array" ref="Q2262">_xlfn.IFS(LEFT(N2262,4)="film","film &amp; video",LEFT(N2262,4)="food","food",LEFT(N2262,4)="game","games",LEFT(N2262,4)="jour","journalism",LEFT(N2262,4)="musi","music",LEFT(N2262,4)="phot","photography",LEFT(N2262,4)="publ","publishing",LEFT(N2262,4)="tech","technology",LEFT(N2262,4)="thea","theater")</f>
        <v>games</v>
      </c>
      <c r="R2262" t="str">
        <f t="shared" si="179"/>
        <v>tabletop games</v>
      </c>
      <c r="S2262" s="10">
        <f t="shared" si="177"/>
        <v>41724.975115740745</v>
      </c>
      <c r="T2262" s="10">
        <f t="shared" si="178"/>
        <v>41695.016782407409</v>
      </c>
    </row>
    <row r="2263" spans="1:20" ht="43.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75"/>
        <v>7.7949999999999999</v>
      </c>
      <c r="P2263">
        <f t="shared" si="176"/>
        <v>2.6940346375881975E-2</v>
      </c>
      <c r="Q2263" t="str" cm="1">
        <f t="array" ref="Q2263">_xlfn.IFS(LEFT(N2263,4)="film","film &amp; video",LEFT(N2263,4)="food","food",LEFT(N2263,4)="game","games",LEFT(N2263,4)="jour","journalism",LEFT(N2263,4)="musi","music",LEFT(N2263,4)="phot","photography",LEFT(N2263,4)="publ","publishing",LEFT(N2263,4)="tech","technology",LEFT(N2263,4)="thea","theater")</f>
        <v>games</v>
      </c>
      <c r="R2263" t="str">
        <f t="shared" si="179"/>
        <v>tabletop games</v>
      </c>
      <c r="S2263" s="10">
        <f t="shared" si="177"/>
        <v>42780.724768518514</v>
      </c>
      <c r="T2263" s="10">
        <f t="shared" si="178"/>
        <v>42759.724768518514</v>
      </c>
    </row>
    <row r="2264" spans="1:20" ht="43.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75"/>
        <v>1.5415151515151515</v>
      </c>
      <c r="P2264">
        <f t="shared" si="176"/>
        <v>3.5580892471004523E-2</v>
      </c>
      <c r="Q2264" t="str" cm="1">
        <f t="array" ref="Q2264">_xlfn.IFS(LEFT(N2264,4)="film","film &amp; video",LEFT(N2264,4)="food","food",LEFT(N2264,4)="game","games",LEFT(N2264,4)="jour","journalism",LEFT(N2264,4)="musi","music",LEFT(N2264,4)="phot","photography",LEFT(N2264,4)="publ","publishing",LEFT(N2264,4)="tech","technology",LEFT(N2264,4)="thea","theater")</f>
        <v>games</v>
      </c>
      <c r="R2264" t="str">
        <f t="shared" si="179"/>
        <v>tabletop games</v>
      </c>
      <c r="S2264" s="10">
        <f t="shared" si="177"/>
        <v>41961</v>
      </c>
      <c r="T2264" s="10">
        <f t="shared" si="178"/>
        <v>41926.585162037038</v>
      </c>
    </row>
    <row r="2265" spans="1:20" ht="43.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75"/>
        <v>1.1554666666666666</v>
      </c>
      <c r="P2265">
        <f t="shared" si="176"/>
        <v>6.9236095084237248E-3</v>
      </c>
      <c r="Q2265" t="str" cm="1">
        <f t="array" ref="Q2265">_xlfn.IFS(LEFT(N2265,4)="film","film &amp; video",LEFT(N2265,4)="food","food",LEFT(N2265,4)="game","games",LEFT(N2265,4)="jour","journalism",LEFT(N2265,4)="musi","music",LEFT(N2265,4)="phot","photography",LEFT(N2265,4)="publ","publishing",LEFT(N2265,4)="tech","technology",LEFT(N2265,4)="thea","theater")</f>
        <v>games</v>
      </c>
      <c r="R2265" t="str">
        <f t="shared" si="179"/>
        <v>tabletop games</v>
      </c>
      <c r="S2265" s="10">
        <f t="shared" si="177"/>
        <v>42035.832326388889</v>
      </c>
      <c r="T2265" s="10">
        <f t="shared" si="178"/>
        <v>42014.832326388889</v>
      </c>
    </row>
    <row r="2266" spans="1:20" ht="57.6">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75"/>
        <v>1.8003333333333333</v>
      </c>
      <c r="P2266">
        <f t="shared" si="176"/>
        <v>4.1196074800962781E-2</v>
      </c>
      <c r="Q2266" t="str" cm="1">
        <f t="array" ref="Q2266">_xlfn.IFS(LEFT(N2266,4)="film","film &amp; video",LEFT(N2266,4)="food","food",LEFT(N2266,4)="game","games",LEFT(N2266,4)="jour","journalism",LEFT(N2266,4)="musi","music",LEFT(N2266,4)="phot","photography",LEFT(N2266,4)="publ","publishing",LEFT(N2266,4)="tech","technology",LEFT(N2266,4)="thea","theater")</f>
        <v>games</v>
      </c>
      <c r="R2266" t="str">
        <f t="shared" si="179"/>
        <v>tabletop games</v>
      </c>
      <c r="S2266" s="10">
        <f t="shared" si="177"/>
        <v>42513.125</v>
      </c>
      <c r="T2266" s="10">
        <f t="shared" si="178"/>
        <v>42496.582337962958</v>
      </c>
    </row>
    <row r="2267" spans="1:20" ht="43.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75"/>
        <v>2.9849999999999999</v>
      </c>
      <c r="P2267">
        <f t="shared" si="176"/>
        <v>2.8475711892797319E-2</v>
      </c>
      <c r="Q2267" t="str" cm="1">
        <f t="array" ref="Q2267">_xlfn.IFS(LEFT(N2267,4)="film","film &amp; video",LEFT(N2267,4)="food","food",LEFT(N2267,4)="game","games",LEFT(N2267,4)="jour","journalism",LEFT(N2267,4)="musi","music",LEFT(N2267,4)="phot","photography",LEFT(N2267,4)="publ","publishing",LEFT(N2267,4)="tech","technology",LEFT(N2267,4)="thea","theater")</f>
        <v>games</v>
      </c>
      <c r="R2267" t="str">
        <f t="shared" si="179"/>
        <v>tabletop games</v>
      </c>
      <c r="S2267" s="10">
        <f t="shared" si="177"/>
        <v>42696.853090277778</v>
      </c>
      <c r="T2267" s="10">
        <f t="shared" si="178"/>
        <v>42689.853090277778</v>
      </c>
    </row>
    <row r="2268" spans="1:20" ht="43.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75"/>
        <v>3.2026666666666666</v>
      </c>
      <c r="P2268">
        <f t="shared" si="176"/>
        <v>4.0383014154870944E-2</v>
      </c>
      <c r="Q2268" t="str" cm="1">
        <f t="array" ref="Q2268">_xlfn.IFS(LEFT(N2268,4)="film","film &amp; video",LEFT(N2268,4)="food","food",LEFT(N2268,4)="game","games",LEFT(N2268,4)="jour","journalism",LEFT(N2268,4)="musi","music",LEFT(N2268,4)="phot","photography",LEFT(N2268,4)="publ","publishing",LEFT(N2268,4)="tech","technology",LEFT(N2268,4)="thea","theater")</f>
        <v>games</v>
      </c>
      <c r="R2268" t="str">
        <f t="shared" si="179"/>
        <v>tabletop games</v>
      </c>
      <c r="S2268" s="10">
        <f t="shared" si="177"/>
        <v>42487.083333333328</v>
      </c>
      <c r="T2268" s="10">
        <f t="shared" si="178"/>
        <v>42469.874907407408</v>
      </c>
    </row>
    <row r="2269" spans="1:20" ht="43.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75"/>
        <v>3.80525</v>
      </c>
      <c r="P2269">
        <f t="shared" si="176"/>
        <v>5.3084554234281581E-3</v>
      </c>
      <c r="Q2269" t="str" cm="1">
        <f t="array" ref="Q2269">_xlfn.IFS(LEFT(N2269,4)="film","film &amp; video",LEFT(N2269,4)="food","food",LEFT(N2269,4)="game","games",LEFT(N2269,4)="jour","journalism",LEFT(N2269,4)="musi","music",LEFT(N2269,4)="phot","photography",LEFT(N2269,4)="publ","publishing",LEFT(N2269,4)="tech","technology",LEFT(N2269,4)="thea","theater")</f>
        <v>games</v>
      </c>
      <c r="R2269" t="str">
        <f t="shared" si="179"/>
        <v>tabletop games</v>
      </c>
      <c r="S2269" s="10">
        <f t="shared" si="177"/>
        <v>41994.041666666672</v>
      </c>
      <c r="T2269" s="10">
        <f t="shared" si="178"/>
        <v>41968.829826388886</v>
      </c>
    </row>
    <row r="2270" spans="1:20" ht="43.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75"/>
        <v>1.026</v>
      </c>
      <c r="P2270">
        <f t="shared" si="176"/>
        <v>6.7529935950988579E-3</v>
      </c>
      <c r="Q2270" t="str" cm="1">
        <f t="array" ref="Q2270">_xlfn.IFS(LEFT(N2270,4)="film","film &amp; video",LEFT(N2270,4)="food","food",LEFT(N2270,4)="game","games",LEFT(N2270,4)="jour","journalism",LEFT(N2270,4)="musi","music",LEFT(N2270,4)="phot","photography",LEFT(N2270,4)="publ","publishing",LEFT(N2270,4)="tech","technology",LEFT(N2270,4)="thea","theater")</f>
        <v>games</v>
      </c>
      <c r="R2270" t="str">
        <f t="shared" si="179"/>
        <v>tabletop games</v>
      </c>
      <c r="S2270" s="10">
        <f t="shared" si="177"/>
        <v>42806.082349537035</v>
      </c>
      <c r="T2270" s="10">
        <f t="shared" si="178"/>
        <v>42776.082349537035</v>
      </c>
    </row>
    <row r="2271" spans="1:20" ht="43.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75"/>
        <v>18.016400000000001</v>
      </c>
      <c r="P2271">
        <f t="shared" si="176"/>
        <v>2.0026198352612063E-2</v>
      </c>
      <c r="Q2271" t="str" cm="1">
        <f t="array" ref="Q2271">_xlfn.IFS(LEFT(N2271,4)="film","film &amp; video",LEFT(N2271,4)="food","food",LEFT(N2271,4)="game","games",LEFT(N2271,4)="jour","journalism",LEFT(N2271,4)="musi","music",LEFT(N2271,4)="phot","photography",LEFT(N2271,4)="publ","publishing",LEFT(N2271,4)="tech","technology",LEFT(N2271,4)="thea","theater")</f>
        <v>games</v>
      </c>
      <c r="R2271" t="str">
        <f t="shared" si="179"/>
        <v>tabletop games</v>
      </c>
      <c r="S2271" s="10">
        <f t="shared" si="177"/>
        <v>42801.208333333328</v>
      </c>
      <c r="T2271" s="10">
        <f t="shared" si="178"/>
        <v>42776.704432870371</v>
      </c>
    </row>
    <row r="2272" spans="1:20" ht="43.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75"/>
        <v>7.2024800000000004</v>
      </c>
      <c r="P2272">
        <f t="shared" si="176"/>
        <v>9.274583199120303E-3</v>
      </c>
      <c r="Q2272" t="str" cm="1">
        <f t="array" ref="Q2272">_xlfn.IFS(LEFT(N2272,4)="film","film &amp; video",LEFT(N2272,4)="food","food",LEFT(N2272,4)="game","games",LEFT(N2272,4)="jour","journalism",LEFT(N2272,4)="musi","music",LEFT(N2272,4)="phot","photography",LEFT(N2272,4)="publ","publishing",LEFT(N2272,4)="tech","technology",LEFT(N2272,4)="thea","theater")</f>
        <v>games</v>
      </c>
      <c r="R2272" t="str">
        <f t="shared" si="179"/>
        <v>tabletop games</v>
      </c>
      <c r="S2272" s="10">
        <f t="shared" si="177"/>
        <v>42745.915972222225</v>
      </c>
      <c r="T2272" s="10">
        <f t="shared" si="178"/>
        <v>42725.869363425925</v>
      </c>
    </row>
    <row r="2273" spans="1:20" ht="43.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75"/>
        <v>2.8309000000000002</v>
      </c>
      <c r="P2273">
        <f t="shared" si="176"/>
        <v>2.3455438199865768E-2</v>
      </c>
      <c r="Q2273" t="str" cm="1">
        <f t="array" ref="Q2273">_xlfn.IFS(LEFT(N2273,4)="film","film &amp; video",LEFT(N2273,4)="food","food",LEFT(N2273,4)="game","games",LEFT(N2273,4)="jour","journalism",LEFT(N2273,4)="musi","music",LEFT(N2273,4)="phot","photography",LEFT(N2273,4)="publ","publishing",LEFT(N2273,4)="tech","technology",LEFT(N2273,4)="thea","theater")</f>
        <v>games</v>
      </c>
      <c r="R2273" t="str">
        <f t="shared" si="179"/>
        <v>tabletop games</v>
      </c>
      <c r="S2273" s="10">
        <f t="shared" si="177"/>
        <v>42714.000046296293</v>
      </c>
      <c r="T2273" s="10">
        <f t="shared" si="178"/>
        <v>42684.000046296293</v>
      </c>
    </row>
    <row r="2274" spans="1:20" ht="43.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75"/>
        <v>13.566000000000001</v>
      </c>
      <c r="P2274">
        <f t="shared" si="176"/>
        <v>6.9585729028453489E-2</v>
      </c>
      <c r="Q2274" t="str" cm="1">
        <f t="array" ref="Q2274">_xlfn.IFS(LEFT(N2274,4)="film","film &amp; video",LEFT(N2274,4)="food","food",LEFT(N2274,4)="game","games",LEFT(N2274,4)="jour","journalism",LEFT(N2274,4)="musi","music",LEFT(N2274,4)="phot","photography",LEFT(N2274,4)="publ","publishing",LEFT(N2274,4)="tech","technology",LEFT(N2274,4)="thea","theater")</f>
        <v>games</v>
      </c>
      <c r="R2274" t="str">
        <f t="shared" si="179"/>
        <v>tabletop games</v>
      </c>
      <c r="S2274" s="10">
        <f t="shared" si="177"/>
        <v>42345.699490740735</v>
      </c>
      <c r="T2274" s="10">
        <f t="shared" si="178"/>
        <v>42315.699490740735</v>
      </c>
    </row>
    <row r="2275" spans="1:20" ht="43.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75"/>
        <v>2.2035999999999998</v>
      </c>
      <c r="P2275">
        <f t="shared" si="176"/>
        <v>2.6683608640406607E-2</v>
      </c>
      <c r="Q2275" t="str" cm="1">
        <f t="array" ref="Q2275">_xlfn.IFS(LEFT(N2275,4)="film","film &amp; video",LEFT(N2275,4)="food","food",LEFT(N2275,4)="game","games",LEFT(N2275,4)="jour","journalism",LEFT(N2275,4)="musi","music",LEFT(N2275,4)="phot","photography",LEFT(N2275,4)="publ","publishing",LEFT(N2275,4)="tech","technology",LEFT(N2275,4)="thea","theater")</f>
        <v>games</v>
      </c>
      <c r="R2275" t="str">
        <f t="shared" si="179"/>
        <v>tabletop games</v>
      </c>
      <c r="S2275" s="10">
        <f t="shared" si="177"/>
        <v>42806.507430555561</v>
      </c>
      <c r="T2275" s="10">
        <f t="shared" si="178"/>
        <v>42781.549097222218</v>
      </c>
    </row>
    <row r="2276" spans="1:20" ht="57.6">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75"/>
        <v>1.196</v>
      </c>
      <c r="P2276">
        <f t="shared" si="176"/>
        <v>3.311036789297659E-2</v>
      </c>
      <c r="Q2276" t="str" cm="1">
        <f t="array" ref="Q2276">_xlfn.IFS(LEFT(N2276,4)="film","film &amp; video",LEFT(N2276,4)="food","food",LEFT(N2276,4)="game","games",LEFT(N2276,4)="jour","journalism",LEFT(N2276,4)="musi","music",LEFT(N2276,4)="phot","photography",LEFT(N2276,4)="publ","publishing",LEFT(N2276,4)="tech","technology",LEFT(N2276,4)="thea","theater")</f>
        <v>games</v>
      </c>
      <c r="R2276" t="str">
        <f t="shared" si="179"/>
        <v>tabletop games</v>
      </c>
      <c r="S2276" s="10">
        <f t="shared" si="177"/>
        <v>41693.500659722224</v>
      </c>
      <c r="T2276" s="10">
        <f t="shared" si="178"/>
        <v>41663.500659722224</v>
      </c>
    </row>
    <row r="2277" spans="1:20" ht="43.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75"/>
        <v>4.0776923076923079</v>
      </c>
      <c r="P2277">
        <f t="shared" si="176"/>
        <v>2.9805697038294662E-2</v>
      </c>
      <c r="Q2277" t="str" cm="1">
        <f t="array" ref="Q2277">_xlfn.IFS(LEFT(N2277,4)="film","film &amp; video",LEFT(N2277,4)="food","food",LEFT(N2277,4)="game","games",LEFT(N2277,4)="jour","journalism",LEFT(N2277,4)="musi","music",LEFT(N2277,4)="phot","photography",LEFT(N2277,4)="publ","publishing",LEFT(N2277,4)="tech","technology",LEFT(N2277,4)="thea","theater")</f>
        <v>games</v>
      </c>
      <c r="R2277" t="str">
        <f t="shared" si="179"/>
        <v>tabletop games</v>
      </c>
      <c r="S2277" s="10">
        <f t="shared" si="177"/>
        <v>41995.616655092599</v>
      </c>
      <c r="T2277" s="10">
        <f t="shared" si="178"/>
        <v>41965.616655092599</v>
      </c>
    </row>
    <row r="2278" spans="1:20" ht="57.6">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75"/>
        <v>1.0581826105905425</v>
      </c>
      <c r="P2278">
        <f t="shared" si="176"/>
        <v>1.5444810543657331E-2</v>
      </c>
      <c r="Q2278" t="str" cm="1">
        <f t="array" ref="Q2278">_xlfn.IFS(LEFT(N2278,4)="film","film &amp; video",LEFT(N2278,4)="food","food",LEFT(N2278,4)="game","games",LEFT(N2278,4)="jour","journalism",LEFT(N2278,4)="musi","music",LEFT(N2278,4)="phot","photography",LEFT(N2278,4)="publ","publishing",LEFT(N2278,4)="tech","technology",LEFT(N2278,4)="thea","theater")</f>
        <v>games</v>
      </c>
      <c r="R2278" t="str">
        <f t="shared" si="179"/>
        <v>tabletop games</v>
      </c>
      <c r="S2278" s="10">
        <f t="shared" si="177"/>
        <v>41644.651493055557</v>
      </c>
      <c r="T2278" s="10">
        <f t="shared" si="178"/>
        <v>41614.651493055557</v>
      </c>
    </row>
    <row r="2279" spans="1:20" ht="43.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75"/>
        <v>1.4108235294117648</v>
      </c>
      <c r="P2279">
        <f t="shared" si="176"/>
        <v>1.7261507671781189E-2</v>
      </c>
      <c r="Q2279" t="str" cm="1">
        <f t="array" ref="Q2279">_xlfn.IFS(LEFT(N2279,4)="film","film &amp; video",LEFT(N2279,4)="food","food",LEFT(N2279,4)="game","games",LEFT(N2279,4)="jour","journalism",LEFT(N2279,4)="musi","music",LEFT(N2279,4)="phot","photography",LEFT(N2279,4)="publ","publishing",LEFT(N2279,4)="tech","technology",LEFT(N2279,4)="thea","theater")</f>
        <v>games</v>
      </c>
      <c r="R2279" t="str">
        <f t="shared" si="179"/>
        <v>tabletop games</v>
      </c>
      <c r="S2279" s="10">
        <f t="shared" si="177"/>
        <v>40966.678506944445</v>
      </c>
      <c r="T2279" s="10">
        <f t="shared" si="178"/>
        <v>40936.678506944445</v>
      </c>
    </row>
    <row r="2280" spans="1:20" ht="28.8">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75"/>
        <v>2.7069999999999999</v>
      </c>
      <c r="P2280">
        <f t="shared" si="176"/>
        <v>1.8840044329516071E-2</v>
      </c>
      <c r="Q2280" t="str" cm="1">
        <f t="array" ref="Q2280">_xlfn.IFS(LEFT(N2280,4)="film","film &amp; video",LEFT(N2280,4)="food","food",LEFT(N2280,4)="game","games",LEFT(N2280,4)="jour","journalism",LEFT(N2280,4)="musi","music",LEFT(N2280,4)="phot","photography",LEFT(N2280,4)="publ","publishing",LEFT(N2280,4)="tech","technology",LEFT(N2280,4)="thea","theater")</f>
        <v>games</v>
      </c>
      <c r="R2280" t="str">
        <f t="shared" si="179"/>
        <v>tabletop games</v>
      </c>
      <c r="S2280" s="10">
        <f t="shared" si="177"/>
        <v>42372.957638888889</v>
      </c>
      <c r="T2280" s="10">
        <f t="shared" si="178"/>
        <v>42338.709108796291</v>
      </c>
    </row>
    <row r="2281" spans="1:20" ht="43.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75"/>
        <v>1.538</v>
      </c>
      <c r="P2281">
        <f t="shared" si="176"/>
        <v>2.0806241872561769E-2</v>
      </c>
      <c r="Q2281" t="str" cm="1">
        <f t="array" ref="Q2281">_xlfn.IFS(LEFT(N2281,4)="film","film &amp; video",LEFT(N2281,4)="food","food",LEFT(N2281,4)="game","games",LEFT(N2281,4)="jour","journalism",LEFT(N2281,4)="musi","music",LEFT(N2281,4)="phot","photography",LEFT(N2281,4)="publ","publishing",LEFT(N2281,4)="tech","technology",LEFT(N2281,4)="thea","theater")</f>
        <v>games</v>
      </c>
      <c r="R2281" t="str">
        <f t="shared" si="179"/>
        <v>tabletop games</v>
      </c>
      <c r="S2281" s="10">
        <f t="shared" si="177"/>
        <v>42039.166666666672</v>
      </c>
      <c r="T2281" s="10">
        <f t="shared" si="178"/>
        <v>42020.806701388887</v>
      </c>
    </row>
    <row r="2282" spans="1:20" ht="57.6">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75"/>
        <v>4.0357653061224488</v>
      </c>
      <c r="P2282">
        <f t="shared" si="176"/>
        <v>1.2136382599461449E-2</v>
      </c>
      <c r="Q2282" t="str" cm="1">
        <f t="array" ref="Q2282">_xlfn.IFS(LEFT(N2282,4)="film","film &amp; video",LEFT(N2282,4)="food","food",LEFT(N2282,4)="game","games",LEFT(N2282,4)="jour","journalism",LEFT(N2282,4)="musi","music",LEFT(N2282,4)="phot","photography",LEFT(N2282,4)="publ","publishing",LEFT(N2282,4)="tech","technology",LEFT(N2282,4)="thea","theater")</f>
        <v>games</v>
      </c>
      <c r="R2282" t="str">
        <f t="shared" si="179"/>
        <v>tabletop games</v>
      </c>
      <c r="S2282" s="10">
        <f t="shared" si="177"/>
        <v>42264.624895833331</v>
      </c>
      <c r="T2282" s="10">
        <f t="shared" si="178"/>
        <v>42234.624895833331</v>
      </c>
    </row>
    <row r="2283" spans="1:20" ht="43.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75"/>
        <v>1.85</v>
      </c>
      <c r="P2283">
        <f t="shared" si="176"/>
        <v>1.9819819819819819E-2</v>
      </c>
      <c r="Q2283" t="str" cm="1">
        <f t="array" ref="Q2283">_xlfn.IFS(LEFT(N2283,4)="film","film &amp; video",LEFT(N2283,4)="food","food",LEFT(N2283,4)="game","games",LEFT(N2283,4)="jour","journalism",LEFT(N2283,4)="musi","music",LEFT(N2283,4)="phot","photography",LEFT(N2283,4)="publ","publishing",LEFT(N2283,4)="tech","technology",LEFT(N2283,4)="thea","theater")</f>
        <v>music</v>
      </c>
      <c r="R2283" t="str">
        <f t="shared" si="179"/>
        <v>rock</v>
      </c>
      <c r="S2283" s="10">
        <f t="shared" si="177"/>
        <v>40749.284722222219</v>
      </c>
      <c r="T2283" s="10">
        <f t="shared" si="178"/>
        <v>40687.285844907405</v>
      </c>
    </row>
    <row r="2284" spans="1:20" ht="28.8">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75"/>
        <v>1.8533333333333333</v>
      </c>
      <c r="P2284">
        <f t="shared" si="176"/>
        <v>8.6330935251798559E-3</v>
      </c>
      <c r="Q2284" t="str" cm="1">
        <f t="array" ref="Q2284">_xlfn.IFS(LEFT(N2284,4)="film","film &amp; video",LEFT(N2284,4)="food","food",LEFT(N2284,4)="game","games",LEFT(N2284,4)="jour","journalism",LEFT(N2284,4)="musi","music",LEFT(N2284,4)="phot","photography",LEFT(N2284,4)="publ","publishing",LEFT(N2284,4)="tech","technology",LEFT(N2284,4)="thea","theater")</f>
        <v>music</v>
      </c>
      <c r="R2284" t="str">
        <f t="shared" si="179"/>
        <v>rock</v>
      </c>
      <c r="S2284" s="10">
        <f t="shared" si="177"/>
        <v>42383.17460648148</v>
      </c>
      <c r="T2284" s="10">
        <f t="shared" si="178"/>
        <v>42323.17460648148</v>
      </c>
    </row>
    <row r="2285" spans="1:20" ht="43.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75"/>
        <v>1.0085533333333332</v>
      </c>
      <c r="P2285">
        <f t="shared" si="176"/>
        <v>1.586430729163224E-2</v>
      </c>
      <c r="Q2285" t="str" cm="1">
        <f t="array" ref="Q2285">_xlfn.IFS(LEFT(N2285,4)="film","film &amp; video",LEFT(N2285,4)="food","food",LEFT(N2285,4)="game","games",LEFT(N2285,4)="jour","journalism",LEFT(N2285,4)="musi","music",LEFT(N2285,4)="phot","photography",LEFT(N2285,4)="publ","publishing",LEFT(N2285,4)="tech","technology",LEFT(N2285,4)="thea","theater")</f>
        <v>music</v>
      </c>
      <c r="R2285" t="str">
        <f t="shared" si="179"/>
        <v>rock</v>
      </c>
      <c r="S2285" s="10">
        <f t="shared" si="177"/>
        <v>41038.083379629628</v>
      </c>
      <c r="T2285" s="10">
        <f t="shared" si="178"/>
        <v>40978.125046296293</v>
      </c>
    </row>
    <row r="2286" spans="1:20" ht="28.8">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75"/>
        <v>1.0622116666666668</v>
      </c>
      <c r="P2286">
        <f t="shared" si="176"/>
        <v>9.2574141688646482E-3</v>
      </c>
      <c r="Q2286" t="str" cm="1">
        <f t="array" ref="Q2286">_xlfn.IFS(LEFT(N2286,4)="film","film &amp; video",LEFT(N2286,4)="food","food",LEFT(N2286,4)="game","games",LEFT(N2286,4)="jour","journalism",LEFT(N2286,4)="musi","music",LEFT(N2286,4)="phot","photography",LEFT(N2286,4)="publ","publishing",LEFT(N2286,4)="tech","technology",LEFT(N2286,4)="thea","theater")</f>
        <v>music</v>
      </c>
      <c r="R2286" t="str">
        <f t="shared" si="179"/>
        <v>rock</v>
      </c>
      <c r="S2286" s="10">
        <f t="shared" si="177"/>
        <v>40614.166666666664</v>
      </c>
      <c r="T2286" s="10">
        <f t="shared" si="178"/>
        <v>40585.796817129631</v>
      </c>
    </row>
    <row r="2287" spans="1:20" ht="43.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75"/>
        <v>1.2136666666666667</v>
      </c>
      <c r="P2287">
        <f t="shared" si="176"/>
        <v>2.1697335896731666E-2</v>
      </c>
      <c r="Q2287" t="str" cm="1">
        <f t="array" ref="Q2287">_xlfn.IFS(LEFT(N2287,4)="film","film &amp; video",LEFT(N2287,4)="food","food",LEFT(N2287,4)="game","games",LEFT(N2287,4)="jour","journalism",LEFT(N2287,4)="musi","music",LEFT(N2287,4)="phot","photography",LEFT(N2287,4)="publ","publishing",LEFT(N2287,4)="tech","technology",LEFT(N2287,4)="thea","theater")</f>
        <v>music</v>
      </c>
      <c r="R2287" t="str">
        <f t="shared" si="179"/>
        <v>rock</v>
      </c>
      <c r="S2287" s="10">
        <f t="shared" si="177"/>
        <v>41089.185682870368</v>
      </c>
      <c r="T2287" s="10">
        <f t="shared" si="178"/>
        <v>41059.185682870368</v>
      </c>
    </row>
    <row r="2288" spans="1:20" ht="43.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75"/>
        <v>1.0006666666666666</v>
      </c>
      <c r="P2288">
        <f t="shared" si="176"/>
        <v>9.3271152564956689E-3</v>
      </c>
      <c r="Q2288" t="str" cm="1">
        <f t="array" ref="Q2288">_xlfn.IFS(LEFT(N2288,4)="film","film &amp; video",LEFT(N2288,4)="food","food",LEFT(N2288,4)="game","games",LEFT(N2288,4)="jour","journalism",LEFT(N2288,4)="musi","music",LEFT(N2288,4)="phot","photography",LEFT(N2288,4)="publ","publishing",LEFT(N2288,4)="tech","technology",LEFT(N2288,4)="thea","theater")</f>
        <v>music</v>
      </c>
      <c r="R2288" t="str">
        <f t="shared" si="179"/>
        <v>rock</v>
      </c>
      <c r="S2288" s="10">
        <f t="shared" si="177"/>
        <v>41523.165972222225</v>
      </c>
      <c r="T2288" s="10">
        <f t="shared" si="178"/>
        <v>41494.963587962964</v>
      </c>
    </row>
    <row r="2289" spans="1:20" ht="43.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75"/>
        <v>1.1997755555555556</v>
      </c>
      <c r="P2289">
        <f t="shared" si="176"/>
        <v>1.9633301784222606E-2</v>
      </c>
      <c r="Q2289" t="str" cm="1">
        <f t="array" ref="Q2289">_xlfn.IFS(LEFT(N2289,4)="film","film &amp; video",LEFT(N2289,4)="food","food",LEFT(N2289,4)="game","games",LEFT(N2289,4)="jour","journalism",LEFT(N2289,4)="musi","music",LEFT(N2289,4)="phot","photography",LEFT(N2289,4)="publ","publishing",LEFT(N2289,4)="tech","technology",LEFT(N2289,4)="thea","theater")</f>
        <v>music</v>
      </c>
      <c r="R2289" t="str">
        <f t="shared" si="179"/>
        <v>rock</v>
      </c>
      <c r="S2289" s="10">
        <f t="shared" si="177"/>
        <v>41813.667361111111</v>
      </c>
      <c r="T2289" s="10">
        <f t="shared" si="178"/>
        <v>41792.667361111111</v>
      </c>
    </row>
    <row r="2290" spans="1:20" ht="43.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75"/>
        <v>1.0009999999999999</v>
      </c>
      <c r="P2290">
        <f t="shared" si="176"/>
        <v>2.4975024975024976E-2</v>
      </c>
      <c r="Q2290" t="str" cm="1">
        <f t="array" ref="Q2290">_xlfn.IFS(LEFT(N2290,4)="film","film &amp; video",LEFT(N2290,4)="food","food",LEFT(N2290,4)="game","games",LEFT(N2290,4)="jour","journalism",LEFT(N2290,4)="musi","music",LEFT(N2290,4)="phot","photography",LEFT(N2290,4)="publ","publishing",LEFT(N2290,4)="tech","technology",LEFT(N2290,4)="thea","theater")</f>
        <v>music</v>
      </c>
      <c r="R2290" t="str">
        <f t="shared" si="179"/>
        <v>rock</v>
      </c>
      <c r="S2290" s="10">
        <f t="shared" si="177"/>
        <v>41086.75</v>
      </c>
      <c r="T2290" s="10">
        <f t="shared" si="178"/>
        <v>41067.827418981484</v>
      </c>
    </row>
    <row r="2291" spans="1:20" ht="43.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75"/>
        <v>1.0740000000000001</v>
      </c>
      <c r="P2291">
        <f t="shared" si="176"/>
        <v>1.5518311607697082E-2</v>
      </c>
      <c r="Q2291" t="str" cm="1">
        <f t="array" ref="Q2291">_xlfn.IFS(LEFT(N2291,4)="film","film &amp; video",LEFT(N2291,4)="food","food",LEFT(N2291,4)="game","games",LEFT(N2291,4)="jour","journalism",LEFT(N2291,4)="musi","music",LEFT(N2291,4)="phot","photography",LEFT(N2291,4)="publ","publishing",LEFT(N2291,4)="tech","technology",LEFT(N2291,4)="thea","theater")</f>
        <v>music</v>
      </c>
      <c r="R2291" t="str">
        <f t="shared" si="179"/>
        <v>rock</v>
      </c>
      <c r="S2291" s="10">
        <f t="shared" si="177"/>
        <v>41614.973611111112</v>
      </c>
      <c r="T2291" s="10">
        <f t="shared" si="178"/>
        <v>41571.998379629629</v>
      </c>
    </row>
    <row r="2292" spans="1:20" ht="43.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75"/>
        <v>1.0406666666666666</v>
      </c>
      <c r="P2292">
        <f t="shared" si="176"/>
        <v>1.8577834721332478E-2</v>
      </c>
      <c r="Q2292" t="str" cm="1">
        <f t="array" ref="Q2292">_xlfn.IFS(LEFT(N2292,4)="film","film &amp; video",LEFT(N2292,4)="food","food",LEFT(N2292,4)="game","games",LEFT(N2292,4)="jour","journalism",LEFT(N2292,4)="musi","music",LEFT(N2292,4)="phot","photography",LEFT(N2292,4)="publ","publishing",LEFT(N2292,4)="tech","technology",LEFT(N2292,4)="thea","theater")</f>
        <v>music</v>
      </c>
      <c r="R2292" t="str">
        <f t="shared" si="179"/>
        <v>rock</v>
      </c>
      <c r="S2292" s="10">
        <f t="shared" si="177"/>
        <v>40148.708333333336</v>
      </c>
      <c r="T2292" s="10">
        <f t="shared" si="178"/>
        <v>40070.253819444442</v>
      </c>
    </row>
    <row r="2293" spans="1:20" ht="43.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75"/>
        <v>1.728</v>
      </c>
      <c r="P2293">
        <f t="shared" si="176"/>
        <v>9.9537037037037042E-3</v>
      </c>
      <c r="Q2293" t="str" cm="1">
        <f t="array" ref="Q2293">_xlfn.IFS(LEFT(N2293,4)="film","film &amp; video",LEFT(N2293,4)="food","food",LEFT(N2293,4)="game","games",LEFT(N2293,4)="jour","journalism",LEFT(N2293,4)="musi","music",LEFT(N2293,4)="phot","photography",LEFT(N2293,4)="publ","publishing",LEFT(N2293,4)="tech","technology",LEFT(N2293,4)="thea","theater")</f>
        <v>music</v>
      </c>
      <c r="R2293" t="str">
        <f t="shared" si="179"/>
        <v>rock</v>
      </c>
      <c r="S2293" s="10">
        <f t="shared" si="177"/>
        <v>41022.166666666664</v>
      </c>
      <c r="T2293" s="10">
        <f t="shared" si="178"/>
        <v>40987.977060185185</v>
      </c>
    </row>
    <row r="2294" spans="1:20" ht="43.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75"/>
        <v>1.072505</v>
      </c>
      <c r="P2294">
        <f t="shared" si="176"/>
        <v>2.1445121467965182E-2</v>
      </c>
      <c r="Q2294" t="str" cm="1">
        <f t="array" ref="Q2294">_xlfn.IFS(LEFT(N2294,4)="film","film &amp; video",LEFT(N2294,4)="food","food",LEFT(N2294,4)="game","games",LEFT(N2294,4)="jour","journalism",LEFT(N2294,4)="musi","music",LEFT(N2294,4)="phot","photography",LEFT(N2294,4)="publ","publishing",LEFT(N2294,4)="tech","technology",LEFT(N2294,4)="thea","theater")</f>
        <v>music</v>
      </c>
      <c r="R2294" t="str">
        <f t="shared" si="179"/>
        <v>rock</v>
      </c>
      <c r="S2294" s="10">
        <f t="shared" si="177"/>
        <v>41017.697638888887</v>
      </c>
      <c r="T2294" s="10">
        <f t="shared" si="178"/>
        <v>40987.697638888887</v>
      </c>
    </row>
    <row r="2295" spans="1:20" ht="28.8">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75"/>
        <v>1.0823529411764705</v>
      </c>
      <c r="P2295">
        <f t="shared" si="176"/>
        <v>2.9347826086956522E-2</v>
      </c>
      <c r="Q2295" t="str" cm="1">
        <f t="array" ref="Q2295">_xlfn.IFS(LEFT(N2295,4)="film","film &amp; video",LEFT(N2295,4)="food","food",LEFT(N2295,4)="game","games",LEFT(N2295,4)="jour","journalism",LEFT(N2295,4)="musi","music",LEFT(N2295,4)="phot","photography",LEFT(N2295,4)="publ","publishing",LEFT(N2295,4)="tech","technology",LEFT(N2295,4)="thea","theater")</f>
        <v>music</v>
      </c>
      <c r="R2295" t="str">
        <f t="shared" si="179"/>
        <v>rock</v>
      </c>
      <c r="S2295" s="10">
        <f t="shared" si="177"/>
        <v>41177.165972222225</v>
      </c>
      <c r="T2295" s="10">
        <f t="shared" si="178"/>
        <v>41151.708321759259</v>
      </c>
    </row>
    <row r="2296" spans="1:20" ht="43.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75"/>
        <v>1.4608079999999999</v>
      </c>
      <c r="P2296">
        <f t="shared" si="176"/>
        <v>1.5333979551042985E-2</v>
      </c>
      <c r="Q2296" t="str" cm="1">
        <f t="array" ref="Q2296">_xlfn.IFS(LEFT(N2296,4)="film","film &amp; video",LEFT(N2296,4)="food","food",LEFT(N2296,4)="game","games",LEFT(N2296,4)="jour","journalism",LEFT(N2296,4)="musi","music",LEFT(N2296,4)="phot","photography",LEFT(N2296,4)="publ","publishing",LEFT(N2296,4)="tech","technology",LEFT(N2296,4)="thea","theater")</f>
        <v>music</v>
      </c>
      <c r="R2296" t="str">
        <f t="shared" si="179"/>
        <v>rock</v>
      </c>
      <c r="S2296" s="10">
        <f t="shared" si="177"/>
        <v>41294.72314814815</v>
      </c>
      <c r="T2296" s="10">
        <f t="shared" si="178"/>
        <v>41264.72314814815</v>
      </c>
    </row>
    <row r="2297" spans="1:20" ht="57.6">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75"/>
        <v>1.2524999999999999</v>
      </c>
      <c r="P2297">
        <f t="shared" si="176"/>
        <v>2.262142381902861E-2</v>
      </c>
      <c r="Q2297" t="str" cm="1">
        <f t="array" ref="Q2297">_xlfn.IFS(LEFT(N2297,4)="film","film &amp; video",LEFT(N2297,4)="food","food",LEFT(N2297,4)="game","games",LEFT(N2297,4)="jour","journalism",LEFT(N2297,4)="musi","music",LEFT(N2297,4)="phot","photography",LEFT(N2297,4)="publ","publishing",LEFT(N2297,4)="tech","technology",LEFT(N2297,4)="thea","theater")</f>
        <v>music</v>
      </c>
      <c r="R2297" t="str">
        <f t="shared" si="179"/>
        <v>rock</v>
      </c>
      <c r="S2297" s="10">
        <f t="shared" si="177"/>
        <v>41300.954351851848</v>
      </c>
      <c r="T2297" s="10">
        <f t="shared" si="178"/>
        <v>41270.954351851848</v>
      </c>
    </row>
    <row r="2298" spans="1:20" ht="43.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75"/>
        <v>1.4907142857142857</v>
      </c>
      <c r="P2298">
        <f t="shared" si="176"/>
        <v>1.3895543842836608E-2</v>
      </c>
      <c r="Q2298" t="str" cm="1">
        <f t="array" ref="Q2298">_xlfn.IFS(LEFT(N2298,4)="film","film &amp; video",LEFT(N2298,4)="food","food",LEFT(N2298,4)="game","games",LEFT(N2298,4)="jour","journalism",LEFT(N2298,4)="musi","music",LEFT(N2298,4)="phot","photography",LEFT(N2298,4)="publ","publishing",LEFT(N2298,4)="tech","technology",LEFT(N2298,4)="thea","theater")</f>
        <v>music</v>
      </c>
      <c r="R2298" t="str">
        <f t="shared" si="179"/>
        <v>rock</v>
      </c>
      <c r="S2298" s="10">
        <f t="shared" si="177"/>
        <v>40962.731782407405</v>
      </c>
      <c r="T2298" s="10">
        <f t="shared" si="178"/>
        <v>40927.731782407405</v>
      </c>
    </row>
    <row r="2299" spans="1:20" ht="28.8">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75"/>
        <v>1.006</v>
      </c>
      <c r="P2299">
        <f t="shared" si="176"/>
        <v>1.8886679920477135E-2</v>
      </c>
      <c r="Q2299" t="str" cm="1">
        <f t="array" ref="Q2299">_xlfn.IFS(LEFT(N2299,4)="film","film &amp; video",LEFT(N2299,4)="food","food",LEFT(N2299,4)="game","games",LEFT(N2299,4)="jour","journalism",LEFT(N2299,4)="musi","music",LEFT(N2299,4)="phot","photography",LEFT(N2299,4)="publ","publishing",LEFT(N2299,4)="tech","technology",LEFT(N2299,4)="thea","theater")</f>
        <v>music</v>
      </c>
      <c r="R2299" t="str">
        <f t="shared" si="179"/>
        <v>rock</v>
      </c>
      <c r="S2299" s="10">
        <f t="shared" si="177"/>
        <v>40982.165972222225</v>
      </c>
      <c r="T2299" s="10">
        <f t="shared" si="178"/>
        <v>40948.042233796295</v>
      </c>
    </row>
    <row r="2300" spans="1:20" ht="43.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75"/>
        <v>1.0507333333333333</v>
      </c>
      <c r="P2300">
        <f t="shared" si="176"/>
        <v>9.1364761119218322E-3</v>
      </c>
      <c r="Q2300" t="str" cm="1">
        <f t="array" ref="Q2300">_xlfn.IFS(LEFT(N2300,4)="film","film &amp; video",LEFT(N2300,4)="food","food",LEFT(N2300,4)="game","games",LEFT(N2300,4)="jour","journalism",LEFT(N2300,4)="musi","music",LEFT(N2300,4)="phot","photography",LEFT(N2300,4)="publ","publishing",LEFT(N2300,4)="tech","technology",LEFT(N2300,4)="thea","theater")</f>
        <v>music</v>
      </c>
      <c r="R2300" t="str">
        <f t="shared" si="179"/>
        <v>rock</v>
      </c>
      <c r="S2300" s="10">
        <f t="shared" si="177"/>
        <v>41724.798993055556</v>
      </c>
      <c r="T2300" s="10">
        <f t="shared" si="178"/>
        <v>41694.84065972222</v>
      </c>
    </row>
    <row r="2301" spans="1:20" ht="43.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75"/>
        <v>3.5016666666666665</v>
      </c>
      <c r="P2301">
        <f t="shared" si="176"/>
        <v>1.3326987148976678E-2</v>
      </c>
      <c r="Q2301" t="str" cm="1">
        <f t="array" ref="Q2301">_xlfn.IFS(LEFT(N2301,4)="film","film &amp; video",LEFT(N2301,4)="food","food",LEFT(N2301,4)="game","games",LEFT(N2301,4)="jour","journalism",LEFT(N2301,4)="musi","music",LEFT(N2301,4)="phot","photography",LEFT(N2301,4)="publ","publishing",LEFT(N2301,4)="tech","technology",LEFT(N2301,4)="thea","theater")</f>
        <v>music</v>
      </c>
      <c r="R2301" t="str">
        <f t="shared" si="179"/>
        <v>rock</v>
      </c>
      <c r="S2301" s="10">
        <f t="shared" si="177"/>
        <v>40580.032511574071</v>
      </c>
      <c r="T2301" s="10">
        <f t="shared" si="178"/>
        <v>40565.032511574071</v>
      </c>
    </row>
    <row r="2302" spans="1:20" ht="43.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75"/>
        <v>1.0125</v>
      </c>
      <c r="P2302">
        <f t="shared" si="176"/>
        <v>8.6419753086419745E-3</v>
      </c>
      <c r="Q2302" t="str" cm="1">
        <f t="array" ref="Q2302">_xlfn.IFS(LEFT(N2302,4)="film","film &amp; video",LEFT(N2302,4)="food","food",LEFT(N2302,4)="game","games",LEFT(N2302,4)="jour","journalism",LEFT(N2302,4)="musi","music",LEFT(N2302,4)="phot","photography",LEFT(N2302,4)="publ","publishing",LEFT(N2302,4)="tech","technology",LEFT(N2302,4)="thea","theater")</f>
        <v>music</v>
      </c>
      <c r="R2302" t="str">
        <f t="shared" si="179"/>
        <v>rock</v>
      </c>
      <c r="S2302" s="10">
        <f t="shared" si="177"/>
        <v>41088.727037037039</v>
      </c>
      <c r="T2302" s="10">
        <f t="shared" si="178"/>
        <v>41074.727037037039</v>
      </c>
    </row>
    <row r="2303" spans="1:20" ht="28.8">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75"/>
        <v>1.336044</v>
      </c>
      <c r="P2303">
        <f t="shared" si="176"/>
        <v>3.1585786096865069E-2</v>
      </c>
      <c r="Q2303" t="str" cm="1">
        <f t="array" ref="Q2303">_xlfn.IFS(LEFT(N2303,4)="film","film &amp; video",LEFT(N2303,4)="food","food",LEFT(N2303,4)="game","games",LEFT(N2303,4)="jour","journalism",LEFT(N2303,4)="musi","music",LEFT(N2303,4)="phot","photography",LEFT(N2303,4)="publ","publishing",LEFT(N2303,4)="tech","technology",LEFT(N2303,4)="thea","theater")</f>
        <v>music</v>
      </c>
      <c r="R2303" t="str">
        <f t="shared" si="179"/>
        <v>indie rock</v>
      </c>
      <c r="S2303" s="10">
        <f t="shared" si="177"/>
        <v>41446.146944444445</v>
      </c>
      <c r="T2303" s="10">
        <f t="shared" si="178"/>
        <v>41416.146944444445</v>
      </c>
    </row>
    <row r="2304" spans="1:20" ht="43.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75"/>
        <v>1.7065217391304348</v>
      </c>
      <c r="P2304">
        <f t="shared" si="176"/>
        <v>2.1656050955414011E-2</v>
      </c>
      <c r="Q2304" t="str" cm="1">
        <f t="array" ref="Q2304">_xlfn.IFS(LEFT(N2304,4)="film","film &amp; video",LEFT(N2304,4)="food","food",LEFT(N2304,4)="game","games",LEFT(N2304,4)="jour","journalism",LEFT(N2304,4)="musi","music",LEFT(N2304,4)="phot","photography",LEFT(N2304,4)="publ","publishing",LEFT(N2304,4)="tech","technology",LEFT(N2304,4)="thea","theater")</f>
        <v>music</v>
      </c>
      <c r="R2304" t="str">
        <f t="shared" si="179"/>
        <v>indie rock</v>
      </c>
      <c r="S2304" s="10">
        <f t="shared" si="177"/>
        <v>41639.291666666664</v>
      </c>
      <c r="T2304" s="10">
        <f t="shared" si="178"/>
        <v>41605.868449074071</v>
      </c>
    </row>
    <row r="2305" spans="1:20" ht="57.6">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75"/>
        <v>1.0935829457364341</v>
      </c>
      <c r="P2305">
        <f t="shared" si="176"/>
        <v>1.4602451794187657E-2</v>
      </c>
      <c r="Q2305" t="str" cm="1">
        <f t="array" ref="Q2305">_xlfn.IFS(LEFT(N2305,4)="film","film &amp; video",LEFT(N2305,4)="food","food",LEFT(N2305,4)="game","games",LEFT(N2305,4)="jour","journalism",LEFT(N2305,4)="musi","music",LEFT(N2305,4)="phot","photography",LEFT(N2305,4)="publ","publishing",LEFT(N2305,4)="tech","technology",LEFT(N2305,4)="thea","theater")</f>
        <v>music</v>
      </c>
      <c r="R2305" t="str">
        <f t="shared" si="179"/>
        <v>indie rock</v>
      </c>
      <c r="S2305" s="10">
        <f t="shared" si="177"/>
        <v>40890.152731481481</v>
      </c>
      <c r="T2305" s="10">
        <f t="shared" si="178"/>
        <v>40850.111064814817</v>
      </c>
    </row>
    <row r="2306" spans="1:20" ht="43.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180">E2306/D2306</f>
        <v>1.0070033333333335</v>
      </c>
      <c r="P2306">
        <f t="shared" ref="P2306:P2369" si="181">L2306/E2306</f>
        <v>1.8702354510577588E-2</v>
      </c>
      <c r="Q2306" t="str" cm="1">
        <f t="array" ref="Q2306">_xlfn.IFS(LEFT(N2306,4)="film","film &amp; video",LEFT(N2306,4)="food","food",LEFT(N2306,4)="game","games",LEFT(N2306,4)="jour","journalism",LEFT(N2306,4)="musi","music",LEFT(N2306,4)="phot","photography",LEFT(N2306,4)="publ","publishing",LEFT(N2306,4)="tech","technology",LEFT(N2306,4)="thea","theater")</f>
        <v>music</v>
      </c>
      <c r="R2306" t="str">
        <f t="shared" si="179"/>
        <v>indie rock</v>
      </c>
      <c r="S2306" s="10">
        <f t="shared" ref="S2306:S2369" si="182">(((I2306/60)/60)/24)+DATE(1970,1,1)</f>
        <v>40544.207638888889</v>
      </c>
      <c r="T2306" s="10">
        <f t="shared" ref="T2306:T2369" si="183">(((J2306/60)/60)/24)+DATE(1970,1,1)</f>
        <v>40502.815868055557</v>
      </c>
    </row>
    <row r="2307" spans="1:20" ht="43.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80"/>
        <v>1.0122777777777778</v>
      </c>
      <c r="P2307">
        <f t="shared" si="181"/>
        <v>9.1652488886449709E-3</v>
      </c>
      <c r="Q2307" t="str" cm="1">
        <f t="array" ref="Q2307">_xlfn.IFS(LEFT(N2307,4)="film","film &amp; video",LEFT(N2307,4)="food","food",LEFT(N2307,4)="game","games",LEFT(N2307,4)="jour","journalism",LEFT(N2307,4)="musi","music",LEFT(N2307,4)="phot","photography",LEFT(N2307,4)="publ","publishing",LEFT(N2307,4)="tech","technology",LEFT(N2307,4)="thea","theater")</f>
        <v>music</v>
      </c>
      <c r="R2307" t="str">
        <f t="shared" ref="R2307:R2370" si="184">MID(N2307,SEARCH("/",N2307)+1,17)</f>
        <v>indie rock</v>
      </c>
      <c r="S2307" s="10">
        <f t="shared" si="182"/>
        <v>41859.75</v>
      </c>
      <c r="T2307" s="10">
        <f t="shared" si="183"/>
        <v>41834.695277777777</v>
      </c>
    </row>
    <row r="2308" spans="1:20" ht="43.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80"/>
        <v>1.0675857142857144</v>
      </c>
      <c r="P2308">
        <f t="shared" si="181"/>
        <v>1.9536738435187537E-2</v>
      </c>
      <c r="Q2308" t="str" cm="1">
        <f t="array" ref="Q2308">_xlfn.IFS(LEFT(N2308,4)="film","film &amp; video",LEFT(N2308,4)="food","food",LEFT(N2308,4)="game","games",LEFT(N2308,4)="jour","journalism",LEFT(N2308,4)="musi","music",LEFT(N2308,4)="phot","photography",LEFT(N2308,4)="publ","publishing",LEFT(N2308,4)="tech","technology",LEFT(N2308,4)="thea","theater")</f>
        <v>music</v>
      </c>
      <c r="R2308" t="str">
        <f t="shared" si="184"/>
        <v>indie rock</v>
      </c>
      <c r="S2308" s="10">
        <f t="shared" si="182"/>
        <v>40978.16815972222</v>
      </c>
      <c r="T2308" s="10">
        <f t="shared" si="183"/>
        <v>40948.16815972222</v>
      </c>
    </row>
    <row r="2309" spans="1:20" ht="43.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80"/>
        <v>1.0665777537961894</v>
      </c>
      <c r="P2309">
        <f t="shared" si="181"/>
        <v>3.579508032416024E-2</v>
      </c>
      <c r="Q2309" t="str" cm="1">
        <f t="array" ref="Q2309">_xlfn.IFS(LEFT(N2309,4)="film","film &amp; video",LEFT(N2309,4)="food","food",LEFT(N2309,4)="game","games",LEFT(N2309,4)="jour","journalism",LEFT(N2309,4)="musi","music",LEFT(N2309,4)="phot","photography",LEFT(N2309,4)="publ","publishing",LEFT(N2309,4)="tech","technology",LEFT(N2309,4)="thea","theater")</f>
        <v>music</v>
      </c>
      <c r="R2309" t="str">
        <f t="shared" si="184"/>
        <v>indie rock</v>
      </c>
      <c r="S2309" s="10">
        <f t="shared" si="182"/>
        <v>41034.802407407406</v>
      </c>
      <c r="T2309" s="10">
        <f t="shared" si="183"/>
        <v>41004.802465277775</v>
      </c>
    </row>
    <row r="2310" spans="1:20" ht="43.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80"/>
        <v>1.0130622</v>
      </c>
      <c r="P2310">
        <f t="shared" si="181"/>
        <v>1.2121664395335251E-2</v>
      </c>
      <c r="Q2310" t="str" cm="1">
        <f t="array" ref="Q2310">_xlfn.IFS(LEFT(N2310,4)="film","film &amp; video",LEFT(N2310,4)="food","food",LEFT(N2310,4)="game","games",LEFT(N2310,4)="jour","journalism",LEFT(N2310,4)="musi","music",LEFT(N2310,4)="phot","photography",LEFT(N2310,4)="publ","publishing",LEFT(N2310,4)="tech","technology",LEFT(N2310,4)="thea","theater")</f>
        <v>music</v>
      </c>
      <c r="R2310" t="str">
        <f t="shared" si="184"/>
        <v>indie rock</v>
      </c>
      <c r="S2310" s="10">
        <f t="shared" si="182"/>
        <v>41880.041666666664</v>
      </c>
      <c r="T2310" s="10">
        <f t="shared" si="183"/>
        <v>41851.962916666671</v>
      </c>
    </row>
    <row r="2311" spans="1:20" ht="43.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80"/>
        <v>1.0667450000000001</v>
      </c>
      <c r="P2311">
        <f t="shared" si="181"/>
        <v>1.6717522306955581E-2</v>
      </c>
      <c r="Q2311" t="str" cm="1">
        <f t="array" ref="Q2311">_xlfn.IFS(LEFT(N2311,4)="film","film &amp; video",LEFT(N2311,4)="food","food",LEFT(N2311,4)="game","games",LEFT(N2311,4)="jour","journalism",LEFT(N2311,4)="musi","music",LEFT(N2311,4)="phot","photography",LEFT(N2311,4)="publ","publishing",LEFT(N2311,4)="tech","technology",LEFT(N2311,4)="thea","theater")</f>
        <v>music</v>
      </c>
      <c r="R2311" t="str">
        <f t="shared" si="184"/>
        <v>indie rock</v>
      </c>
      <c r="S2311" s="10">
        <f t="shared" si="182"/>
        <v>41342.987696759257</v>
      </c>
      <c r="T2311" s="10">
        <f t="shared" si="183"/>
        <v>41307.987696759257</v>
      </c>
    </row>
    <row r="2312" spans="1:20" ht="57.6">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80"/>
        <v>4.288397837837838</v>
      </c>
      <c r="P2312">
        <f t="shared" si="181"/>
        <v>1.5428177296983337E-2</v>
      </c>
      <c r="Q2312" t="str" cm="1">
        <f t="array" ref="Q2312">_xlfn.IFS(LEFT(N2312,4)="film","film &amp; video",LEFT(N2312,4)="food","food",LEFT(N2312,4)="game","games",LEFT(N2312,4)="jour","journalism",LEFT(N2312,4)="musi","music",LEFT(N2312,4)="phot","photography",LEFT(N2312,4)="publ","publishing",LEFT(N2312,4)="tech","technology",LEFT(N2312,4)="thea","theater")</f>
        <v>music</v>
      </c>
      <c r="R2312" t="str">
        <f t="shared" si="184"/>
        <v>indie rock</v>
      </c>
      <c r="S2312" s="10">
        <f t="shared" si="182"/>
        <v>41354.752488425926</v>
      </c>
      <c r="T2312" s="10">
        <f t="shared" si="183"/>
        <v>41324.79415509259</v>
      </c>
    </row>
    <row r="2313" spans="1:20" ht="43.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80"/>
        <v>1.0411111111111111</v>
      </c>
      <c r="P2313">
        <f t="shared" si="181"/>
        <v>1.1099252934898612E-2</v>
      </c>
      <c r="Q2313" t="str" cm="1">
        <f t="array" ref="Q2313">_xlfn.IFS(LEFT(N2313,4)="film","film &amp; video",LEFT(N2313,4)="food","food",LEFT(N2313,4)="game","games",LEFT(N2313,4)="jour","journalism",LEFT(N2313,4)="musi","music",LEFT(N2313,4)="phot","photography",LEFT(N2313,4)="publ","publishing",LEFT(N2313,4)="tech","technology",LEFT(N2313,4)="thea","theater")</f>
        <v>music</v>
      </c>
      <c r="R2313" t="str">
        <f t="shared" si="184"/>
        <v>indie rock</v>
      </c>
      <c r="S2313" s="10">
        <f t="shared" si="182"/>
        <v>41766.004502314812</v>
      </c>
      <c r="T2313" s="10">
        <f t="shared" si="183"/>
        <v>41736.004502314812</v>
      </c>
    </row>
    <row r="2314" spans="1:20" ht="43.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80"/>
        <v>1.0786666666666667</v>
      </c>
      <c r="P2314">
        <f t="shared" si="181"/>
        <v>2.4412855377008654E-2</v>
      </c>
      <c r="Q2314" t="str" cm="1">
        <f t="array" ref="Q2314">_xlfn.IFS(LEFT(N2314,4)="film","film &amp; video",LEFT(N2314,4)="food","food",LEFT(N2314,4)="game","games",LEFT(N2314,4)="jour","journalism",LEFT(N2314,4)="musi","music",LEFT(N2314,4)="phot","photography",LEFT(N2314,4)="publ","publishing",LEFT(N2314,4)="tech","technology",LEFT(N2314,4)="thea","theater")</f>
        <v>music</v>
      </c>
      <c r="R2314" t="str">
        <f t="shared" si="184"/>
        <v>indie rock</v>
      </c>
      <c r="S2314" s="10">
        <f t="shared" si="182"/>
        <v>41747.958333333336</v>
      </c>
      <c r="T2314" s="10">
        <f t="shared" si="183"/>
        <v>41716.632847222223</v>
      </c>
    </row>
    <row r="2315" spans="1:20" ht="28.8">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80"/>
        <v>1.7584040000000001</v>
      </c>
      <c r="P2315">
        <f t="shared" si="181"/>
        <v>1.7857102235891181E-2</v>
      </c>
      <c r="Q2315" t="str" cm="1">
        <f t="array" ref="Q2315">_xlfn.IFS(LEFT(N2315,4)="film","film &amp; video",LEFT(N2315,4)="food","food",LEFT(N2315,4)="game","games",LEFT(N2315,4)="jour","journalism",LEFT(N2315,4)="musi","music",LEFT(N2315,4)="phot","photography",LEFT(N2315,4)="publ","publishing",LEFT(N2315,4)="tech","technology",LEFT(N2315,4)="thea","theater")</f>
        <v>music</v>
      </c>
      <c r="R2315" t="str">
        <f t="shared" si="184"/>
        <v>indie rock</v>
      </c>
      <c r="S2315" s="10">
        <f t="shared" si="182"/>
        <v>41032.958634259259</v>
      </c>
      <c r="T2315" s="10">
        <f t="shared" si="183"/>
        <v>41002.958634259259</v>
      </c>
    </row>
    <row r="2316" spans="1:20" ht="43.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80"/>
        <v>1.5697000000000001</v>
      </c>
      <c r="P2316">
        <f t="shared" si="181"/>
        <v>2.6544350300482043E-2</v>
      </c>
      <c r="Q2316" t="str" cm="1">
        <f t="array" ref="Q2316">_xlfn.IFS(LEFT(N2316,4)="film","film &amp; video",LEFT(N2316,4)="food","food",LEFT(N2316,4)="game","games",LEFT(N2316,4)="jour","journalism",LEFT(N2316,4)="musi","music",LEFT(N2316,4)="phot","photography",LEFT(N2316,4)="publ","publishing",LEFT(N2316,4)="tech","technology",LEFT(N2316,4)="thea","theater")</f>
        <v>music</v>
      </c>
      <c r="R2316" t="str">
        <f t="shared" si="184"/>
        <v>indie rock</v>
      </c>
      <c r="S2316" s="10">
        <f t="shared" si="182"/>
        <v>41067.551585648151</v>
      </c>
      <c r="T2316" s="10">
        <f t="shared" si="183"/>
        <v>41037.551585648151</v>
      </c>
    </row>
    <row r="2317" spans="1:20" ht="43.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80"/>
        <v>1.026</v>
      </c>
      <c r="P2317">
        <f t="shared" si="181"/>
        <v>2.4951267056530214E-2</v>
      </c>
      <c r="Q2317" t="str" cm="1">
        <f t="array" ref="Q2317">_xlfn.IFS(LEFT(N2317,4)="film","film &amp; video",LEFT(N2317,4)="food","food",LEFT(N2317,4)="game","games",LEFT(N2317,4)="jour","journalism",LEFT(N2317,4)="musi","music",LEFT(N2317,4)="phot","photography",LEFT(N2317,4)="publ","publishing",LEFT(N2317,4)="tech","technology",LEFT(N2317,4)="thea","theater")</f>
        <v>music</v>
      </c>
      <c r="R2317" t="str">
        <f t="shared" si="184"/>
        <v>indie rock</v>
      </c>
      <c r="S2317" s="10">
        <f t="shared" si="182"/>
        <v>41034.72619212963</v>
      </c>
      <c r="T2317" s="10">
        <f t="shared" si="183"/>
        <v>41004.72619212963</v>
      </c>
    </row>
    <row r="2318" spans="1:20" ht="57.6">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80"/>
        <v>1.0404266666666666</v>
      </c>
      <c r="P2318">
        <f t="shared" si="181"/>
        <v>1.2815255279885175E-2</v>
      </c>
      <c r="Q2318" t="str" cm="1">
        <f t="array" ref="Q2318">_xlfn.IFS(LEFT(N2318,4)="film","film &amp; video",LEFT(N2318,4)="food","food",LEFT(N2318,4)="game","games",LEFT(N2318,4)="jour","journalism",LEFT(N2318,4)="musi","music",LEFT(N2318,4)="phot","photography",LEFT(N2318,4)="publ","publishing",LEFT(N2318,4)="tech","technology",LEFT(N2318,4)="thea","theater")</f>
        <v>music</v>
      </c>
      <c r="R2318" t="str">
        <f t="shared" si="184"/>
        <v>indie rock</v>
      </c>
      <c r="S2318" s="10">
        <f t="shared" si="182"/>
        <v>40156.76666666667</v>
      </c>
      <c r="T2318" s="10">
        <f t="shared" si="183"/>
        <v>40079.725115740745</v>
      </c>
    </row>
    <row r="2319" spans="1:20" ht="43.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80"/>
        <v>1.04</v>
      </c>
      <c r="P2319">
        <f t="shared" si="181"/>
        <v>5.2884615384615384E-2</v>
      </c>
      <c r="Q2319" t="str" cm="1">
        <f t="array" ref="Q2319">_xlfn.IFS(LEFT(N2319,4)="film","film &amp; video",LEFT(N2319,4)="food","food",LEFT(N2319,4)="game","games",LEFT(N2319,4)="jour","journalism",LEFT(N2319,4)="musi","music",LEFT(N2319,4)="phot","photography",LEFT(N2319,4)="publ","publishing",LEFT(N2319,4)="tech","technology",LEFT(N2319,4)="thea","theater")</f>
        <v>music</v>
      </c>
      <c r="R2319" t="str">
        <f t="shared" si="184"/>
        <v>indie rock</v>
      </c>
      <c r="S2319" s="10">
        <f t="shared" si="182"/>
        <v>40224.208333333336</v>
      </c>
      <c r="T2319" s="10">
        <f t="shared" si="183"/>
        <v>40192.542233796295</v>
      </c>
    </row>
    <row r="2320" spans="1:20" ht="57.6">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80"/>
        <v>1.2105999999999999</v>
      </c>
      <c r="P2320">
        <f t="shared" si="181"/>
        <v>2.6928795638526352E-2</v>
      </c>
      <c r="Q2320" t="str" cm="1">
        <f t="array" ref="Q2320">_xlfn.IFS(LEFT(N2320,4)="film","film &amp; video",LEFT(N2320,4)="food","food",LEFT(N2320,4)="game","games",LEFT(N2320,4)="jour","journalism",LEFT(N2320,4)="musi","music",LEFT(N2320,4)="phot","photography",LEFT(N2320,4)="publ","publishing",LEFT(N2320,4)="tech","technology",LEFT(N2320,4)="thea","theater")</f>
        <v>music</v>
      </c>
      <c r="R2320" t="str">
        <f t="shared" si="184"/>
        <v>indie rock</v>
      </c>
      <c r="S2320" s="10">
        <f t="shared" si="182"/>
        <v>40082.165972222225</v>
      </c>
      <c r="T2320" s="10">
        <f t="shared" si="183"/>
        <v>40050.643680555557</v>
      </c>
    </row>
    <row r="2321" spans="1:20" ht="43.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80"/>
        <v>1.077</v>
      </c>
      <c r="P2321">
        <f t="shared" si="181"/>
        <v>2.3831631073970908E-2</v>
      </c>
      <c r="Q2321" t="str" cm="1">
        <f t="array" ref="Q2321">_xlfn.IFS(LEFT(N2321,4)="film","film &amp; video",LEFT(N2321,4)="food","food",LEFT(N2321,4)="game","games",LEFT(N2321,4)="jour","journalism",LEFT(N2321,4)="musi","music",LEFT(N2321,4)="phot","photography",LEFT(N2321,4)="publ","publishing",LEFT(N2321,4)="tech","technology",LEFT(N2321,4)="thea","theater")</f>
        <v>music</v>
      </c>
      <c r="R2321" t="str">
        <f t="shared" si="184"/>
        <v>indie rock</v>
      </c>
      <c r="S2321" s="10">
        <f t="shared" si="182"/>
        <v>41623.082002314812</v>
      </c>
      <c r="T2321" s="10">
        <f t="shared" si="183"/>
        <v>41593.082002314812</v>
      </c>
    </row>
    <row r="2322" spans="1:20" ht="57.6">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80"/>
        <v>1.0866</v>
      </c>
      <c r="P2322">
        <f t="shared" si="181"/>
        <v>1.6381373090373644E-2</v>
      </c>
      <c r="Q2322" t="str" cm="1">
        <f t="array" ref="Q2322">_xlfn.IFS(LEFT(N2322,4)="film","film &amp; video",LEFT(N2322,4)="food","food",LEFT(N2322,4)="game","games",LEFT(N2322,4)="jour","journalism",LEFT(N2322,4)="musi","music",LEFT(N2322,4)="phot","photography",LEFT(N2322,4)="publ","publishing",LEFT(N2322,4)="tech","technology",LEFT(N2322,4)="thea","theater")</f>
        <v>music</v>
      </c>
      <c r="R2322" t="str">
        <f t="shared" si="184"/>
        <v>indie rock</v>
      </c>
      <c r="S2322" s="10">
        <f t="shared" si="182"/>
        <v>41731.775462962964</v>
      </c>
      <c r="T2322" s="10">
        <f t="shared" si="183"/>
        <v>41696.817129629628</v>
      </c>
    </row>
    <row r="2323" spans="1:20" ht="43.2">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80"/>
        <v>0.39120962394619685</v>
      </c>
      <c r="P2323">
        <f t="shared" si="181"/>
        <v>1.549636803874092E-2</v>
      </c>
      <c r="Q2323" t="str" cm="1">
        <f t="array" ref="Q2323">_xlfn.IFS(LEFT(N2323,4)="film","film &amp; video",LEFT(N2323,4)="food","food",LEFT(N2323,4)="game","games",LEFT(N2323,4)="jour","journalism",LEFT(N2323,4)="musi","music",LEFT(N2323,4)="phot","photography",LEFT(N2323,4)="publ","publishing",LEFT(N2323,4)="tech","technology",LEFT(N2323,4)="thea","theater")</f>
        <v>food</v>
      </c>
      <c r="R2323" t="str">
        <f t="shared" si="184"/>
        <v>small batch</v>
      </c>
      <c r="S2323" s="10">
        <f t="shared" si="182"/>
        <v>42829.21876157407</v>
      </c>
      <c r="T2323" s="10">
        <f t="shared" si="183"/>
        <v>42799.260428240741</v>
      </c>
    </row>
    <row r="2324" spans="1:20" ht="43.2">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80"/>
        <v>3.1481481481481478E-2</v>
      </c>
      <c r="P2324">
        <f t="shared" si="181"/>
        <v>4.7058823529411764E-2</v>
      </c>
      <c r="Q2324" t="str" cm="1">
        <f t="array" ref="Q2324">_xlfn.IFS(LEFT(N2324,4)="film","film &amp; video",LEFT(N2324,4)="food","food",LEFT(N2324,4)="game","games",LEFT(N2324,4)="jour","journalism",LEFT(N2324,4)="musi","music",LEFT(N2324,4)="phot","photography",LEFT(N2324,4)="publ","publishing",LEFT(N2324,4)="tech","technology",LEFT(N2324,4)="thea","theater")</f>
        <v>food</v>
      </c>
      <c r="R2324" t="str">
        <f t="shared" si="184"/>
        <v>small batch</v>
      </c>
      <c r="S2324" s="10">
        <f t="shared" si="182"/>
        <v>42834.853807870371</v>
      </c>
      <c r="T2324" s="10">
        <f t="shared" si="183"/>
        <v>42804.895474537043</v>
      </c>
    </row>
    <row r="2325" spans="1:20" ht="43.2">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80"/>
        <v>0.48</v>
      </c>
      <c r="P2325">
        <f t="shared" si="181"/>
        <v>3.3333333333333333E-2</v>
      </c>
      <c r="Q2325" t="str" cm="1">
        <f t="array" ref="Q2325">_xlfn.IFS(LEFT(N2325,4)="film","film &amp; video",LEFT(N2325,4)="food","food",LEFT(N2325,4)="game","games",LEFT(N2325,4)="jour","journalism",LEFT(N2325,4)="musi","music",LEFT(N2325,4)="phot","photography",LEFT(N2325,4)="publ","publishing",LEFT(N2325,4)="tech","technology",LEFT(N2325,4)="thea","theater")</f>
        <v>food</v>
      </c>
      <c r="R2325" t="str">
        <f t="shared" si="184"/>
        <v>small batch</v>
      </c>
      <c r="S2325" s="10">
        <f t="shared" si="182"/>
        <v>42814.755173611105</v>
      </c>
      <c r="T2325" s="10">
        <f t="shared" si="183"/>
        <v>42807.755173611105</v>
      </c>
    </row>
    <row r="2326" spans="1:20" ht="43.2">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80"/>
        <v>0.20733333333333334</v>
      </c>
      <c r="P2326">
        <f t="shared" si="181"/>
        <v>3.9228295819935692E-2</v>
      </c>
      <c r="Q2326" t="str" cm="1">
        <f t="array" ref="Q2326">_xlfn.IFS(LEFT(N2326,4)="film","film &amp; video",LEFT(N2326,4)="food","food",LEFT(N2326,4)="game","games",LEFT(N2326,4)="jour","journalism",LEFT(N2326,4)="musi","music",LEFT(N2326,4)="phot","photography",LEFT(N2326,4)="publ","publishing",LEFT(N2326,4)="tech","technology",LEFT(N2326,4)="thea","theater")</f>
        <v>food</v>
      </c>
      <c r="R2326" t="str">
        <f t="shared" si="184"/>
        <v>small batch</v>
      </c>
      <c r="S2326" s="10">
        <f t="shared" si="182"/>
        <v>42820.843576388885</v>
      </c>
      <c r="T2326" s="10">
        <f t="shared" si="183"/>
        <v>42790.885243055556</v>
      </c>
    </row>
    <row r="2327" spans="1:20" ht="43.2">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80"/>
        <v>0.08</v>
      </c>
      <c r="P2327">
        <f t="shared" si="181"/>
        <v>8.7499999999999994E-2</v>
      </c>
      <c r="Q2327" t="str" cm="1">
        <f t="array" ref="Q2327">_xlfn.IFS(LEFT(N2327,4)="film","film &amp; video",LEFT(N2327,4)="food","food",LEFT(N2327,4)="game","games",LEFT(N2327,4)="jour","journalism",LEFT(N2327,4)="musi","music",LEFT(N2327,4)="phot","photography",LEFT(N2327,4)="publ","publishing",LEFT(N2327,4)="tech","technology",LEFT(N2327,4)="thea","theater")</f>
        <v>food</v>
      </c>
      <c r="R2327" t="str">
        <f t="shared" si="184"/>
        <v>small batch</v>
      </c>
      <c r="S2327" s="10">
        <f t="shared" si="182"/>
        <v>42823.980682870373</v>
      </c>
      <c r="T2327" s="10">
        <f t="shared" si="183"/>
        <v>42794.022349537037</v>
      </c>
    </row>
    <row r="2328" spans="1:20" ht="43.2">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80"/>
        <v>7.1999999999999998E-3</v>
      </c>
      <c r="P2328">
        <f t="shared" si="181"/>
        <v>9.2592592592592587E-3</v>
      </c>
      <c r="Q2328" t="str" cm="1">
        <f t="array" ref="Q2328">_xlfn.IFS(LEFT(N2328,4)="film","film &amp; video",LEFT(N2328,4)="food","food",LEFT(N2328,4)="game","games",LEFT(N2328,4)="jour","journalism",LEFT(N2328,4)="musi","music",LEFT(N2328,4)="phot","photography",LEFT(N2328,4)="publ","publishing",LEFT(N2328,4)="tech","technology",LEFT(N2328,4)="thea","theater")</f>
        <v>food</v>
      </c>
      <c r="R2328" t="str">
        <f t="shared" si="184"/>
        <v>small batch</v>
      </c>
      <c r="S2328" s="10">
        <f t="shared" si="182"/>
        <v>42855.708333333328</v>
      </c>
      <c r="T2328" s="10">
        <f t="shared" si="183"/>
        <v>42804.034120370372</v>
      </c>
    </row>
    <row r="2329" spans="1:20" ht="28.8">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80"/>
        <v>5.2609431428571432</v>
      </c>
      <c r="P2329">
        <f t="shared" si="181"/>
        <v>1.822052439157976E-2</v>
      </c>
      <c r="Q2329" t="str" cm="1">
        <f t="array" ref="Q2329">_xlfn.IFS(LEFT(N2329,4)="film","film &amp; video",LEFT(N2329,4)="food","food",LEFT(N2329,4)="game","games",LEFT(N2329,4)="jour","journalism",LEFT(N2329,4)="musi","music",LEFT(N2329,4)="phot","photography",LEFT(N2329,4)="publ","publishing",LEFT(N2329,4)="tech","technology",LEFT(N2329,4)="thea","theater")</f>
        <v>food</v>
      </c>
      <c r="R2329" t="str">
        <f t="shared" si="184"/>
        <v>small batch</v>
      </c>
      <c r="S2329" s="10">
        <f t="shared" si="182"/>
        <v>41877.917129629634</v>
      </c>
      <c r="T2329" s="10">
        <f t="shared" si="183"/>
        <v>41842.917129629634</v>
      </c>
    </row>
    <row r="2330" spans="1:20" ht="57.6">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80"/>
        <v>2.5445000000000002</v>
      </c>
      <c r="P2330">
        <f t="shared" si="181"/>
        <v>2.1104342699941048E-2</v>
      </c>
      <c r="Q2330" t="str" cm="1">
        <f t="array" ref="Q2330">_xlfn.IFS(LEFT(N2330,4)="film","film &amp; video",LEFT(N2330,4)="food","food",LEFT(N2330,4)="game","games",LEFT(N2330,4)="jour","journalism",LEFT(N2330,4)="musi","music",LEFT(N2330,4)="phot","photography",LEFT(N2330,4)="publ","publishing",LEFT(N2330,4)="tech","technology",LEFT(N2330,4)="thea","theater")</f>
        <v>food</v>
      </c>
      <c r="R2330" t="str">
        <f t="shared" si="184"/>
        <v>small batch</v>
      </c>
      <c r="S2330" s="10">
        <f t="shared" si="182"/>
        <v>42169.781678240746</v>
      </c>
      <c r="T2330" s="10">
        <f t="shared" si="183"/>
        <v>42139.781678240746</v>
      </c>
    </row>
    <row r="2331" spans="1:20" ht="43.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80"/>
        <v>1.0591999999999999</v>
      </c>
      <c r="P2331">
        <f t="shared" si="181"/>
        <v>4.7205438066465254E-3</v>
      </c>
      <c r="Q2331" t="str" cm="1">
        <f t="array" ref="Q2331">_xlfn.IFS(LEFT(N2331,4)="film","film &amp; video",LEFT(N2331,4)="food","food",LEFT(N2331,4)="game","games",LEFT(N2331,4)="jour","journalism",LEFT(N2331,4)="musi","music",LEFT(N2331,4)="phot","photography",LEFT(N2331,4)="publ","publishing",LEFT(N2331,4)="tech","technology",LEFT(N2331,4)="thea","theater")</f>
        <v>food</v>
      </c>
      <c r="R2331" t="str">
        <f t="shared" si="184"/>
        <v>small batch</v>
      </c>
      <c r="S2331" s="10">
        <f t="shared" si="182"/>
        <v>41837.624374999999</v>
      </c>
      <c r="T2331" s="10">
        <f t="shared" si="183"/>
        <v>41807.624374999999</v>
      </c>
    </row>
    <row r="2332" spans="1:20" ht="43.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80"/>
        <v>1.0242285714285715</v>
      </c>
      <c r="P2332">
        <f t="shared" si="181"/>
        <v>4.5469761214014725E-3</v>
      </c>
      <c r="Q2332" t="str" cm="1">
        <f t="array" ref="Q2332">_xlfn.IFS(LEFT(N2332,4)="film","film &amp; video",LEFT(N2332,4)="food","food",LEFT(N2332,4)="game","games",LEFT(N2332,4)="jour","journalism",LEFT(N2332,4)="musi","music",LEFT(N2332,4)="phot","photography",LEFT(N2332,4)="publ","publishing",LEFT(N2332,4)="tech","technology",LEFT(N2332,4)="thea","theater")</f>
        <v>food</v>
      </c>
      <c r="R2332" t="str">
        <f t="shared" si="184"/>
        <v>small batch</v>
      </c>
      <c r="S2332" s="10">
        <f t="shared" si="182"/>
        <v>42363</v>
      </c>
      <c r="T2332" s="10">
        <f t="shared" si="183"/>
        <v>42332.89980324074</v>
      </c>
    </row>
    <row r="2333" spans="1:20" ht="43.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80"/>
        <v>1.4431375</v>
      </c>
      <c r="P2333">
        <f t="shared" si="181"/>
        <v>2.4512563771643379E-2</v>
      </c>
      <c r="Q2333" t="str" cm="1">
        <f t="array" ref="Q2333">_xlfn.IFS(LEFT(N2333,4)="film","film &amp; video",LEFT(N2333,4)="food","food",LEFT(N2333,4)="game","games",LEFT(N2333,4)="jour","journalism",LEFT(N2333,4)="musi","music",LEFT(N2333,4)="phot","photography",LEFT(N2333,4)="publ","publishing",LEFT(N2333,4)="tech","technology",LEFT(N2333,4)="thea","theater")</f>
        <v>food</v>
      </c>
      <c r="R2333" t="str">
        <f t="shared" si="184"/>
        <v>small batch</v>
      </c>
      <c r="S2333" s="10">
        <f t="shared" si="182"/>
        <v>41869.005671296298</v>
      </c>
      <c r="T2333" s="10">
        <f t="shared" si="183"/>
        <v>41839.005671296298</v>
      </c>
    </row>
    <row r="2334" spans="1:20" ht="43.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80"/>
        <v>1.06308</v>
      </c>
      <c r="P2334">
        <f t="shared" si="181"/>
        <v>1.3244534748090455E-2</v>
      </c>
      <c r="Q2334" t="str" cm="1">
        <f t="array" ref="Q2334">_xlfn.IFS(LEFT(N2334,4)="film","film &amp; video",LEFT(N2334,4)="food","food",LEFT(N2334,4)="game","games",LEFT(N2334,4)="jour","journalism",LEFT(N2334,4)="musi","music",LEFT(N2334,4)="phot","photography",LEFT(N2334,4)="publ","publishing",LEFT(N2334,4)="tech","technology",LEFT(N2334,4)="thea","theater")</f>
        <v>food</v>
      </c>
      <c r="R2334" t="str">
        <f t="shared" si="184"/>
        <v>small batch</v>
      </c>
      <c r="S2334" s="10">
        <f t="shared" si="182"/>
        <v>42041.628136574072</v>
      </c>
      <c r="T2334" s="10">
        <f t="shared" si="183"/>
        <v>42011.628136574072</v>
      </c>
    </row>
    <row r="2335" spans="1:20" ht="43.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80"/>
        <v>2.1216666666666666</v>
      </c>
      <c r="P2335">
        <f t="shared" si="181"/>
        <v>7.3841319717203452E-2</v>
      </c>
      <c r="Q2335" t="str" cm="1">
        <f t="array" ref="Q2335">_xlfn.IFS(LEFT(N2335,4)="film","film &amp; video",LEFT(N2335,4)="food","food",LEFT(N2335,4)="game","games",LEFT(N2335,4)="jour","journalism",LEFT(N2335,4)="musi","music",LEFT(N2335,4)="phot","photography",LEFT(N2335,4)="publ","publishing",LEFT(N2335,4)="tech","technology",LEFT(N2335,4)="thea","theater")</f>
        <v>food</v>
      </c>
      <c r="R2335" t="str">
        <f t="shared" si="184"/>
        <v>small batch</v>
      </c>
      <c r="S2335" s="10">
        <f t="shared" si="182"/>
        <v>41788.743055555555</v>
      </c>
      <c r="T2335" s="10">
        <f t="shared" si="183"/>
        <v>41767.650347222225</v>
      </c>
    </row>
    <row r="2336" spans="1:20" ht="43.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80"/>
        <v>1.0195000000000001</v>
      </c>
      <c r="P2336">
        <f t="shared" si="181"/>
        <v>1.6429622363903874E-2</v>
      </c>
      <c r="Q2336" t="str" cm="1">
        <f t="array" ref="Q2336">_xlfn.IFS(LEFT(N2336,4)="film","film &amp; video",LEFT(N2336,4)="food","food",LEFT(N2336,4)="game","games",LEFT(N2336,4)="jour","journalism",LEFT(N2336,4)="musi","music",LEFT(N2336,4)="phot","photography",LEFT(N2336,4)="publ","publishing",LEFT(N2336,4)="tech","technology",LEFT(N2336,4)="thea","theater")</f>
        <v>food</v>
      </c>
      <c r="R2336" t="str">
        <f t="shared" si="184"/>
        <v>small batch</v>
      </c>
      <c r="S2336" s="10">
        <f t="shared" si="182"/>
        <v>41948.731944444444</v>
      </c>
      <c r="T2336" s="10">
        <f t="shared" si="183"/>
        <v>41918.670115740737</v>
      </c>
    </row>
    <row r="2337" spans="1:20" ht="43.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80"/>
        <v>1.0227200000000001</v>
      </c>
      <c r="P2337">
        <f t="shared" si="181"/>
        <v>8.6436170212765961E-3</v>
      </c>
      <c r="Q2337" t="str" cm="1">
        <f t="array" ref="Q2337">_xlfn.IFS(LEFT(N2337,4)="film","film &amp; video",LEFT(N2337,4)="food","food",LEFT(N2337,4)="game","games",LEFT(N2337,4)="jour","journalism",LEFT(N2337,4)="musi","music",LEFT(N2337,4)="phot","photography",LEFT(N2337,4)="publ","publishing",LEFT(N2337,4)="tech","technology",LEFT(N2337,4)="thea","theater")</f>
        <v>food</v>
      </c>
      <c r="R2337" t="str">
        <f t="shared" si="184"/>
        <v>small batch</v>
      </c>
      <c r="S2337" s="10">
        <f t="shared" si="182"/>
        <v>41801.572256944448</v>
      </c>
      <c r="T2337" s="10">
        <f t="shared" si="183"/>
        <v>41771.572256944448</v>
      </c>
    </row>
    <row r="2338" spans="1:20" ht="43.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80"/>
        <v>5.2073254999999996</v>
      </c>
      <c r="P2338">
        <f t="shared" si="181"/>
        <v>2.0788022565518521E-2</v>
      </c>
      <c r="Q2338" t="str" cm="1">
        <f t="array" ref="Q2338">_xlfn.IFS(LEFT(N2338,4)="film","film &amp; video",LEFT(N2338,4)="food","food",LEFT(N2338,4)="game","games",LEFT(N2338,4)="jour","journalism",LEFT(N2338,4)="musi","music",LEFT(N2338,4)="phot","photography",LEFT(N2338,4)="publ","publishing",LEFT(N2338,4)="tech","technology",LEFT(N2338,4)="thea","theater")</f>
        <v>food</v>
      </c>
      <c r="R2338" t="str">
        <f t="shared" si="184"/>
        <v>small batch</v>
      </c>
      <c r="S2338" s="10">
        <f t="shared" si="182"/>
        <v>41706.924710648149</v>
      </c>
      <c r="T2338" s="10">
        <f t="shared" si="183"/>
        <v>41666.924710648149</v>
      </c>
    </row>
    <row r="2339" spans="1:20" ht="28.8">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80"/>
        <v>1.1065833333333333</v>
      </c>
      <c r="P2339">
        <f t="shared" si="181"/>
        <v>1.3479930717674523E-2</v>
      </c>
      <c r="Q2339" t="str" cm="1">
        <f t="array" ref="Q2339">_xlfn.IFS(LEFT(N2339,4)="film","film &amp; video",LEFT(N2339,4)="food","food",LEFT(N2339,4)="game","games",LEFT(N2339,4)="jour","journalism",LEFT(N2339,4)="musi","music",LEFT(N2339,4)="phot","photography",LEFT(N2339,4)="publ","publishing",LEFT(N2339,4)="tech","technology",LEFT(N2339,4)="thea","theater")</f>
        <v>food</v>
      </c>
      <c r="R2339" t="str">
        <f t="shared" si="184"/>
        <v>small batch</v>
      </c>
      <c r="S2339" s="10">
        <f t="shared" si="182"/>
        <v>41816.640543981484</v>
      </c>
      <c r="T2339" s="10">
        <f t="shared" si="183"/>
        <v>41786.640543981484</v>
      </c>
    </row>
    <row r="2340" spans="1:20" ht="43.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80"/>
        <v>1.0114333333333334</v>
      </c>
      <c r="P2340">
        <f t="shared" si="181"/>
        <v>8.107306462775599E-3</v>
      </c>
      <c r="Q2340" t="str" cm="1">
        <f t="array" ref="Q2340">_xlfn.IFS(LEFT(N2340,4)="film","film &amp; video",LEFT(N2340,4)="food","food",LEFT(N2340,4)="game","games",LEFT(N2340,4)="jour","journalism",LEFT(N2340,4)="musi","music",LEFT(N2340,4)="phot","photography",LEFT(N2340,4)="publ","publishing",LEFT(N2340,4)="tech","technology",LEFT(N2340,4)="thea","theater")</f>
        <v>food</v>
      </c>
      <c r="R2340" t="str">
        <f t="shared" si="184"/>
        <v>small batch</v>
      </c>
      <c r="S2340" s="10">
        <f t="shared" si="182"/>
        <v>41819.896805555552</v>
      </c>
      <c r="T2340" s="10">
        <f t="shared" si="183"/>
        <v>41789.896805555552</v>
      </c>
    </row>
    <row r="2341" spans="1:20" ht="43.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80"/>
        <v>2.9420799999999998</v>
      </c>
      <c r="P2341">
        <f t="shared" si="181"/>
        <v>1.5009788992821405E-2</v>
      </c>
      <c r="Q2341" t="str" cm="1">
        <f t="array" ref="Q2341">_xlfn.IFS(LEFT(N2341,4)="film","film &amp; video",LEFT(N2341,4)="food","food",LEFT(N2341,4)="game","games",LEFT(N2341,4)="jour","journalism",LEFT(N2341,4)="musi","music",LEFT(N2341,4)="phot","photography",LEFT(N2341,4)="publ","publishing",LEFT(N2341,4)="tech","technology",LEFT(N2341,4)="thea","theater")</f>
        <v>food</v>
      </c>
      <c r="R2341" t="str">
        <f t="shared" si="184"/>
        <v>small batch</v>
      </c>
      <c r="S2341" s="10">
        <f t="shared" si="182"/>
        <v>42723.332638888889</v>
      </c>
      <c r="T2341" s="10">
        <f t="shared" si="183"/>
        <v>42692.79987268518</v>
      </c>
    </row>
    <row r="2342" spans="1:20" ht="43.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80"/>
        <v>1.0577749999999999</v>
      </c>
      <c r="P2342">
        <f t="shared" si="181"/>
        <v>9.5247098863179783E-3</v>
      </c>
      <c r="Q2342" t="str" cm="1">
        <f t="array" ref="Q2342">_xlfn.IFS(LEFT(N2342,4)="film","film &amp; video",LEFT(N2342,4)="food","food",LEFT(N2342,4)="game","games",LEFT(N2342,4)="jour","journalism",LEFT(N2342,4)="musi","music",LEFT(N2342,4)="phot","photography",LEFT(N2342,4)="publ","publishing",LEFT(N2342,4)="tech","technology",LEFT(N2342,4)="thea","theater")</f>
        <v>food</v>
      </c>
      <c r="R2342" t="str">
        <f t="shared" si="184"/>
        <v>small batch</v>
      </c>
      <c r="S2342" s="10">
        <f t="shared" si="182"/>
        <v>42673.642800925925</v>
      </c>
      <c r="T2342" s="10">
        <f t="shared" si="183"/>
        <v>42643.642800925925</v>
      </c>
    </row>
    <row r="2343" spans="1:20" ht="43.2">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80"/>
        <v>0</v>
      </c>
      <c r="P2343" t="e">
        <f t="shared" si="181"/>
        <v>#DIV/0!</v>
      </c>
      <c r="Q2343" t="str" cm="1">
        <f t="array" ref="Q2343">_xlfn.IFS(LEFT(N2343,4)="film","film &amp; video",LEFT(N2343,4)="food","food",LEFT(N2343,4)="game","games",LEFT(N2343,4)="jour","journalism",LEFT(N2343,4)="musi","music",LEFT(N2343,4)="phot","photography",LEFT(N2343,4)="publ","publishing",LEFT(N2343,4)="tech","technology",LEFT(N2343,4)="thea","theater")</f>
        <v>technology</v>
      </c>
      <c r="R2343" t="str">
        <f t="shared" si="184"/>
        <v>web</v>
      </c>
      <c r="S2343" s="10">
        <f t="shared" si="182"/>
        <v>42197.813703703709</v>
      </c>
      <c r="T2343" s="10">
        <f t="shared" si="183"/>
        <v>42167.813703703709</v>
      </c>
    </row>
    <row r="2344" spans="1:20" ht="43.2">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80"/>
        <v>0</v>
      </c>
      <c r="P2344" t="e">
        <f t="shared" si="181"/>
        <v>#DIV/0!</v>
      </c>
      <c r="Q2344" t="str" cm="1">
        <f t="array" ref="Q2344">_xlfn.IFS(LEFT(N2344,4)="film","film &amp; video",LEFT(N2344,4)="food","food",LEFT(N2344,4)="game","games",LEFT(N2344,4)="jour","journalism",LEFT(N2344,4)="musi","music",LEFT(N2344,4)="phot","photography",LEFT(N2344,4)="publ","publishing",LEFT(N2344,4)="tech","technology",LEFT(N2344,4)="thea","theater")</f>
        <v>technology</v>
      </c>
      <c r="R2344" t="str">
        <f t="shared" si="184"/>
        <v>web</v>
      </c>
      <c r="S2344" s="10">
        <f t="shared" si="182"/>
        <v>41918.208333333336</v>
      </c>
      <c r="T2344" s="10">
        <f t="shared" si="183"/>
        <v>41897.702199074076</v>
      </c>
    </row>
    <row r="2345" spans="1:20" ht="43.2">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80"/>
        <v>0.03</v>
      </c>
      <c r="P2345">
        <f t="shared" si="181"/>
        <v>3.3333333333333335E-3</v>
      </c>
      <c r="Q2345" t="str" cm="1">
        <f t="array" ref="Q2345">_xlfn.IFS(LEFT(N2345,4)="film","film &amp; video",LEFT(N2345,4)="food","food",LEFT(N2345,4)="game","games",LEFT(N2345,4)="jour","journalism",LEFT(N2345,4)="musi","music",LEFT(N2345,4)="phot","photography",LEFT(N2345,4)="publ","publishing",LEFT(N2345,4)="tech","technology",LEFT(N2345,4)="thea","theater")</f>
        <v>technology</v>
      </c>
      <c r="R2345" t="str">
        <f t="shared" si="184"/>
        <v>web</v>
      </c>
      <c r="S2345" s="10">
        <f t="shared" si="182"/>
        <v>42377.82430555555</v>
      </c>
      <c r="T2345" s="10">
        <f t="shared" si="183"/>
        <v>42327.825289351851</v>
      </c>
    </row>
    <row r="2346" spans="1:20" ht="43.2">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80"/>
        <v>1E-3</v>
      </c>
      <c r="P2346">
        <f t="shared" si="181"/>
        <v>1</v>
      </c>
      <c r="Q2346" t="str" cm="1">
        <f t="array" ref="Q2346">_xlfn.IFS(LEFT(N2346,4)="film","film &amp; video",LEFT(N2346,4)="food","food",LEFT(N2346,4)="game","games",LEFT(N2346,4)="jour","journalism",LEFT(N2346,4)="musi","music",LEFT(N2346,4)="phot","photography",LEFT(N2346,4)="publ","publishing",LEFT(N2346,4)="tech","technology",LEFT(N2346,4)="thea","theater")</f>
        <v>technology</v>
      </c>
      <c r="R2346" t="str">
        <f t="shared" si="184"/>
        <v>web</v>
      </c>
      <c r="S2346" s="10">
        <f t="shared" si="182"/>
        <v>42545.727650462963</v>
      </c>
      <c r="T2346" s="10">
        <f t="shared" si="183"/>
        <v>42515.727650462963</v>
      </c>
    </row>
    <row r="2347" spans="1:20" ht="43.2">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80"/>
        <v>0</v>
      </c>
      <c r="P2347" t="e">
        <f t="shared" si="181"/>
        <v>#DIV/0!</v>
      </c>
      <c r="Q2347" t="str" cm="1">
        <f t="array" ref="Q2347">_xlfn.IFS(LEFT(N2347,4)="film","film &amp; video",LEFT(N2347,4)="food","food",LEFT(N2347,4)="game","games",LEFT(N2347,4)="jour","journalism",LEFT(N2347,4)="musi","music",LEFT(N2347,4)="phot","photography",LEFT(N2347,4)="publ","publishing",LEFT(N2347,4)="tech","technology",LEFT(N2347,4)="thea","theater")</f>
        <v>technology</v>
      </c>
      <c r="R2347" t="str">
        <f t="shared" si="184"/>
        <v>web</v>
      </c>
      <c r="S2347" s="10">
        <f t="shared" si="182"/>
        <v>42094.985416666663</v>
      </c>
      <c r="T2347" s="10">
        <f t="shared" si="183"/>
        <v>42060.001805555556</v>
      </c>
    </row>
    <row r="2348" spans="1:20" ht="43.2">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80"/>
        <v>6.4999999999999997E-4</v>
      </c>
      <c r="P2348">
        <f t="shared" si="181"/>
        <v>7.6923076923076927E-2</v>
      </c>
      <c r="Q2348" t="str" cm="1">
        <f t="array" ref="Q2348">_xlfn.IFS(LEFT(N2348,4)="film","film &amp; video",LEFT(N2348,4)="food","food",LEFT(N2348,4)="game","games",LEFT(N2348,4)="jour","journalism",LEFT(N2348,4)="musi","music",LEFT(N2348,4)="phot","photography",LEFT(N2348,4)="publ","publishing",LEFT(N2348,4)="tech","technology",LEFT(N2348,4)="thea","theater")</f>
        <v>technology</v>
      </c>
      <c r="R2348" t="str">
        <f t="shared" si="184"/>
        <v>web</v>
      </c>
      <c r="S2348" s="10">
        <f t="shared" si="182"/>
        <v>42660.79896990741</v>
      </c>
      <c r="T2348" s="10">
        <f t="shared" si="183"/>
        <v>42615.79896990741</v>
      </c>
    </row>
    <row r="2349" spans="1:20" ht="43.2">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80"/>
        <v>1.4999999999999999E-2</v>
      </c>
      <c r="P2349">
        <f t="shared" si="181"/>
        <v>6.6666666666666666E-2</v>
      </c>
      <c r="Q2349" t="str" cm="1">
        <f t="array" ref="Q2349">_xlfn.IFS(LEFT(N2349,4)="film","film &amp; video",LEFT(N2349,4)="food","food",LEFT(N2349,4)="game","games",LEFT(N2349,4)="jour","journalism",LEFT(N2349,4)="musi","music",LEFT(N2349,4)="phot","photography",LEFT(N2349,4)="publ","publishing",LEFT(N2349,4)="tech","technology",LEFT(N2349,4)="thea","theater")</f>
        <v>technology</v>
      </c>
      <c r="R2349" t="str">
        <f t="shared" si="184"/>
        <v>web</v>
      </c>
      <c r="S2349" s="10">
        <f t="shared" si="182"/>
        <v>42607.607361111113</v>
      </c>
      <c r="T2349" s="10">
        <f t="shared" si="183"/>
        <v>42577.607361111113</v>
      </c>
    </row>
    <row r="2350" spans="1:20" ht="43.2">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80"/>
        <v>3.8571428571428572E-3</v>
      </c>
      <c r="P2350">
        <f t="shared" si="181"/>
        <v>1.8518518518518517E-2</v>
      </c>
      <c r="Q2350" t="str" cm="1">
        <f t="array" ref="Q2350">_xlfn.IFS(LEFT(N2350,4)="film","film &amp; video",LEFT(N2350,4)="food","food",LEFT(N2350,4)="game","games",LEFT(N2350,4)="jour","journalism",LEFT(N2350,4)="musi","music",LEFT(N2350,4)="phot","photography",LEFT(N2350,4)="publ","publishing",LEFT(N2350,4)="tech","technology",LEFT(N2350,4)="thea","theater")</f>
        <v>technology</v>
      </c>
      <c r="R2350" t="str">
        <f t="shared" si="184"/>
        <v>web</v>
      </c>
      <c r="S2350" s="10">
        <f t="shared" si="182"/>
        <v>42420.932152777779</v>
      </c>
      <c r="T2350" s="10">
        <f t="shared" si="183"/>
        <v>42360.932152777779</v>
      </c>
    </row>
    <row r="2351" spans="1:20" ht="43.2">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80"/>
        <v>0</v>
      </c>
      <c r="P2351" t="e">
        <f t="shared" si="181"/>
        <v>#DIV/0!</v>
      </c>
      <c r="Q2351" t="str" cm="1">
        <f t="array" ref="Q2351">_xlfn.IFS(LEFT(N2351,4)="film","film &amp; video",LEFT(N2351,4)="food","food",LEFT(N2351,4)="game","games",LEFT(N2351,4)="jour","journalism",LEFT(N2351,4)="musi","music",LEFT(N2351,4)="phot","photography",LEFT(N2351,4)="publ","publishing",LEFT(N2351,4)="tech","technology",LEFT(N2351,4)="thea","theater")</f>
        <v>technology</v>
      </c>
      <c r="R2351" t="str">
        <f t="shared" si="184"/>
        <v>web</v>
      </c>
      <c r="S2351" s="10">
        <f t="shared" si="182"/>
        <v>42227.775787037041</v>
      </c>
      <c r="T2351" s="10">
        <f t="shared" si="183"/>
        <v>42198.775787037041</v>
      </c>
    </row>
    <row r="2352" spans="1:20" ht="43.2">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80"/>
        <v>0</v>
      </c>
      <c r="P2352" t="e">
        <f t="shared" si="181"/>
        <v>#DIV/0!</v>
      </c>
      <c r="Q2352" t="str" cm="1">
        <f t="array" ref="Q2352">_xlfn.IFS(LEFT(N2352,4)="film","film &amp; video",LEFT(N2352,4)="food","food",LEFT(N2352,4)="game","games",LEFT(N2352,4)="jour","journalism",LEFT(N2352,4)="musi","music",LEFT(N2352,4)="phot","photography",LEFT(N2352,4)="publ","publishing",LEFT(N2352,4)="tech","technology",LEFT(N2352,4)="thea","theater")</f>
        <v>technology</v>
      </c>
      <c r="R2352" t="str">
        <f t="shared" si="184"/>
        <v>web</v>
      </c>
      <c r="S2352" s="10">
        <f t="shared" si="182"/>
        <v>42738.842245370368</v>
      </c>
      <c r="T2352" s="10">
        <f t="shared" si="183"/>
        <v>42708.842245370368</v>
      </c>
    </row>
    <row r="2353" spans="1:20" ht="28.8">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80"/>
        <v>5.7142857142857143E-3</v>
      </c>
      <c r="P2353">
        <f t="shared" si="181"/>
        <v>6.4814814814814811E-2</v>
      </c>
      <c r="Q2353" t="str" cm="1">
        <f t="array" ref="Q2353">_xlfn.IFS(LEFT(N2353,4)="film","film &amp; video",LEFT(N2353,4)="food","food",LEFT(N2353,4)="game","games",LEFT(N2353,4)="jour","journalism",LEFT(N2353,4)="musi","music",LEFT(N2353,4)="phot","photography",LEFT(N2353,4)="publ","publishing",LEFT(N2353,4)="tech","technology",LEFT(N2353,4)="thea","theater")</f>
        <v>technology</v>
      </c>
      <c r="R2353" t="str">
        <f t="shared" si="184"/>
        <v>web</v>
      </c>
      <c r="S2353" s="10">
        <f t="shared" si="182"/>
        <v>42124.101145833338</v>
      </c>
      <c r="T2353" s="10">
        <f t="shared" si="183"/>
        <v>42094.101145833338</v>
      </c>
    </row>
    <row r="2354" spans="1:20" ht="43.2">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80"/>
        <v>0</v>
      </c>
      <c r="P2354" t="e">
        <f t="shared" si="181"/>
        <v>#DIV/0!</v>
      </c>
      <c r="Q2354" t="str" cm="1">
        <f t="array" ref="Q2354">_xlfn.IFS(LEFT(N2354,4)="film","film &amp; video",LEFT(N2354,4)="food","food",LEFT(N2354,4)="game","games",LEFT(N2354,4)="jour","journalism",LEFT(N2354,4)="musi","music",LEFT(N2354,4)="phot","photography",LEFT(N2354,4)="publ","publishing",LEFT(N2354,4)="tech","technology",LEFT(N2354,4)="thea","theater")</f>
        <v>technology</v>
      </c>
      <c r="R2354" t="str">
        <f t="shared" si="184"/>
        <v>web</v>
      </c>
      <c r="S2354" s="10">
        <f t="shared" si="182"/>
        <v>42161.633703703701</v>
      </c>
      <c r="T2354" s="10">
        <f t="shared" si="183"/>
        <v>42101.633703703701</v>
      </c>
    </row>
    <row r="2355" spans="1:20" ht="43.2">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80"/>
        <v>0</v>
      </c>
      <c r="P2355" t="e">
        <f t="shared" si="181"/>
        <v>#DIV/0!</v>
      </c>
      <c r="Q2355" t="str" cm="1">
        <f t="array" ref="Q2355">_xlfn.IFS(LEFT(N2355,4)="film","film &amp; video",LEFT(N2355,4)="food","food",LEFT(N2355,4)="game","games",LEFT(N2355,4)="jour","journalism",LEFT(N2355,4)="musi","music",LEFT(N2355,4)="phot","photography",LEFT(N2355,4)="publ","publishing",LEFT(N2355,4)="tech","technology",LEFT(N2355,4)="thea","theater")</f>
        <v>technology</v>
      </c>
      <c r="R2355" t="str">
        <f t="shared" si="184"/>
        <v>web</v>
      </c>
      <c r="S2355" s="10">
        <f t="shared" si="182"/>
        <v>42115.676180555558</v>
      </c>
      <c r="T2355" s="10">
        <f t="shared" si="183"/>
        <v>42103.676180555558</v>
      </c>
    </row>
    <row r="2356" spans="1:20" ht="43.2">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80"/>
        <v>7.1428571428571429E-4</v>
      </c>
      <c r="P2356">
        <f t="shared" si="181"/>
        <v>0.04</v>
      </c>
      <c r="Q2356" t="str" cm="1">
        <f t="array" ref="Q2356">_xlfn.IFS(LEFT(N2356,4)="film","film &amp; video",LEFT(N2356,4)="food","food",LEFT(N2356,4)="game","games",LEFT(N2356,4)="jour","journalism",LEFT(N2356,4)="musi","music",LEFT(N2356,4)="phot","photography",LEFT(N2356,4)="publ","publishing",LEFT(N2356,4)="tech","technology",LEFT(N2356,4)="thea","theater")</f>
        <v>technology</v>
      </c>
      <c r="R2356" t="str">
        <f t="shared" si="184"/>
        <v>web</v>
      </c>
      <c r="S2356" s="10">
        <f t="shared" si="182"/>
        <v>42014.722916666666</v>
      </c>
      <c r="T2356" s="10">
        <f t="shared" si="183"/>
        <v>41954.722916666666</v>
      </c>
    </row>
    <row r="2357" spans="1:20" ht="43.2">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80"/>
        <v>6.875E-3</v>
      </c>
      <c r="P2357">
        <f t="shared" si="181"/>
        <v>3.6363636363636362E-2</v>
      </c>
      <c r="Q2357" t="str" cm="1">
        <f t="array" ref="Q2357">_xlfn.IFS(LEFT(N2357,4)="film","film &amp; video",LEFT(N2357,4)="food","food",LEFT(N2357,4)="game","games",LEFT(N2357,4)="jour","journalism",LEFT(N2357,4)="musi","music",LEFT(N2357,4)="phot","photography",LEFT(N2357,4)="publ","publishing",LEFT(N2357,4)="tech","technology",LEFT(N2357,4)="thea","theater")</f>
        <v>technology</v>
      </c>
      <c r="R2357" t="str">
        <f t="shared" si="184"/>
        <v>web</v>
      </c>
      <c r="S2357" s="10">
        <f t="shared" si="182"/>
        <v>42126.918240740735</v>
      </c>
      <c r="T2357" s="10">
        <f t="shared" si="183"/>
        <v>42096.918240740735</v>
      </c>
    </row>
    <row r="2358" spans="1:20" ht="28.8">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80"/>
        <v>0</v>
      </c>
      <c r="P2358" t="e">
        <f t="shared" si="181"/>
        <v>#DIV/0!</v>
      </c>
      <c r="Q2358" t="str" cm="1">
        <f t="array" ref="Q2358">_xlfn.IFS(LEFT(N2358,4)="film","film &amp; video",LEFT(N2358,4)="food","food",LEFT(N2358,4)="game","games",LEFT(N2358,4)="jour","journalism",LEFT(N2358,4)="musi","music",LEFT(N2358,4)="phot","photography",LEFT(N2358,4)="publ","publishing",LEFT(N2358,4)="tech","technology",LEFT(N2358,4)="thea","theater")</f>
        <v>technology</v>
      </c>
      <c r="R2358" t="str">
        <f t="shared" si="184"/>
        <v>web</v>
      </c>
      <c r="S2358" s="10">
        <f t="shared" si="182"/>
        <v>42160.78361111111</v>
      </c>
      <c r="T2358" s="10">
        <f t="shared" si="183"/>
        <v>42130.78361111111</v>
      </c>
    </row>
    <row r="2359" spans="1:20" ht="43.2">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80"/>
        <v>0</v>
      </c>
      <c r="P2359" t="e">
        <f t="shared" si="181"/>
        <v>#DIV/0!</v>
      </c>
      <c r="Q2359" t="str" cm="1">
        <f t="array" ref="Q2359">_xlfn.IFS(LEFT(N2359,4)="film","film &amp; video",LEFT(N2359,4)="food","food",LEFT(N2359,4)="game","games",LEFT(N2359,4)="jour","journalism",LEFT(N2359,4)="musi","music",LEFT(N2359,4)="phot","photography",LEFT(N2359,4)="publ","publishing",LEFT(N2359,4)="tech","technology",LEFT(N2359,4)="thea","theater")</f>
        <v>technology</v>
      </c>
      <c r="R2359" t="str">
        <f t="shared" si="184"/>
        <v>web</v>
      </c>
      <c r="S2359" s="10">
        <f t="shared" si="182"/>
        <v>42294.620115740734</v>
      </c>
      <c r="T2359" s="10">
        <f t="shared" si="183"/>
        <v>42264.620115740734</v>
      </c>
    </row>
    <row r="2360" spans="1:20" ht="43.2">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80"/>
        <v>0</v>
      </c>
      <c r="P2360" t="e">
        <f t="shared" si="181"/>
        <v>#DIV/0!</v>
      </c>
      <c r="Q2360" t="str" cm="1">
        <f t="array" ref="Q2360">_xlfn.IFS(LEFT(N2360,4)="film","film &amp; video",LEFT(N2360,4)="food","food",LEFT(N2360,4)="game","games",LEFT(N2360,4)="jour","journalism",LEFT(N2360,4)="musi","music",LEFT(N2360,4)="phot","photography",LEFT(N2360,4)="publ","publishing",LEFT(N2360,4)="tech","technology",LEFT(N2360,4)="thea","theater")</f>
        <v>technology</v>
      </c>
      <c r="R2360" t="str">
        <f t="shared" si="184"/>
        <v>web</v>
      </c>
      <c r="S2360" s="10">
        <f t="shared" si="182"/>
        <v>42035.027083333334</v>
      </c>
      <c r="T2360" s="10">
        <f t="shared" si="183"/>
        <v>41978.930972222224</v>
      </c>
    </row>
    <row r="2361" spans="1:20" ht="43.2">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80"/>
        <v>0.14680000000000001</v>
      </c>
      <c r="P2361">
        <f t="shared" si="181"/>
        <v>2.7247956403269754E-3</v>
      </c>
      <c r="Q2361" t="str" cm="1">
        <f t="array" ref="Q2361">_xlfn.IFS(LEFT(N2361,4)="film","film &amp; video",LEFT(N2361,4)="food","food",LEFT(N2361,4)="game","games",LEFT(N2361,4)="jour","journalism",LEFT(N2361,4)="musi","music",LEFT(N2361,4)="phot","photography",LEFT(N2361,4)="publ","publishing",LEFT(N2361,4)="tech","technology",LEFT(N2361,4)="thea","theater")</f>
        <v>technology</v>
      </c>
      <c r="R2361" t="str">
        <f t="shared" si="184"/>
        <v>web</v>
      </c>
      <c r="S2361" s="10">
        <f t="shared" si="182"/>
        <v>42219.649583333332</v>
      </c>
      <c r="T2361" s="10">
        <f t="shared" si="183"/>
        <v>42159.649583333332</v>
      </c>
    </row>
    <row r="2362" spans="1:20" ht="43.2">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80"/>
        <v>4.0000000000000002E-4</v>
      </c>
      <c r="P2362">
        <f t="shared" si="181"/>
        <v>0.5</v>
      </c>
      <c r="Q2362" t="str" cm="1">
        <f t="array" ref="Q2362">_xlfn.IFS(LEFT(N2362,4)="film","film &amp; video",LEFT(N2362,4)="food","food",LEFT(N2362,4)="game","games",LEFT(N2362,4)="jour","journalism",LEFT(N2362,4)="musi","music",LEFT(N2362,4)="phot","photography",LEFT(N2362,4)="publ","publishing",LEFT(N2362,4)="tech","technology",LEFT(N2362,4)="thea","theater")</f>
        <v>technology</v>
      </c>
      <c r="R2362" t="str">
        <f t="shared" si="184"/>
        <v>web</v>
      </c>
      <c r="S2362" s="10">
        <f t="shared" si="182"/>
        <v>42407.70694444445</v>
      </c>
      <c r="T2362" s="10">
        <f t="shared" si="183"/>
        <v>42377.70694444445</v>
      </c>
    </row>
    <row r="2363" spans="1:20" ht="43.2">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80"/>
        <v>0</v>
      </c>
      <c r="P2363" t="e">
        <f t="shared" si="181"/>
        <v>#DIV/0!</v>
      </c>
      <c r="Q2363" t="str" cm="1">
        <f t="array" ref="Q2363">_xlfn.IFS(LEFT(N2363,4)="film","film &amp; video",LEFT(N2363,4)="food","food",LEFT(N2363,4)="game","games",LEFT(N2363,4)="jour","journalism",LEFT(N2363,4)="musi","music",LEFT(N2363,4)="phot","photography",LEFT(N2363,4)="publ","publishing",LEFT(N2363,4)="tech","technology",LEFT(N2363,4)="thea","theater")</f>
        <v>technology</v>
      </c>
      <c r="R2363" t="str">
        <f t="shared" si="184"/>
        <v>web</v>
      </c>
      <c r="S2363" s="10">
        <f t="shared" si="182"/>
        <v>42490.916666666672</v>
      </c>
      <c r="T2363" s="10">
        <f t="shared" si="183"/>
        <v>42466.858888888892</v>
      </c>
    </row>
    <row r="2364" spans="1:20" ht="43.2">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80"/>
        <v>0.2857142857142857</v>
      </c>
      <c r="P2364">
        <f t="shared" si="181"/>
        <v>1.6666666666666666E-2</v>
      </c>
      <c r="Q2364" t="str" cm="1">
        <f t="array" ref="Q2364">_xlfn.IFS(LEFT(N2364,4)="film","film &amp; video",LEFT(N2364,4)="food","food",LEFT(N2364,4)="game","games",LEFT(N2364,4)="jour","journalism",LEFT(N2364,4)="musi","music",LEFT(N2364,4)="phot","photography",LEFT(N2364,4)="publ","publishing",LEFT(N2364,4)="tech","technology",LEFT(N2364,4)="thea","theater")</f>
        <v>technology</v>
      </c>
      <c r="R2364" t="str">
        <f t="shared" si="184"/>
        <v>web</v>
      </c>
      <c r="S2364" s="10">
        <f t="shared" si="182"/>
        <v>41984.688310185185</v>
      </c>
      <c r="T2364" s="10">
        <f t="shared" si="183"/>
        <v>41954.688310185185</v>
      </c>
    </row>
    <row r="2365" spans="1:20" ht="43.2">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80"/>
        <v>0</v>
      </c>
      <c r="P2365" t="e">
        <f t="shared" si="181"/>
        <v>#DIV/0!</v>
      </c>
      <c r="Q2365" t="str" cm="1">
        <f t="array" ref="Q2365">_xlfn.IFS(LEFT(N2365,4)="film","film &amp; video",LEFT(N2365,4)="food","food",LEFT(N2365,4)="game","games",LEFT(N2365,4)="jour","journalism",LEFT(N2365,4)="musi","music",LEFT(N2365,4)="phot","photography",LEFT(N2365,4)="publ","publishing",LEFT(N2365,4)="tech","technology",LEFT(N2365,4)="thea","theater")</f>
        <v>technology</v>
      </c>
      <c r="R2365" t="str">
        <f t="shared" si="184"/>
        <v>web</v>
      </c>
      <c r="S2365" s="10">
        <f t="shared" si="182"/>
        <v>42367.011574074073</v>
      </c>
      <c r="T2365" s="10">
        <f t="shared" si="183"/>
        <v>42322.011574074073</v>
      </c>
    </row>
    <row r="2366" spans="1:20" ht="28.8">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80"/>
        <v>0</v>
      </c>
      <c r="P2366" t="e">
        <f t="shared" si="181"/>
        <v>#DIV/0!</v>
      </c>
      <c r="Q2366" t="str" cm="1">
        <f t="array" ref="Q2366">_xlfn.IFS(LEFT(N2366,4)="film","film &amp; video",LEFT(N2366,4)="food","food",LEFT(N2366,4)="game","games",LEFT(N2366,4)="jour","journalism",LEFT(N2366,4)="musi","music",LEFT(N2366,4)="phot","photography",LEFT(N2366,4)="publ","publishing",LEFT(N2366,4)="tech","technology",LEFT(N2366,4)="thea","theater")</f>
        <v>technology</v>
      </c>
      <c r="R2366" t="str">
        <f t="shared" si="184"/>
        <v>web</v>
      </c>
      <c r="S2366" s="10">
        <f t="shared" si="182"/>
        <v>42303.934675925921</v>
      </c>
      <c r="T2366" s="10">
        <f t="shared" si="183"/>
        <v>42248.934675925921</v>
      </c>
    </row>
    <row r="2367" spans="1:20" ht="43.2">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80"/>
        <v>0</v>
      </c>
      <c r="P2367" t="e">
        <f t="shared" si="181"/>
        <v>#DIV/0!</v>
      </c>
      <c r="Q2367" t="str" cm="1">
        <f t="array" ref="Q2367">_xlfn.IFS(LEFT(N2367,4)="film","film &amp; video",LEFT(N2367,4)="food","food",LEFT(N2367,4)="game","games",LEFT(N2367,4)="jour","journalism",LEFT(N2367,4)="musi","music",LEFT(N2367,4)="phot","photography",LEFT(N2367,4)="publ","publishing",LEFT(N2367,4)="tech","technology",LEFT(N2367,4)="thea","theater")</f>
        <v>technology</v>
      </c>
      <c r="R2367" t="str">
        <f t="shared" si="184"/>
        <v>web</v>
      </c>
      <c r="S2367" s="10">
        <f t="shared" si="182"/>
        <v>42386.958333333328</v>
      </c>
      <c r="T2367" s="10">
        <f t="shared" si="183"/>
        <v>42346.736400462964</v>
      </c>
    </row>
    <row r="2368" spans="1:20" ht="43.2">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80"/>
        <v>0.1052</v>
      </c>
      <c r="P2368">
        <f t="shared" si="181"/>
        <v>1.0266159695817491E-2</v>
      </c>
      <c r="Q2368" t="str" cm="1">
        <f t="array" ref="Q2368">_xlfn.IFS(LEFT(N2368,4)="film","film &amp; video",LEFT(N2368,4)="food","food",LEFT(N2368,4)="game","games",LEFT(N2368,4)="jour","journalism",LEFT(N2368,4)="musi","music",LEFT(N2368,4)="phot","photography",LEFT(N2368,4)="publ","publishing",LEFT(N2368,4)="tech","technology",LEFT(N2368,4)="thea","theater")</f>
        <v>technology</v>
      </c>
      <c r="R2368" t="str">
        <f t="shared" si="184"/>
        <v>web</v>
      </c>
      <c r="S2368" s="10">
        <f t="shared" si="182"/>
        <v>42298.531631944439</v>
      </c>
      <c r="T2368" s="10">
        <f t="shared" si="183"/>
        <v>42268.531631944439</v>
      </c>
    </row>
    <row r="2369" spans="1:20" ht="43.2">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80"/>
        <v>1.34E-2</v>
      </c>
      <c r="P2369">
        <f t="shared" si="181"/>
        <v>2.0895522388059702E-2</v>
      </c>
      <c r="Q2369" t="str" cm="1">
        <f t="array" ref="Q2369">_xlfn.IFS(LEFT(N2369,4)="film","film &amp; video",LEFT(N2369,4)="food","food",LEFT(N2369,4)="game","games",LEFT(N2369,4)="jour","journalism",LEFT(N2369,4)="musi","music",LEFT(N2369,4)="phot","photography",LEFT(N2369,4)="publ","publishing",LEFT(N2369,4)="tech","technology",LEFT(N2369,4)="thea","theater")</f>
        <v>technology</v>
      </c>
      <c r="R2369" t="str">
        <f t="shared" si="184"/>
        <v>web</v>
      </c>
      <c r="S2369" s="10">
        <f t="shared" si="182"/>
        <v>42485.928425925929</v>
      </c>
      <c r="T2369" s="10">
        <f t="shared" si="183"/>
        <v>42425.970092592594</v>
      </c>
    </row>
    <row r="2370" spans="1:20" ht="43.2">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185">E2370/D2370</f>
        <v>2.5000000000000001E-3</v>
      </c>
      <c r="P2370">
        <f t="shared" ref="P2370:P2433" si="186">L2370/E2370</f>
        <v>0.02</v>
      </c>
      <c r="Q2370" t="str" cm="1">
        <f t="array" ref="Q2370">_xlfn.IFS(LEFT(N2370,4)="film","film &amp; video",LEFT(N2370,4)="food","food",LEFT(N2370,4)="game","games",LEFT(N2370,4)="jour","journalism",LEFT(N2370,4)="musi","music",LEFT(N2370,4)="phot","photography",LEFT(N2370,4)="publ","publishing",LEFT(N2370,4)="tech","technology",LEFT(N2370,4)="thea","theater")</f>
        <v>technology</v>
      </c>
      <c r="R2370" t="str">
        <f t="shared" si="184"/>
        <v>web</v>
      </c>
      <c r="S2370" s="10">
        <f t="shared" ref="S2370:S2433" si="187">(((I2370/60)/60)/24)+DATE(1970,1,1)</f>
        <v>42108.680150462969</v>
      </c>
      <c r="T2370" s="10">
        <f t="shared" ref="T2370:T2433" si="188">(((J2370/60)/60)/24)+DATE(1970,1,1)</f>
        <v>42063.721817129626</v>
      </c>
    </row>
    <row r="2371" spans="1:20" ht="43.2">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85"/>
        <v>0</v>
      </c>
      <c r="P2371" t="e">
        <f t="shared" si="186"/>
        <v>#DIV/0!</v>
      </c>
      <c r="Q2371" t="str" cm="1">
        <f t="array" ref="Q2371">_xlfn.IFS(LEFT(N2371,4)="film","film &amp; video",LEFT(N2371,4)="food","food",LEFT(N2371,4)="game","games",LEFT(N2371,4)="jour","journalism",LEFT(N2371,4)="musi","music",LEFT(N2371,4)="phot","photography",LEFT(N2371,4)="publ","publishing",LEFT(N2371,4)="tech","technology",LEFT(N2371,4)="thea","theater")</f>
        <v>technology</v>
      </c>
      <c r="R2371" t="str">
        <f t="shared" ref="R2371:R2434" si="189">MID(N2371,SEARCH("/",N2371)+1,17)</f>
        <v>web</v>
      </c>
      <c r="S2371" s="10">
        <f t="shared" si="187"/>
        <v>42410.812627314815</v>
      </c>
      <c r="T2371" s="10">
        <f t="shared" si="188"/>
        <v>42380.812627314815</v>
      </c>
    </row>
    <row r="2372" spans="1:20" ht="43.2">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85"/>
        <v>3.2799999999999999E-3</v>
      </c>
      <c r="P2372">
        <f t="shared" si="186"/>
        <v>4.878048780487805E-2</v>
      </c>
      <c r="Q2372" t="str" cm="1">
        <f t="array" ref="Q2372">_xlfn.IFS(LEFT(N2372,4)="film","film &amp; video",LEFT(N2372,4)="food","food",LEFT(N2372,4)="game","games",LEFT(N2372,4)="jour","journalism",LEFT(N2372,4)="musi","music",LEFT(N2372,4)="phot","photography",LEFT(N2372,4)="publ","publishing",LEFT(N2372,4)="tech","technology",LEFT(N2372,4)="thea","theater")</f>
        <v>technology</v>
      </c>
      <c r="R2372" t="str">
        <f t="shared" si="189"/>
        <v>web</v>
      </c>
      <c r="S2372" s="10">
        <f t="shared" si="187"/>
        <v>41991.18913194444</v>
      </c>
      <c r="T2372" s="10">
        <f t="shared" si="188"/>
        <v>41961.18913194444</v>
      </c>
    </row>
    <row r="2373" spans="1:20" ht="43.2">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85"/>
        <v>0</v>
      </c>
      <c r="P2373" t="e">
        <f t="shared" si="186"/>
        <v>#DIV/0!</v>
      </c>
      <c r="Q2373" t="str" cm="1">
        <f t="array" ref="Q2373">_xlfn.IFS(LEFT(N2373,4)="film","film &amp; video",LEFT(N2373,4)="food","food",LEFT(N2373,4)="game","games",LEFT(N2373,4)="jour","journalism",LEFT(N2373,4)="musi","music",LEFT(N2373,4)="phot","photography",LEFT(N2373,4)="publ","publishing",LEFT(N2373,4)="tech","technology",LEFT(N2373,4)="thea","theater")</f>
        <v>technology</v>
      </c>
      <c r="R2373" t="str">
        <f t="shared" si="189"/>
        <v>web</v>
      </c>
      <c r="S2373" s="10">
        <f t="shared" si="187"/>
        <v>42180.777731481481</v>
      </c>
      <c r="T2373" s="10">
        <f t="shared" si="188"/>
        <v>42150.777731481481</v>
      </c>
    </row>
    <row r="2374" spans="1:20" ht="43.2">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85"/>
        <v>3.272727272727273E-2</v>
      </c>
      <c r="P2374">
        <f t="shared" si="186"/>
        <v>3.3333333333333333E-2</v>
      </c>
      <c r="Q2374" t="str" cm="1">
        <f t="array" ref="Q2374">_xlfn.IFS(LEFT(N2374,4)="film","film &amp; video",LEFT(N2374,4)="food","food",LEFT(N2374,4)="game","games",LEFT(N2374,4)="jour","journalism",LEFT(N2374,4)="musi","music",LEFT(N2374,4)="phot","photography",LEFT(N2374,4)="publ","publishing",LEFT(N2374,4)="tech","technology",LEFT(N2374,4)="thea","theater")</f>
        <v>technology</v>
      </c>
      <c r="R2374" t="str">
        <f t="shared" si="189"/>
        <v>web</v>
      </c>
      <c r="S2374" s="10">
        <f t="shared" si="187"/>
        <v>42118.069108796291</v>
      </c>
      <c r="T2374" s="10">
        <f t="shared" si="188"/>
        <v>42088.069108796291</v>
      </c>
    </row>
    <row r="2375" spans="1:20" ht="28.8">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85"/>
        <v>5.8823529411764708E-5</v>
      </c>
      <c r="P2375">
        <f t="shared" si="186"/>
        <v>0.02</v>
      </c>
      <c r="Q2375" t="str" cm="1">
        <f t="array" ref="Q2375">_xlfn.IFS(LEFT(N2375,4)="film","film &amp; video",LEFT(N2375,4)="food","food",LEFT(N2375,4)="game","games",LEFT(N2375,4)="jour","journalism",LEFT(N2375,4)="musi","music",LEFT(N2375,4)="phot","photography",LEFT(N2375,4)="publ","publishing",LEFT(N2375,4)="tech","technology",LEFT(N2375,4)="thea","theater")</f>
        <v>technology</v>
      </c>
      <c r="R2375" t="str">
        <f t="shared" si="189"/>
        <v>web</v>
      </c>
      <c r="S2375" s="10">
        <f t="shared" si="187"/>
        <v>42245.662314814821</v>
      </c>
      <c r="T2375" s="10">
        <f t="shared" si="188"/>
        <v>42215.662314814821</v>
      </c>
    </row>
    <row r="2376" spans="1:20" ht="43.2">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85"/>
        <v>4.5454545454545455E-4</v>
      </c>
      <c r="P2376">
        <f t="shared" si="186"/>
        <v>0.1</v>
      </c>
      <c r="Q2376" t="str" cm="1">
        <f t="array" ref="Q2376">_xlfn.IFS(LEFT(N2376,4)="film","film &amp; video",LEFT(N2376,4)="food","food",LEFT(N2376,4)="game","games",LEFT(N2376,4)="jour","journalism",LEFT(N2376,4)="musi","music",LEFT(N2376,4)="phot","photography",LEFT(N2376,4)="publ","publishing",LEFT(N2376,4)="tech","technology",LEFT(N2376,4)="thea","theater")</f>
        <v>technology</v>
      </c>
      <c r="R2376" t="str">
        <f t="shared" si="189"/>
        <v>web</v>
      </c>
      <c r="S2376" s="10">
        <f t="shared" si="187"/>
        <v>42047.843287037031</v>
      </c>
      <c r="T2376" s="10">
        <f t="shared" si="188"/>
        <v>42017.843287037031</v>
      </c>
    </row>
    <row r="2377" spans="1:20" ht="43.2">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85"/>
        <v>0</v>
      </c>
      <c r="P2377" t="e">
        <f t="shared" si="186"/>
        <v>#DIV/0!</v>
      </c>
      <c r="Q2377" t="str" cm="1">
        <f t="array" ref="Q2377">_xlfn.IFS(LEFT(N2377,4)="film","film &amp; video",LEFT(N2377,4)="food","food",LEFT(N2377,4)="game","games",LEFT(N2377,4)="jour","journalism",LEFT(N2377,4)="musi","music",LEFT(N2377,4)="phot","photography",LEFT(N2377,4)="publ","publishing",LEFT(N2377,4)="tech","technology",LEFT(N2377,4)="thea","theater")</f>
        <v>technology</v>
      </c>
      <c r="R2377" t="str">
        <f t="shared" si="189"/>
        <v>web</v>
      </c>
      <c r="S2377" s="10">
        <f t="shared" si="187"/>
        <v>42622.836076388892</v>
      </c>
      <c r="T2377" s="10">
        <f t="shared" si="188"/>
        <v>42592.836076388892</v>
      </c>
    </row>
    <row r="2378" spans="1:20" ht="43.2">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85"/>
        <v>0.10877666666666666</v>
      </c>
      <c r="P2378">
        <f t="shared" si="186"/>
        <v>1.2257530720436369E-2</v>
      </c>
      <c r="Q2378" t="str" cm="1">
        <f t="array" ref="Q2378">_xlfn.IFS(LEFT(N2378,4)="film","film &amp; video",LEFT(N2378,4)="food","food",LEFT(N2378,4)="game","games",LEFT(N2378,4)="jour","journalism",LEFT(N2378,4)="musi","music",LEFT(N2378,4)="phot","photography",LEFT(N2378,4)="publ","publishing",LEFT(N2378,4)="tech","technology",LEFT(N2378,4)="thea","theater")</f>
        <v>technology</v>
      </c>
      <c r="R2378" t="str">
        <f t="shared" si="189"/>
        <v>web</v>
      </c>
      <c r="S2378" s="10">
        <f t="shared" si="187"/>
        <v>42348.925532407404</v>
      </c>
      <c r="T2378" s="10">
        <f t="shared" si="188"/>
        <v>42318.925532407404</v>
      </c>
    </row>
    <row r="2379" spans="1:20" ht="43.2">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85"/>
        <v>0</v>
      </c>
      <c r="P2379" t="e">
        <f t="shared" si="186"/>
        <v>#DIV/0!</v>
      </c>
      <c r="Q2379" t="str" cm="1">
        <f t="array" ref="Q2379">_xlfn.IFS(LEFT(N2379,4)="film","film &amp; video",LEFT(N2379,4)="food","food",LEFT(N2379,4)="game","games",LEFT(N2379,4)="jour","journalism",LEFT(N2379,4)="musi","music",LEFT(N2379,4)="phot","photography",LEFT(N2379,4)="publ","publishing",LEFT(N2379,4)="tech","technology",LEFT(N2379,4)="thea","theater")</f>
        <v>technology</v>
      </c>
      <c r="R2379" t="str">
        <f t="shared" si="189"/>
        <v>web</v>
      </c>
      <c r="S2379" s="10">
        <f t="shared" si="187"/>
        <v>42699.911840277782</v>
      </c>
      <c r="T2379" s="10">
        <f t="shared" si="188"/>
        <v>42669.870173611111</v>
      </c>
    </row>
    <row r="2380" spans="1:20" ht="43.2">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85"/>
        <v>0</v>
      </c>
      <c r="P2380" t="e">
        <f t="shared" si="186"/>
        <v>#DIV/0!</v>
      </c>
      <c r="Q2380" t="str" cm="1">
        <f t="array" ref="Q2380">_xlfn.IFS(LEFT(N2380,4)="film","film &amp; video",LEFT(N2380,4)="food","food",LEFT(N2380,4)="game","games",LEFT(N2380,4)="jour","journalism",LEFT(N2380,4)="musi","music",LEFT(N2380,4)="phot","photography",LEFT(N2380,4)="publ","publishing",LEFT(N2380,4)="tech","technology",LEFT(N2380,4)="thea","theater")</f>
        <v>technology</v>
      </c>
      <c r="R2380" t="str">
        <f t="shared" si="189"/>
        <v>web</v>
      </c>
      <c r="S2380" s="10">
        <f t="shared" si="187"/>
        <v>42242.013078703705</v>
      </c>
      <c r="T2380" s="10">
        <f t="shared" si="188"/>
        <v>42213.013078703705</v>
      </c>
    </row>
    <row r="2381" spans="1:20" ht="28.8">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85"/>
        <v>0</v>
      </c>
      <c r="P2381" t="e">
        <f t="shared" si="186"/>
        <v>#DIV/0!</v>
      </c>
      <c r="Q2381" t="str" cm="1">
        <f t="array" ref="Q2381">_xlfn.IFS(LEFT(N2381,4)="film","film &amp; video",LEFT(N2381,4)="food","food",LEFT(N2381,4)="game","games",LEFT(N2381,4)="jour","journalism",LEFT(N2381,4)="musi","music",LEFT(N2381,4)="phot","photography",LEFT(N2381,4)="publ","publishing",LEFT(N2381,4)="tech","technology",LEFT(N2381,4)="thea","theater")</f>
        <v>technology</v>
      </c>
      <c r="R2381" t="str">
        <f t="shared" si="189"/>
        <v>web</v>
      </c>
      <c r="S2381" s="10">
        <f t="shared" si="187"/>
        <v>42282.016388888893</v>
      </c>
      <c r="T2381" s="10">
        <f t="shared" si="188"/>
        <v>42237.016388888893</v>
      </c>
    </row>
    <row r="2382" spans="1:20" ht="43.2">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85"/>
        <v>3.6666666666666666E-3</v>
      </c>
      <c r="P2382">
        <f t="shared" si="186"/>
        <v>5.4545454545454543E-2</v>
      </c>
      <c r="Q2382" t="str" cm="1">
        <f t="array" ref="Q2382">_xlfn.IFS(LEFT(N2382,4)="film","film &amp; video",LEFT(N2382,4)="food","food",LEFT(N2382,4)="game","games",LEFT(N2382,4)="jour","journalism",LEFT(N2382,4)="musi","music",LEFT(N2382,4)="phot","photography",LEFT(N2382,4)="publ","publishing",LEFT(N2382,4)="tech","technology",LEFT(N2382,4)="thea","theater")</f>
        <v>technology</v>
      </c>
      <c r="R2382" t="str">
        <f t="shared" si="189"/>
        <v>web</v>
      </c>
      <c r="S2382" s="10">
        <f t="shared" si="187"/>
        <v>42278.793310185181</v>
      </c>
      <c r="T2382" s="10">
        <f t="shared" si="188"/>
        <v>42248.793310185181</v>
      </c>
    </row>
    <row r="2383" spans="1:20" ht="43.2">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85"/>
        <v>1.8193398957730169E-2</v>
      </c>
      <c r="P2383">
        <f t="shared" si="186"/>
        <v>4.4557606619987271E-3</v>
      </c>
      <c r="Q2383" t="str" cm="1">
        <f t="array" ref="Q2383">_xlfn.IFS(LEFT(N2383,4)="film","film &amp; video",LEFT(N2383,4)="food","food",LEFT(N2383,4)="game","games",LEFT(N2383,4)="jour","journalism",LEFT(N2383,4)="musi","music",LEFT(N2383,4)="phot","photography",LEFT(N2383,4)="publ","publishing",LEFT(N2383,4)="tech","technology",LEFT(N2383,4)="thea","theater")</f>
        <v>technology</v>
      </c>
      <c r="R2383" t="str">
        <f t="shared" si="189"/>
        <v>web</v>
      </c>
      <c r="S2383" s="10">
        <f t="shared" si="187"/>
        <v>42104.935740740737</v>
      </c>
      <c r="T2383" s="10">
        <f t="shared" si="188"/>
        <v>42074.935740740737</v>
      </c>
    </row>
    <row r="2384" spans="1:20" ht="57.6">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85"/>
        <v>2.5000000000000001E-2</v>
      </c>
      <c r="P2384">
        <f t="shared" si="186"/>
        <v>2.6666666666666668E-2</v>
      </c>
      <c r="Q2384" t="str" cm="1">
        <f t="array" ref="Q2384">_xlfn.IFS(LEFT(N2384,4)="film","film &amp; video",LEFT(N2384,4)="food","food",LEFT(N2384,4)="game","games",LEFT(N2384,4)="jour","journalism",LEFT(N2384,4)="musi","music",LEFT(N2384,4)="phot","photography",LEFT(N2384,4)="publ","publishing",LEFT(N2384,4)="tech","technology",LEFT(N2384,4)="thea","theater")</f>
        <v>technology</v>
      </c>
      <c r="R2384" t="str">
        <f t="shared" si="189"/>
        <v>web</v>
      </c>
      <c r="S2384" s="10">
        <f t="shared" si="187"/>
        <v>42220.187534722223</v>
      </c>
      <c r="T2384" s="10">
        <f t="shared" si="188"/>
        <v>42195.187534722223</v>
      </c>
    </row>
    <row r="2385" spans="1:20" ht="43.2">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85"/>
        <v>4.3499999999999997E-2</v>
      </c>
      <c r="P2385">
        <f t="shared" si="186"/>
        <v>6.8965517241379309E-3</v>
      </c>
      <c r="Q2385" t="str" cm="1">
        <f t="array" ref="Q2385">_xlfn.IFS(LEFT(N2385,4)="film","film &amp; video",LEFT(N2385,4)="food","food",LEFT(N2385,4)="game","games",LEFT(N2385,4)="jour","journalism",LEFT(N2385,4)="musi","music",LEFT(N2385,4)="phot","photography",LEFT(N2385,4)="publ","publishing",LEFT(N2385,4)="tech","technology",LEFT(N2385,4)="thea","theater")</f>
        <v>technology</v>
      </c>
      <c r="R2385" t="str">
        <f t="shared" si="189"/>
        <v>web</v>
      </c>
      <c r="S2385" s="10">
        <f t="shared" si="187"/>
        <v>42057.056793981479</v>
      </c>
      <c r="T2385" s="10">
        <f t="shared" si="188"/>
        <v>42027.056793981479</v>
      </c>
    </row>
    <row r="2386" spans="1:20" ht="57.6">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85"/>
        <v>8.0000000000000002E-3</v>
      </c>
      <c r="P2386">
        <f t="shared" si="186"/>
        <v>1</v>
      </c>
      <c r="Q2386" t="str" cm="1">
        <f t="array" ref="Q2386">_xlfn.IFS(LEFT(N2386,4)="film","film &amp; video",LEFT(N2386,4)="food","food",LEFT(N2386,4)="game","games",LEFT(N2386,4)="jour","journalism",LEFT(N2386,4)="musi","music",LEFT(N2386,4)="phot","photography",LEFT(N2386,4)="publ","publishing",LEFT(N2386,4)="tech","technology",LEFT(N2386,4)="thea","theater")</f>
        <v>technology</v>
      </c>
      <c r="R2386" t="str">
        <f t="shared" si="189"/>
        <v>web</v>
      </c>
      <c r="S2386" s="10">
        <f t="shared" si="187"/>
        <v>41957.109293981484</v>
      </c>
      <c r="T2386" s="10">
        <f t="shared" si="188"/>
        <v>41927.067627314813</v>
      </c>
    </row>
    <row r="2387" spans="1:20" ht="43.2">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85"/>
        <v>1.2123076923076924E-2</v>
      </c>
      <c r="P2387">
        <f t="shared" si="186"/>
        <v>8.8832487309644676E-3</v>
      </c>
      <c r="Q2387" t="str" cm="1">
        <f t="array" ref="Q2387">_xlfn.IFS(LEFT(N2387,4)="film","film &amp; video",LEFT(N2387,4)="food","food",LEFT(N2387,4)="game","games",LEFT(N2387,4)="jour","journalism",LEFT(N2387,4)="musi","music",LEFT(N2387,4)="phot","photography",LEFT(N2387,4)="publ","publishing",LEFT(N2387,4)="tech","technology",LEFT(N2387,4)="thea","theater")</f>
        <v>technology</v>
      </c>
      <c r="R2387" t="str">
        <f t="shared" si="189"/>
        <v>web</v>
      </c>
      <c r="S2387" s="10">
        <f t="shared" si="187"/>
        <v>42221.70175925926</v>
      </c>
      <c r="T2387" s="10">
        <f t="shared" si="188"/>
        <v>42191.70175925926</v>
      </c>
    </row>
    <row r="2388" spans="1:20" ht="43.2">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85"/>
        <v>0</v>
      </c>
      <c r="P2388" t="e">
        <f t="shared" si="186"/>
        <v>#DIV/0!</v>
      </c>
      <c r="Q2388" t="str" cm="1">
        <f t="array" ref="Q2388">_xlfn.IFS(LEFT(N2388,4)="film","film &amp; video",LEFT(N2388,4)="food","food",LEFT(N2388,4)="game","games",LEFT(N2388,4)="jour","journalism",LEFT(N2388,4)="musi","music",LEFT(N2388,4)="phot","photography",LEFT(N2388,4)="publ","publishing",LEFT(N2388,4)="tech","technology",LEFT(N2388,4)="thea","theater")</f>
        <v>technology</v>
      </c>
      <c r="R2388" t="str">
        <f t="shared" si="189"/>
        <v>web</v>
      </c>
      <c r="S2388" s="10">
        <f t="shared" si="187"/>
        <v>42014.838240740741</v>
      </c>
      <c r="T2388" s="10">
        <f t="shared" si="188"/>
        <v>41954.838240740741</v>
      </c>
    </row>
    <row r="2389" spans="1:20" ht="43.2">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85"/>
        <v>6.8399999999999997E-3</v>
      </c>
      <c r="P2389">
        <f t="shared" si="186"/>
        <v>2.9239766081871343E-3</v>
      </c>
      <c r="Q2389" t="str" cm="1">
        <f t="array" ref="Q2389">_xlfn.IFS(LEFT(N2389,4)="film","film &amp; video",LEFT(N2389,4)="food","food",LEFT(N2389,4)="game","games",LEFT(N2389,4)="jour","journalism",LEFT(N2389,4)="musi","music",LEFT(N2389,4)="phot","photography",LEFT(N2389,4)="publ","publishing",LEFT(N2389,4)="tech","technology",LEFT(N2389,4)="thea","theater")</f>
        <v>technology</v>
      </c>
      <c r="R2389" t="str">
        <f t="shared" si="189"/>
        <v>web</v>
      </c>
      <c r="S2389" s="10">
        <f t="shared" si="187"/>
        <v>42573.626620370371</v>
      </c>
      <c r="T2389" s="10">
        <f t="shared" si="188"/>
        <v>42528.626620370371</v>
      </c>
    </row>
    <row r="2390" spans="1:20" ht="43.2">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85"/>
        <v>1.2513513513513513E-2</v>
      </c>
      <c r="P2390">
        <f t="shared" si="186"/>
        <v>1.7278617710583154E-2</v>
      </c>
      <c r="Q2390" t="str" cm="1">
        <f t="array" ref="Q2390">_xlfn.IFS(LEFT(N2390,4)="film","film &amp; video",LEFT(N2390,4)="food","food",LEFT(N2390,4)="game","games",LEFT(N2390,4)="jour","journalism",LEFT(N2390,4)="musi","music",LEFT(N2390,4)="phot","photography",LEFT(N2390,4)="publ","publishing",LEFT(N2390,4)="tech","technology",LEFT(N2390,4)="thea","theater")</f>
        <v>technology</v>
      </c>
      <c r="R2390" t="str">
        <f t="shared" si="189"/>
        <v>web</v>
      </c>
      <c r="S2390" s="10">
        <f t="shared" si="187"/>
        <v>42019.811805555553</v>
      </c>
      <c r="T2390" s="10">
        <f t="shared" si="188"/>
        <v>41989.853692129633</v>
      </c>
    </row>
    <row r="2391" spans="1:20" ht="57.6">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85"/>
        <v>1.8749999999999999E-3</v>
      </c>
      <c r="P2391">
        <f t="shared" si="186"/>
        <v>3.3333333333333333E-2</v>
      </c>
      <c r="Q2391" t="str" cm="1">
        <f t="array" ref="Q2391">_xlfn.IFS(LEFT(N2391,4)="film","film &amp; video",LEFT(N2391,4)="food","food",LEFT(N2391,4)="game","games",LEFT(N2391,4)="jour","journalism",LEFT(N2391,4)="musi","music",LEFT(N2391,4)="phot","photography",LEFT(N2391,4)="publ","publishing",LEFT(N2391,4)="tech","technology",LEFT(N2391,4)="thea","theater")</f>
        <v>technology</v>
      </c>
      <c r="R2391" t="str">
        <f t="shared" si="189"/>
        <v>web</v>
      </c>
      <c r="S2391" s="10">
        <f t="shared" si="187"/>
        <v>42210.915972222225</v>
      </c>
      <c r="T2391" s="10">
        <f t="shared" si="188"/>
        <v>42179.653379629628</v>
      </c>
    </row>
    <row r="2392" spans="1:20" ht="43.2">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85"/>
        <v>0</v>
      </c>
      <c r="P2392" t="e">
        <f t="shared" si="186"/>
        <v>#DIV/0!</v>
      </c>
      <c r="Q2392" t="str" cm="1">
        <f t="array" ref="Q2392">_xlfn.IFS(LEFT(N2392,4)="film","film &amp; video",LEFT(N2392,4)="food","food",LEFT(N2392,4)="game","games",LEFT(N2392,4)="jour","journalism",LEFT(N2392,4)="musi","music",LEFT(N2392,4)="phot","photography",LEFT(N2392,4)="publ","publishing",LEFT(N2392,4)="tech","technology",LEFT(N2392,4)="thea","theater")</f>
        <v>technology</v>
      </c>
      <c r="R2392" t="str">
        <f t="shared" si="189"/>
        <v>web</v>
      </c>
      <c r="S2392" s="10">
        <f t="shared" si="187"/>
        <v>42008.262314814812</v>
      </c>
      <c r="T2392" s="10">
        <f t="shared" si="188"/>
        <v>41968.262314814812</v>
      </c>
    </row>
    <row r="2393" spans="1:20" ht="28.8">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85"/>
        <v>1.25E-3</v>
      </c>
      <c r="P2393">
        <f t="shared" si="186"/>
        <v>0.04</v>
      </c>
      <c r="Q2393" t="str" cm="1">
        <f t="array" ref="Q2393">_xlfn.IFS(LEFT(N2393,4)="film","film &amp; video",LEFT(N2393,4)="food","food",LEFT(N2393,4)="game","games",LEFT(N2393,4)="jour","journalism",LEFT(N2393,4)="musi","music",LEFT(N2393,4)="phot","photography",LEFT(N2393,4)="publ","publishing",LEFT(N2393,4)="tech","technology",LEFT(N2393,4)="thea","theater")</f>
        <v>technology</v>
      </c>
      <c r="R2393" t="str">
        <f t="shared" si="189"/>
        <v>web</v>
      </c>
      <c r="S2393" s="10">
        <f t="shared" si="187"/>
        <v>42094.752824074079</v>
      </c>
      <c r="T2393" s="10">
        <f t="shared" si="188"/>
        <v>42064.794490740736</v>
      </c>
    </row>
    <row r="2394" spans="1:20" ht="43.2">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85"/>
        <v>0</v>
      </c>
      <c r="P2394" t="e">
        <f t="shared" si="186"/>
        <v>#DIV/0!</v>
      </c>
      <c r="Q2394" t="str" cm="1">
        <f t="array" ref="Q2394">_xlfn.IFS(LEFT(N2394,4)="film","film &amp; video",LEFT(N2394,4)="food","food",LEFT(N2394,4)="game","games",LEFT(N2394,4)="jour","journalism",LEFT(N2394,4)="musi","music",LEFT(N2394,4)="phot","photography",LEFT(N2394,4)="publ","publishing",LEFT(N2394,4)="tech","technology",LEFT(N2394,4)="thea","theater")</f>
        <v>technology</v>
      </c>
      <c r="R2394" t="str">
        <f t="shared" si="189"/>
        <v>web</v>
      </c>
      <c r="S2394" s="10">
        <f t="shared" si="187"/>
        <v>42306.120636574073</v>
      </c>
      <c r="T2394" s="10">
        <f t="shared" si="188"/>
        <v>42276.120636574073</v>
      </c>
    </row>
    <row r="2395" spans="1:20" ht="43.2">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85"/>
        <v>5.0000000000000001E-4</v>
      </c>
      <c r="P2395">
        <f t="shared" si="186"/>
        <v>0.02</v>
      </c>
      <c r="Q2395" t="str" cm="1">
        <f t="array" ref="Q2395">_xlfn.IFS(LEFT(N2395,4)="film","film &amp; video",LEFT(N2395,4)="food","food",LEFT(N2395,4)="game","games",LEFT(N2395,4)="jour","journalism",LEFT(N2395,4)="musi","music",LEFT(N2395,4)="phot","photography",LEFT(N2395,4)="publ","publishing",LEFT(N2395,4)="tech","technology",LEFT(N2395,4)="thea","theater")</f>
        <v>technology</v>
      </c>
      <c r="R2395" t="str">
        <f t="shared" si="189"/>
        <v>web</v>
      </c>
      <c r="S2395" s="10">
        <f t="shared" si="187"/>
        <v>42224.648344907408</v>
      </c>
      <c r="T2395" s="10">
        <f t="shared" si="188"/>
        <v>42194.648344907408</v>
      </c>
    </row>
    <row r="2396" spans="1:20" ht="43.2">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85"/>
        <v>5.9999999999999995E-4</v>
      </c>
      <c r="P2396">
        <f t="shared" si="186"/>
        <v>0.66666666666666663</v>
      </c>
      <c r="Q2396" t="str" cm="1">
        <f t="array" ref="Q2396">_xlfn.IFS(LEFT(N2396,4)="film","film &amp; video",LEFT(N2396,4)="food","food",LEFT(N2396,4)="game","games",LEFT(N2396,4)="jour","journalism",LEFT(N2396,4)="musi","music",LEFT(N2396,4)="phot","photography",LEFT(N2396,4)="publ","publishing",LEFT(N2396,4)="tech","technology",LEFT(N2396,4)="thea","theater")</f>
        <v>technology</v>
      </c>
      <c r="R2396" t="str">
        <f t="shared" si="189"/>
        <v>web</v>
      </c>
      <c r="S2396" s="10">
        <f t="shared" si="187"/>
        <v>42061.362187499995</v>
      </c>
      <c r="T2396" s="10">
        <f t="shared" si="188"/>
        <v>42031.362187499995</v>
      </c>
    </row>
    <row r="2397" spans="1:20" ht="43.2">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85"/>
        <v>0</v>
      </c>
      <c r="P2397" t="e">
        <f t="shared" si="186"/>
        <v>#DIV/0!</v>
      </c>
      <c r="Q2397" t="str" cm="1">
        <f t="array" ref="Q2397">_xlfn.IFS(LEFT(N2397,4)="film","film &amp; video",LEFT(N2397,4)="food","food",LEFT(N2397,4)="game","games",LEFT(N2397,4)="jour","journalism",LEFT(N2397,4)="musi","music",LEFT(N2397,4)="phot","photography",LEFT(N2397,4)="publ","publishing",LEFT(N2397,4)="tech","technology",LEFT(N2397,4)="thea","theater")</f>
        <v>technology</v>
      </c>
      <c r="R2397" t="str">
        <f t="shared" si="189"/>
        <v>web</v>
      </c>
      <c r="S2397" s="10">
        <f t="shared" si="187"/>
        <v>42745.372916666667</v>
      </c>
      <c r="T2397" s="10">
        <f t="shared" si="188"/>
        <v>42717.121377314819</v>
      </c>
    </row>
    <row r="2398" spans="1:20" ht="43.2">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85"/>
        <v>2E-3</v>
      </c>
      <c r="P2398">
        <f t="shared" si="186"/>
        <v>0.1</v>
      </c>
      <c r="Q2398" t="str" cm="1">
        <f t="array" ref="Q2398">_xlfn.IFS(LEFT(N2398,4)="film","film &amp; video",LEFT(N2398,4)="food","food",LEFT(N2398,4)="game","games",LEFT(N2398,4)="jour","journalism",LEFT(N2398,4)="musi","music",LEFT(N2398,4)="phot","photography",LEFT(N2398,4)="publ","publishing",LEFT(N2398,4)="tech","technology",LEFT(N2398,4)="thea","theater")</f>
        <v>technology</v>
      </c>
      <c r="R2398" t="str">
        <f t="shared" si="189"/>
        <v>web</v>
      </c>
      <c r="S2398" s="10">
        <f t="shared" si="187"/>
        <v>42292.849050925928</v>
      </c>
      <c r="T2398" s="10">
        <f t="shared" si="188"/>
        <v>42262.849050925928</v>
      </c>
    </row>
    <row r="2399" spans="1:20" ht="43.2">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85"/>
        <v>0</v>
      </c>
      <c r="P2399" t="e">
        <f t="shared" si="186"/>
        <v>#DIV/0!</v>
      </c>
      <c r="Q2399" t="str" cm="1">
        <f t="array" ref="Q2399">_xlfn.IFS(LEFT(N2399,4)="film","film &amp; video",LEFT(N2399,4)="food","food",LEFT(N2399,4)="game","games",LEFT(N2399,4)="jour","journalism",LEFT(N2399,4)="musi","music",LEFT(N2399,4)="phot","photography",LEFT(N2399,4)="publ","publishing",LEFT(N2399,4)="tech","technology",LEFT(N2399,4)="thea","theater")</f>
        <v>technology</v>
      </c>
      <c r="R2399" t="str">
        <f t="shared" si="189"/>
        <v>web</v>
      </c>
      <c r="S2399" s="10">
        <f t="shared" si="187"/>
        <v>42006.88490740741</v>
      </c>
      <c r="T2399" s="10">
        <f t="shared" si="188"/>
        <v>41976.88490740741</v>
      </c>
    </row>
    <row r="2400" spans="1:20" ht="43.2">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85"/>
        <v>0</v>
      </c>
      <c r="P2400" t="e">
        <f t="shared" si="186"/>
        <v>#DIV/0!</v>
      </c>
      <c r="Q2400" t="str" cm="1">
        <f t="array" ref="Q2400">_xlfn.IFS(LEFT(N2400,4)="film","film &amp; video",LEFT(N2400,4)="food","food",LEFT(N2400,4)="game","games",LEFT(N2400,4)="jour","journalism",LEFT(N2400,4)="musi","music",LEFT(N2400,4)="phot","photography",LEFT(N2400,4)="publ","publishing",LEFT(N2400,4)="tech","technology",LEFT(N2400,4)="thea","theater")</f>
        <v>technology</v>
      </c>
      <c r="R2400" t="str">
        <f t="shared" si="189"/>
        <v>web</v>
      </c>
      <c r="S2400" s="10">
        <f t="shared" si="187"/>
        <v>42187.916481481487</v>
      </c>
      <c r="T2400" s="10">
        <f t="shared" si="188"/>
        <v>42157.916481481487</v>
      </c>
    </row>
    <row r="2401" spans="1:20" ht="43.2">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85"/>
        <v>0</v>
      </c>
      <c r="P2401" t="e">
        <f t="shared" si="186"/>
        <v>#DIV/0!</v>
      </c>
      <c r="Q2401" t="str" cm="1">
        <f t="array" ref="Q2401">_xlfn.IFS(LEFT(N2401,4)="film","film &amp; video",LEFT(N2401,4)="food","food",LEFT(N2401,4)="game","games",LEFT(N2401,4)="jour","journalism",LEFT(N2401,4)="musi","music",LEFT(N2401,4)="phot","photography",LEFT(N2401,4)="publ","publishing",LEFT(N2401,4)="tech","technology",LEFT(N2401,4)="thea","theater")</f>
        <v>technology</v>
      </c>
      <c r="R2401" t="str">
        <f t="shared" si="189"/>
        <v>web</v>
      </c>
      <c r="S2401" s="10">
        <f t="shared" si="187"/>
        <v>41991.853078703702</v>
      </c>
      <c r="T2401" s="10">
        <f t="shared" si="188"/>
        <v>41956.853078703702</v>
      </c>
    </row>
    <row r="2402" spans="1:20" ht="43.2">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85"/>
        <v>0</v>
      </c>
      <c r="P2402" t="e">
        <f t="shared" si="186"/>
        <v>#DIV/0!</v>
      </c>
      <c r="Q2402" t="str" cm="1">
        <f t="array" ref="Q2402">_xlfn.IFS(LEFT(N2402,4)="film","film &amp; video",LEFT(N2402,4)="food","food",LEFT(N2402,4)="game","games",LEFT(N2402,4)="jour","journalism",LEFT(N2402,4)="musi","music",LEFT(N2402,4)="phot","photography",LEFT(N2402,4)="publ","publishing",LEFT(N2402,4)="tech","technology",LEFT(N2402,4)="thea","theater")</f>
        <v>technology</v>
      </c>
      <c r="R2402" t="str">
        <f t="shared" si="189"/>
        <v>web</v>
      </c>
      <c r="S2402" s="10">
        <f t="shared" si="187"/>
        <v>42474.268101851849</v>
      </c>
      <c r="T2402" s="10">
        <f t="shared" si="188"/>
        <v>42444.268101851849</v>
      </c>
    </row>
    <row r="2403" spans="1:20" ht="43.2">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85"/>
        <v>7.1785714285714283E-3</v>
      </c>
      <c r="P2403">
        <f t="shared" si="186"/>
        <v>4.4776119402985072E-2</v>
      </c>
      <c r="Q2403" t="str" cm="1">
        <f t="array" ref="Q2403">_xlfn.IFS(LEFT(N2403,4)="film","film &amp; video",LEFT(N2403,4)="food","food",LEFT(N2403,4)="game","games",LEFT(N2403,4)="jour","journalism",LEFT(N2403,4)="musi","music",LEFT(N2403,4)="phot","photography",LEFT(N2403,4)="publ","publishing",LEFT(N2403,4)="tech","technology",LEFT(N2403,4)="thea","theater")</f>
        <v>food</v>
      </c>
      <c r="R2403" t="str">
        <f t="shared" si="189"/>
        <v>food trucks</v>
      </c>
      <c r="S2403" s="10">
        <f t="shared" si="187"/>
        <v>42434.822870370372</v>
      </c>
      <c r="T2403" s="10">
        <f t="shared" si="188"/>
        <v>42374.822870370372</v>
      </c>
    </row>
    <row r="2404" spans="1:20">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85"/>
        <v>4.3333333333333331E-3</v>
      </c>
      <c r="P2404">
        <f t="shared" si="186"/>
        <v>1.9230769230769232E-2</v>
      </c>
      <c r="Q2404" t="str" cm="1">
        <f t="array" ref="Q2404">_xlfn.IFS(LEFT(N2404,4)="film","film &amp; video",LEFT(N2404,4)="food","food",LEFT(N2404,4)="game","games",LEFT(N2404,4)="jour","journalism",LEFT(N2404,4)="musi","music",LEFT(N2404,4)="phot","photography",LEFT(N2404,4)="publ","publishing",LEFT(N2404,4)="tech","technology",LEFT(N2404,4)="thea","theater")</f>
        <v>food</v>
      </c>
      <c r="R2404" t="str">
        <f t="shared" si="189"/>
        <v>food trucks</v>
      </c>
      <c r="S2404" s="10">
        <f t="shared" si="187"/>
        <v>42137.679756944446</v>
      </c>
      <c r="T2404" s="10">
        <f t="shared" si="188"/>
        <v>42107.679756944446</v>
      </c>
    </row>
    <row r="2405" spans="1:20" ht="43.2">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85"/>
        <v>0.16833333333333333</v>
      </c>
      <c r="P2405">
        <f t="shared" si="186"/>
        <v>5.9405940594059403E-2</v>
      </c>
      <c r="Q2405" t="str" cm="1">
        <f t="array" ref="Q2405">_xlfn.IFS(LEFT(N2405,4)="film","film &amp; video",LEFT(N2405,4)="food","food",LEFT(N2405,4)="game","games",LEFT(N2405,4)="jour","journalism",LEFT(N2405,4)="musi","music",LEFT(N2405,4)="phot","photography",LEFT(N2405,4)="publ","publishing",LEFT(N2405,4)="tech","technology",LEFT(N2405,4)="thea","theater")</f>
        <v>food</v>
      </c>
      <c r="R2405" t="str">
        <f t="shared" si="189"/>
        <v>food trucks</v>
      </c>
      <c r="S2405" s="10">
        <f t="shared" si="187"/>
        <v>42459.840949074074</v>
      </c>
      <c r="T2405" s="10">
        <f t="shared" si="188"/>
        <v>42399.882615740738</v>
      </c>
    </row>
    <row r="2406" spans="1:20" ht="43.2">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85"/>
        <v>0</v>
      </c>
      <c r="P2406" t="e">
        <f t="shared" si="186"/>
        <v>#DIV/0!</v>
      </c>
      <c r="Q2406" t="str" cm="1">
        <f t="array" ref="Q2406">_xlfn.IFS(LEFT(N2406,4)="film","film &amp; video",LEFT(N2406,4)="food","food",LEFT(N2406,4)="game","games",LEFT(N2406,4)="jour","journalism",LEFT(N2406,4)="musi","music",LEFT(N2406,4)="phot","photography",LEFT(N2406,4)="publ","publishing",LEFT(N2406,4)="tech","technology",LEFT(N2406,4)="thea","theater")</f>
        <v>food</v>
      </c>
      <c r="R2406" t="str">
        <f t="shared" si="189"/>
        <v>food trucks</v>
      </c>
      <c r="S2406" s="10">
        <f t="shared" si="187"/>
        <v>42372.03943287037</v>
      </c>
      <c r="T2406" s="10">
        <f t="shared" si="188"/>
        <v>42342.03943287037</v>
      </c>
    </row>
    <row r="2407" spans="1:20" ht="43.2">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85"/>
        <v>0.22520000000000001</v>
      </c>
      <c r="P2407">
        <f t="shared" si="186"/>
        <v>1.7761989342806393E-2</v>
      </c>
      <c r="Q2407" t="str" cm="1">
        <f t="array" ref="Q2407">_xlfn.IFS(LEFT(N2407,4)="film","film &amp; video",LEFT(N2407,4)="food","food",LEFT(N2407,4)="game","games",LEFT(N2407,4)="jour","journalism",LEFT(N2407,4)="musi","music",LEFT(N2407,4)="phot","photography",LEFT(N2407,4)="publ","publishing",LEFT(N2407,4)="tech","technology",LEFT(N2407,4)="thea","theater")</f>
        <v>food</v>
      </c>
      <c r="R2407" t="str">
        <f t="shared" si="189"/>
        <v>food trucks</v>
      </c>
      <c r="S2407" s="10">
        <f t="shared" si="187"/>
        <v>42616.585358796292</v>
      </c>
      <c r="T2407" s="10">
        <f t="shared" si="188"/>
        <v>42595.585358796292</v>
      </c>
    </row>
    <row r="2408" spans="1:20" ht="43.2">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85"/>
        <v>0.41384615384615386</v>
      </c>
      <c r="P2408">
        <f t="shared" si="186"/>
        <v>1.1895910780669145E-2</v>
      </c>
      <c r="Q2408" t="str" cm="1">
        <f t="array" ref="Q2408">_xlfn.IFS(LEFT(N2408,4)="film","film &amp; video",LEFT(N2408,4)="food","food",LEFT(N2408,4)="game","games",LEFT(N2408,4)="jour","journalism",LEFT(N2408,4)="musi","music",LEFT(N2408,4)="phot","photography",LEFT(N2408,4)="publ","publishing",LEFT(N2408,4)="tech","technology",LEFT(N2408,4)="thea","theater")</f>
        <v>food</v>
      </c>
      <c r="R2408" t="str">
        <f t="shared" si="189"/>
        <v>food trucks</v>
      </c>
      <c r="S2408" s="10">
        <f t="shared" si="187"/>
        <v>42023.110995370371</v>
      </c>
      <c r="T2408" s="10">
        <f t="shared" si="188"/>
        <v>41983.110995370371</v>
      </c>
    </row>
    <row r="2409" spans="1:20" ht="57.6">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85"/>
        <v>0.25259090909090909</v>
      </c>
      <c r="P2409">
        <f t="shared" si="186"/>
        <v>5.9384560014396253E-3</v>
      </c>
      <c r="Q2409" t="str" cm="1">
        <f t="array" ref="Q2409">_xlfn.IFS(LEFT(N2409,4)="film","film &amp; video",LEFT(N2409,4)="food","food",LEFT(N2409,4)="game","games",LEFT(N2409,4)="jour","journalism",LEFT(N2409,4)="musi","music",LEFT(N2409,4)="phot","photography",LEFT(N2409,4)="publ","publishing",LEFT(N2409,4)="tech","technology",LEFT(N2409,4)="thea","theater")</f>
        <v>food</v>
      </c>
      <c r="R2409" t="str">
        <f t="shared" si="189"/>
        <v>food trucks</v>
      </c>
      <c r="S2409" s="10">
        <f t="shared" si="187"/>
        <v>42105.25</v>
      </c>
      <c r="T2409" s="10">
        <f t="shared" si="188"/>
        <v>42082.575555555552</v>
      </c>
    </row>
    <row r="2410" spans="1:20" ht="43.2">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85"/>
        <v>2E-3</v>
      </c>
      <c r="P2410">
        <f t="shared" si="186"/>
        <v>6.6666666666666666E-2</v>
      </c>
      <c r="Q2410" t="str" cm="1">
        <f t="array" ref="Q2410">_xlfn.IFS(LEFT(N2410,4)="film","film &amp; video",LEFT(N2410,4)="food","food",LEFT(N2410,4)="game","games",LEFT(N2410,4)="jour","journalism",LEFT(N2410,4)="musi","music",LEFT(N2410,4)="phot","photography",LEFT(N2410,4)="publ","publishing",LEFT(N2410,4)="tech","technology",LEFT(N2410,4)="thea","theater")</f>
        <v>food</v>
      </c>
      <c r="R2410" t="str">
        <f t="shared" si="189"/>
        <v>food trucks</v>
      </c>
      <c r="S2410" s="10">
        <f t="shared" si="187"/>
        <v>41949.182372685187</v>
      </c>
      <c r="T2410" s="10">
        <f t="shared" si="188"/>
        <v>41919.140706018516</v>
      </c>
    </row>
    <row r="2411" spans="1:20" ht="43.2">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85"/>
        <v>1.84E-2</v>
      </c>
      <c r="P2411">
        <f t="shared" si="186"/>
        <v>1.3043478260869565E-2</v>
      </c>
      <c r="Q2411" t="str" cm="1">
        <f t="array" ref="Q2411">_xlfn.IFS(LEFT(N2411,4)="film","film &amp; video",LEFT(N2411,4)="food","food",LEFT(N2411,4)="game","games",LEFT(N2411,4)="jour","journalism",LEFT(N2411,4)="musi","music",LEFT(N2411,4)="phot","photography",LEFT(N2411,4)="publ","publishing",LEFT(N2411,4)="tech","technology",LEFT(N2411,4)="thea","theater")</f>
        <v>food</v>
      </c>
      <c r="R2411" t="str">
        <f t="shared" si="189"/>
        <v>food trucks</v>
      </c>
      <c r="S2411" s="10">
        <f t="shared" si="187"/>
        <v>42234.875868055555</v>
      </c>
      <c r="T2411" s="10">
        <f t="shared" si="188"/>
        <v>42204.875868055555</v>
      </c>
    </row>
    <row r="2412" spans="1:20" ht="57.6">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85"/>
        <v>0</v>
      </c>
      <c r="P2412" t="e">
        <f t="shared" si="186"/>
        <v>#DIV/0!</v>
      </c>
      <c r="Q2412" t="str" cm="1">
        <f t="array" ref="Q2412">_xlfn.IFS(LEFT(N2412,4)="film","film &amp; video",LEFT(N2412,4)="food","food",LEFT(N2412,4)="game","games",LEFT(N2412,4)="jour","journalism",LEFT(N2412,4)="musi","music",LEFT(N2412,4)="phot","photography",LEFT(N2412,4)="publ","publishing",LEFT(N2412,4)="tech","technology",LEFT(N2412,4)="thea","theater")</f>
        <v>food</v>
      </c>
      <c r="R2412" t="str">
        <f t="shared" si="189"/>
        <v>food trucks</v>
      </c>
      <c r="S2412" s="10">
        <f t="shared" si="187"/>
        <v>42254.408275462964</v>
      </c>
      <c r="T2412" s="10">
        <f t="shared" si="188"/>
        <v>42224.408275462964</v>
      </c>
    </row>
    <row r="2413" spans="1:20" ht="57.6">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85"/>
        <v>6.0400000000000002E-3</v>
      </c>
      <c r="P2413">
        <f t="shared" si="186"/>
        <v>1.9867549668874173E-2</v>
      </c>
      <c r="Q2413" t="str" cm="1">
        <f t="array" ref="Q2413">_xlfn.IFS(LEFT(N2413,4)="film","film &amp; video",LEFT(N2413,4)="food","food",LEFT(N2413,4)="game","games",LEFT(N2413,4)="jour","journalism",LEFT(N2413,4)="musi","music",LEFT(N2413,4)="phot","photography",LEFT(N2413,4)="publ","publishing",LEFT(N2413,4)="tech","technology",LEFT(N2413,4)="thea","theater")</f>
        <v>food</v>
      </c>
      <c r="R2413" t="str">
        <f t="shared" si="189"/>
        <v>food trucks</v>
      </c>
      <c r="S2413" s="10">
        <f t="shared" si="187"/>
        <v>42241.732430555552</v>
      </c>
      <c r="T2413" s="10">
        <f t="shared" si="188"/>
        <v>42211.732430555552</v>
      </c>
    </row>
    <row r="2414" spans="1:20" ht="57.6">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85"/>
        <v>0</v>
      </c>
      <c r="P2414" t="e">
        <f t="shared" si="186"/>
        <v>#DIV/0!</v>
      </c>
      <c r="Q2414" t="str" cm="1">
        <f t="array" ref="Q2414">_xlfn.IFS(LEFT(N2414,4)="film","film &amp; video",LEFT(N2414,4)="food","food",LEFT(N2414,4)="game","games",LEFT(N2414,4)="jour","journalism",LEFT(N2414,4)="musi","music",LEFT(N2414,4)="phot","photography",LEFT(N2414,4)="publ","publishing",LEFT(N2414,4)="tech","technology",LEFT(N2414,4)="thea","theater")</f>
        <v>food</v>
      </c>
      <c r="R2414" t="str">
        <f t="shared" si="189"/>
        <v>food trucks</v>
      </c>
      <c r="S2414" s="10">
        <f t="shared" si="187"/>
        <v>42700.778622685189</v>
      </c>
      <c r="T2414" s="10">
        <f t="shared" si="188"/>
        <v>42655.736956018518</v>
      </c>
    </row>
    <row r="2415" spans="1:20" ht="43.2">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85"/>
        <v>8.3333333333333332E-3</v>
      </c>
      <c r="P2415">
        <f t="shared" si="186"/>
        <v>0.12</v>
      </c>
      <c r="Q2415" t="str" cm="1">
        <f t="array" ref="Q2415">_xlfn.IFS(LEFT(N2415,4)="film","film &amp; video",LEFT(N2415,4)="food","food",LEFT(N2415,4)="game","games",LEFT(N2415,4)="jour","journalism",LEFT(N2415,4)="musi","music",LEFT(N2415,4)="phot","photography",LEFT(N2415,4)="publ","publishing",LEFT(N2415,4)="tech","technology",LEFT(N2415,4)="thea","theater")</f>
        <v>food</v>
      </c>
      <c r="R2415" t="str">
        <f t="shared" si="189"/>
        <v>food trucks</v>
      </c>
      <c r="S2415" s="10">
        <f t="shared" si="187"/>
        <v>41790.979166666664</v>
      </c>
      <c r="T2415" s="10">
        <f t="shared" si="188"/>
        <v>41760.10974537037</v>
      </c>
    </row>
    <row r="2416" spans="1:20" ht="43.2">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85"/>
        <v>3.0666666666666665E-2</v>
      </c>
      <c r="P2416">
        <f t="shared" si="186"/>
        <v>2.8260869565217391E-2</v>
      </c>
      <c r="Q2416" t="str" cm="1">
        <f t="array" ref="Q2416">_xlfn.IFS(LEFT(N2416,4)="film","film &amp; video",LEFT(N2416,4)="food","food",LEFT(N2416,4)="game","games",LEFT(N2416,4)="jour","journalism",LEFT(N2416,4)="musi","music",LEFT(N2416,4)="phot","photography",LEFT(N2416,4)="publ","publishing",LEFT(N2416,4)="tech","technology",LEFT(N2416,4)="thea","theater")</f>
        <v>food</v>
      </c>
      <c r="R2416" t="str">
        <f t="shared" si="189"/>
        <v>food trucks</v>
      </c>
      <c r="S2416" s="10">
        <f t="shared" si="187"/>
        <v>42238.165972222225</v>
      </c>
      <c r="T2416" s="10">
        <f t="shared" si="188"/>
        <v>42198.695138888885</v>
      </c>
    </row>
    <row r="2417" spans="1:20" ht="43.2">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85"/>
        <v>5.5833333333333334E-3</v>
      </c>
      <c r="P2417">
        <f t="shared" si="186"/>
        <v>1.7910447761194031E-2</v>
      </c>
      <c r="Q2417" t="str" cm="1">
        <f t="array" ref="Q2417">_xlfn.IFS(LEFT(N2417,4)="film","film &amp; video",LEFT(N2417,4)="food","food",LEFT(N2417,4)="game","games",LEFT(N2417,4)="jour","journalism",LEFT(N2417,4)="musi","music",LEFT(N2417,4)="phot","photography",LEFT(N2417,4)="publ","publishing",LEFT(N2417,4)="tech","technology",LEFT(N2417,4)="thea","theater")</f>
        <v>food</v>
      </c>
      <c r="R2417" t="str">
        <f t="shared" si="189"/>
        <v>food trucks</v>
      </c>
      <c r="S2417" s="10">
        <f t="shared" si="187"/>
        <v>42566.862800925926</v>
      </c>
      <c r="T2417" s="10">
        <f t="shared" si="188"/>
        <v>42536.862800925926</v>
      </c>
    </row>
    <row r="2418" spans="1:20" ht="43.2">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85"/>
        <v>2.5000000000000001E-4</v>
      </c>
      <c r="P2418">
        <f t="shared" si="186"/>
        <v>0.2</v>
      </c>
      <c r="Q2418" t="str" cm="1">
        <f t="array" ref="Q2418">_xlfn.IFS(LEFT(N2418,4)="film","film &amp; video",LEFT(N2418,4)="food","food",LEFT(N2418,4)="game","games",LEFT(N2418,4)="jour","journalism",LEFT(N2418,4)="musi","music",LEFT(N2418,4)="phot","photography",LEFT(N2418,4)="publ","publishing",LEFT(N2418,4)="tech","technology",LEFT(N2418,4)="thea","theater")</f>
        <v>food</v>
      </c>
      <c r="R2418" t="str">
        <f t="shared" si="189"/>
        <v>food trucks</v>
      </c>
      <c r="S2418" s="10">
        <f t="shared" si="187"/>
        <v>42077.625</v>
      </c>
      <c r="T2418" s="10">
        <f t="shared" si="188"/>
        <v>42019.737766203703</v>
      </c>
    </row>
    <row r="2419" spans="1:20" ht="43.2">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85"/>
        <v>0</v>
      </c>
      <c r="P2419" t="e">
        <f t="shared" si="186"/>
        <v>#DIV/0!</v>
      </c>
      <c r="Q2419" t="str" cm="1">
        <f t="array" ref="Q2419">_xlfn.IFS(LEFT(N2419,4)="film","film &amp; video",LEFT(N2419,4)="food","food",LEFT(N2419,4)="game","games",LEFT(N2419,4)="jour","journalism",LEFT(N2419,4)="musi","music",LEFT(N2419,4)="phot","photography",LEFT(N2419,4)="publ","publishing",LEFT(N2419,4)="tech","technology",LEFT(N2419,4)="thea","theater")</f>
        <v>food</v>
      </c>
      <c r="R2419" t="str">
        <f t="shared" si="189"/>
        <v>food trucks</v>
      </c>
      <c r="S2419" s="10">
        <f t="shared" si="187"/>
        <v>41861.884108796294</v>
      </c>
      <c r="T2419" s="10">
        <f t="shared" si="188"/>
        <v>41831.884108796294</v>
      </c>
    </row>
    <row r="2420" spans="1:20">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85"/>
        <v>2.0000000000000001E-4</v>
      </c>
      <c r="P2420">
        <f t="shared" si="186"/>
        <v>1</v>
      </c>
      <c r="Q2420" t="str" cm="1">
        <f t="array" ref="Q2420">_xlfn.IFS(LEFT(N2420,4)="film","film &amp; video",LEFT(N2420,4)="food","food",LEFT(N2420,4)="game","games",LEFT(N2420,4)="jour","journalism",LEFT(N2420,4)="musi","music",LEFT(N2420,4)="phot","photography",LEFT(N2420,4)="publ","publishing",LEFT(N2420,4)="tech","technology",LEFT(N2420,4)="thea","theater")</f>
        <v>food</v>
      </c>
      <c r="R2420" t="str">
        <f t="shared" si="189"/>
        <v>food trucks</v>
      </c>
      <c r="S2420" s="10">
        <f t="shared" si="187"/>
        <v>42087.815324074079</v>
      </c>
      <c r="T2420" s="10">
        <f t="shared" si="188"/>
        <v>42027.856990740736</v>
      </c>
    </row>
    <row r="2421" spans="1:20" ht="43.2">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85"/>
        <v>0</v>
      </c>
      <c r="P2421" t="e">
        <f t="shared" si="186"/>
        <v>#DIV/0!</v>
      </c>
      <c r="Q2421" t="str" cm="1">
        <f t="array" ref="Q2421">_xlfn.IFS(LEFT(N2421,4)="film","film &amp; video",LEFT(N2421,4)="food","food",LEFT(N2421,4)="game","games",LEFT(N2421,4)="jour","journalism",LEFT(N2421,4)="musi","music",LEFT(N2421,4)="phot","photography",LEFT(N2421,4)="publ","publishing",LEFT(N2421,4)="tech","technology",LEFT(N2421,4)="thea","theater")</f>
        <v>food</v>
      </c>
      <c r="R2421" t="str">
        <f t="shared" si="189"/>
        <v>food trucks</v>
      </c>
      <c r="S2421" s="10">
        <f t="shared" si="187"/>
        <v>42053.738298611104</v>
      </c>
      <c r="T2421" s="10">
        <f t="shared" si="188"/>
        <v>41993.738298611104</v>
      </c>
    </row>
    <row r="2422" spans="1:20" ht="43.2">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85"/>
        <v>0.14825133372851215</v>
      </c>
      <c r="P2422">
        <f t="shared" si="186"/>
        <v>1.4394242303078768E-2</v>
      </c>
      <c r="Q2422" t="str" cm="1">
        <f t="array" ref="Q2422">_xlfn.IFS(LEFT(N2422,4)="film","film &amp; video",LEFT(N2422,4)="food","food",LEFT(N2422,4)="game","games",LEFT(N2422,4)="jour","journalism",LEFT(N2422,4)="musi","music",LEFT(N2422,4)="phot","photography",LEFT(N2422,4)="publ","publishing",LEFT(N2422,4)="tech","technology",LEFT(N2422,4)="thea","theater")</f>
        <v>food</v>
      </c>
      <c r="R2422" t="str">
        <f t="shared" si="189"/>
        <v>food trucks</v>
      </c>
      <c r="S2422" s="10">
        <f t="shared" si="187"/>
        <v>41953.070543981477</v>
      </c>
      <c r="T2422" s="10">
        <f t="shared" si="188"/>
        <v>41893.028877314813</v>
      </c>
    </row>
    <row r="2423" spans="1:20" ht="28.8">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85"/>
        <v>1.6666666666666666E-4</v>
      </c>
      <c r="P2423">
        <f t="shared" si="186"/>
        <v>1</v>
      </c>
      <c r="Q2423" t="str" cm="1">
        <f t="array" ref="Q2423">_xlfn.IFS(LEFT(N2423,4)="film","film &amp; video",LEFT(N2423,4)="food","food",LEFT(N2423,4)="game","games",LEFT(N2423,4)="jour","journalism",LEFT(N2423,4)="musi","music",LEFT(N2423,4)="phot","photography",LEFT(N2423,4)="publ","publishing",LEFT(N2423,4)="tech","technology",LEFT(N2423,4)="thea","theater")</f>
        <v>food</v>
      </c>
      <c r="R2423" t="str">
        <f t="shared" si="189"/>
        <v>food trucks</v>
      </c>
      <c r="S2423" s="10">
        <f t="shared" si="187"/>
        <v>42056.687453703707</v>
      </c>
      <c r="T2423" s="10">
        <f t="shared" si="188"/>
        <v>42026.687453703707</v>
      </c>
    </row>
    <row r="2424" spans="1:20" ht="28.8">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85"/>
        <v>2E-3</v>
      </c>
      <c r="P2424">
        <f t="shared" si="186"/>
        <v>1</v>
      </c>
      <c r="Q2424" t="str" cm="1">
        <f t="array" ref="Q2424">_xlfn.IFS(LEFT(N2424,4)="film","film &amp; video",LEFT(N2424,4)="food","food",LEFT(N2424,4)="game","games",LEFT(N2424,4)="jour","journalism",LEFT(N2424,4)="musi","music",LEFT(N2424,4)="phot","photography",LEFT(N2424,4)="publ","publishing",LEFT(N2424,4)="tech","technology",LEFT(N2424,4)="thea","theater")</f>
        <v>food</v>
      </c>
      <c r="R2424" t="str">
        <f t="shared" si="189"/>
        <v>food trucks</v>
      </c>
      <c r="S2424" s="10">
        <f t="shared" si="187"/>
        <v>42074.683287037042</v>
      </c>
      <c r="T2424" s="10">
        <f t="shared" si="188"/>
        <v>42044.724953703699</v>
      </c>
    </row>
    <row r="2425" spans="1:20" ht="43.2">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85"/>
        <v>1.3333333333333334E-4</v>
      </c>
      <c r="P2425">
        <f t="shared" si="186"/>
        <v>0.125</v>
      </c>
      <c r="Q2425" t="str" cm="1">
        <f t="array" ref="Q2425">_xlfn.IFS(LEFT(N2425,4)="film","film &amp; video",LEFT(N2425,4)="food","food",LEFT(N2425,4)="game","games",LEFT(N2425,4)="jour","journalism",LEFT(N2425,4)="musi","music",LEFT(N2425,4)="phot","photography",LEFT(N2425,4)="publ","publishing",LEFT(N2425,4)="tech","technology",LEFT(N2425,4)="thea","theater")</f>
        <v>food</v>
      </c>
      <c r="R2425" t="str">
        <f t="shared" si="189"/>
        <v>food trucks</v>
      </c>
      <c r="S2425" s="10">
        <f t="shared" si="187"/>
        <v>42004.704745370371</v>
      </c>
      <c r="T2425" s="10">
        <f t="shared" si="188"/>
        <v>41974.704745370371</v>
      </c>
    </row>
    <row r="2426" spans="1:20" ht="28.8">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85"/>
        <v>1.24E-2</v>
      </c>
      <c r="P2426">
        <f t="shared" si="186"/>
        <v>2.903225806451613E-2</v>
      </c>
      <c r="Q2426" t="str" cm="1">
        <f t="array" ref="Q2426">_xlfn.IFS(LEFT(N2426,4)="film","film &amp; video",LEFT(N2426,4)="food","food",LEFT(N2426,4)="game","games",LEFT(N2426,4)="jour","journalism",LEFT(N2426,4)="musi","music",LEFT(N2426,4)="phot","photography",LEFT(N2426,4)="publ","publishing",LEFT(N2426,4)="tech","technology",LEFT(N2426,4)="thea","theater")</f>
        <v>food</v>
      </c>
      <c r="R2426" t="str">
        <f t="shared" si="189"/>
        <v>food trucks</v>
      </c>
      <c r="S2426" s="10">
        <f t="shared" si="187"/>
        <v>41939.892453703702</v>
      </c>
      <c r="T2426" s="10">
        <f t="shared" si="188"/>
        <v>41909.892453703702</v>
      </c>
    </row>
    <row r="2427" spans="1:20" ht="57.6">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85"/>
        <v>2.8571428571428574E-4</v>
      </c>
      <c r="P2427">
        <f t="shared" si="186"/>
        <v>1</v>
      </c>
      <c r="Q2427" t="str" cm="1">
        <f t="array" ref="Q2427">_xlfn.IFS(LEFT(N2427,4)="film","film &amp; video",LEFT(N2427,4)="food","food",LEFT(N2427,4)="game","games",LEFT(N2427,4)="jour","journalism",LEFT(N2427,4)="musi","music",LEFT(N2427,4)="phot","photography",LEFT(N2427,4)="publ","publishing",LEFT(N2427,4)="tech","technology",LEFT(N2427,4)="thea","theater")</f>
        <v>food</v>
      </c>
      <c r="R2427" t="str">
        <f t="shared" si="189"/>
        <v>food trucks</v>
      </c>
      <c r="S2427" s="10">
        <f t="shared" si="187"/>
        <v>42517.919444444444</v>
      </c>
      <c r="T2427" s="10">
        <f t="shared" si="188"/>
        <v>42502.913761574076</v>
      </c>
    </row>
    <row r="2428" spans="1:20" ht="43.2">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85"/>
        <v>0</v>
      </c>
      <c r="P2428" t="e">
        <f t="shared" si="186"/>
        <v>#DIV/0!</v>
      </c>
      <c r="Q2428" t="str" cm="1">
        <f t="array" ref="Q2428">_xlfn.IFS(LEFT(N2428,4)="film","film &amp; video",LEFT(N2428,4)="food","food",LEFT(N2428,4)="game","games",LEFT(N2428,4)="jour","journalism",LEFT(N2428,4)="musi","music",LEFT(N2428,4)="phot","photography",LEFT(N2428,4)="publ","publishing",LEFT(N2428,4)="tech","technology",LEFT(N2428,4)="thea","theater")</f>
        <v>food</v>
      </c>
      <c r="R2428" t="str">
        <f t="shared" si="189"/>
        <v>food trucks</v>
      </c>
      <c r="S2428" s="10">
        <f t="shared" si="187"/>
        <v>42224.170046296291</v>
      </c>
      <c r="T2428" s="10">
        <f t="shared" si="188"/>
        <v>42164.170046296291</v>
      </c>
    </row>
    <row r="2429" spans="1:20" ht="28.8">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85"/>
        <v>2.0000000000000002E-5</v>
      </c>
      <c r="P2429">
        <f t="shared" si="186"/>
        <v>1</v>
      </c>
      <c r="Q2429" t="str" cm="1">
        <f t="array" ref="Q2429">_xlfn.IFS(LEFT(N2429,4)="film","film &amp; video",LEFT(N2429,4)="food","food",LEFT(N2429,4)="game","games",LEFT(N2429,4)="jour","journalism",LEFT(N2429,4)="musi","music",LEFT(N2429,4)="phot","photography",LEFT(N2429,4)="publ","publishing",LEFT(N2429,4)="tech","technology",LEFT(N2429,4)="thea","theater")</f>
        <v>food</v>
      </c>
      <c r="R2429" t="str">
        <f t="shared" si="189"/>
        <v>food trucks</v>
      </c>
      <c r="S2429" s="10">
        <f t="shared" si="187"/>
        <v>42452.277002314819</v>
      </c>
      <c r="T2429" s="10">
        <f t="shared" si="188"/>
        <v>42412.318668981476</v>
      </c>
    </row>
    <row r="2430" spans="1:20" ht="28.8">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85"/>
        <v>2.8571428571428571E-5</v>
      </c>
      <c r="P2430">
        <f t="shared" si="186"/>
        <v>1</v>
      </c>
      <c r="Q2430" t="str" cm="1">
        <f t="array" ref="Q2430">_xlfn.IFS(LEFT(N2430,4)="film","film &amp; video",LEFT(N2430,4)="food","food",LEFT(N2430,4)="game","games",LEFT(N2430,4)="jour","journalism",LEFT(N2430,4)="musi","music",LEFT(N2430,4)="phot","photography",LEFT(N2430,4)="publ","publishing",LEFT(N2430,4)="tech","technology",LEFT(N2430,4)="thea","theater")</f>
        <v>food</v>
      </c>
      <c r="R2430" t="str">
        <f t="shared" si="189"/>
        <v>food trucks</v>
      </c>
      <c r="S2430" s="10">
        <f t="shared" si="187"/>
        <v>42075.742488425924</v>
      </c>
      <c r="T2430" s="10">
        <f t="shared" si="188"/>
        <v>42045.784155092595</v>
      </c>
    </row>
    <row r="2431" spans="1:20" ht="43.2">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85"/>
        <v>1.4321428571428572E-2</v>
      </c>
      <c r="P2431">
        <f t="shared" si="186"/>
        <v>1.99501246882793E-3</v>
      </c>
      <c r="Q2431" t="str" cm="1">
        <f t="array" ref="Q2431">_xlfn.IFS(LEFT(N2431,4)="film","film &amp; video",LEFT(N2431,4)="food","food",LEFT(N2431,4)="game","games",LEFT(N2431,4)="jour","journalism",LEFT(N2431,4)="musi","music",LEFT(N2431,4)="phot","photography",LEFT(N2431,4)="publ","publishing",LEFT(N2431,4)="tech","technology",LEFT(N2431,4)="thea","theater")</f>
        <v>food</v>
      </c>
      <c r="R2431" t="str">
        <f t="shared" si="189"/>
        <v>food trucks</v>
      </c>
      <c r="S2431" s="10">
        <f t="shared" si="187"/>
        <v>42771.697222222225</v>
      </c>
      <c r="T2431" s="10">
        <f t="shared" si="188"/>
        <v>42734.879236111112</v>
      </c>
    </row>
    <row r="2432" spans="1:20" ht="57.6">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85"/>
        <v>7.0000000000000001E-3</v>
      </c>
      <c r="P2432">
        <f t="shared" si="186"/>
        <v>9.5238095238095233E-2</v>
      </c>
      <c r="Q2432" t="str" cm="1">
        <f t="array" ref="Q2432">_xlfn.IFS(LEFT(N2432,4)="film","film &amp; video",LEFT(N2432,4)="food","food",LEFT(N2432,4)="game","games",LEFT(N2432,4)="jour","journalism",LEFT(N2432,4)="musi","music",LEFT(N2432,4)="phot","photography",LEFT(N2432,4)="publ","publishing",LEFT(N2432,4)="tech","technology",LEFT(N2432,4)="thea","theater")</f>
        <v>food</v>
      </c>
      <c r="R2432" t="str">
        <f t="shared" si="189"/>
        <v>food trucks</v>
      </c>
      <c r="S2432" s="10">
        <f t="shared" si="187"/>
        <v>42412.130833333329</v>
      </c>
      <c r="T2432" s="10">
        <f t="shared" si="188"/>
        <v>42382.130833333329</v>
      </c>
    </row>
    <row r="2433" spans="1:20" ht="28.8">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85"/>
        <v>2.0000000000000002E-5</v>
      </c>
      <c r="P2433">
        <f t="shared" si="186"/>
        <v>1</v>
      </c>
      <c r="Q2433" t="str" cm="1">
        <f t="array" ref="Q2433">_xlfn.IFS(LEFT(N2433,4)="film","film &amp; video",LEFT(N2433,4)="food","food",LEFT(N2433,4)="game","games",LEFT(N2433,4)="jour","journalism",LEFT(N2433,4)="musi","music",LEFT(N2433,4)="phot","photography",LEFT(N2433,4)="publ","publishing",LEFT(N2433,4)="tech","technology",LEFT(N2433,4)="thea","theater")</f>
        <v>food</v>
      </c>
      <c r="R2433" t="str">
        <f t="shared" si="189"/>
        <v>food trucks</v>
      </c>
      <c r="S2433" s="10">
        <f t="shared" si="187"/>
        <v>42549.099687499998</v>
      </c>
      <c r="T2433" s="10">
        <f t="shared" si="188"/>
        <v>42489.099687499998</v>
      </c>
    </row>
    <row r="2434" spans="1:20" ht="43.2">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190">E2434/D2434</f>
        <v>1.4285714285714287E-4</v>
      </c>
      <c r="P2434">
        <f t="shared" ref="P2434:P2497" si="191">L2434/E2434</f>
        <v>1</v>
      </c>
      <c r="Q2434" t="str" cm="1">
        <f t="array" ref="Q2434">_xlfn.IFS(LEFT(N2434,4)="film","film &amp; video",LEFT(N2434,4)="food","food",LEFT(N2434,4)="game","games",LEFT(N2434,4)="jour","journalism",LEFT(N2434,4)="musi","music",LEFT(N2434,4)="phot","photography",LEFT(N2434,4)="publ","publishing",LEFT(N2434,4)="tech","technology",LEFT(N2434,4)="thea","theater")</f>
        <v>food</v>
      </c>
      <c r="R2434" t="str">
        <f t="shared" si="189"/>
        <v>food trucks</v>
      </c>
      <c r="S2434" s="10">
        <f t="shared" ref="S2434:S2497" si="192">(((I2434/60)/60)/24)+DATE(1970,1,1)</f>
        <v>42071.218715277777</v>
      </c>
      <c r="T2434" s="10">
        <f t="shared" ref="T2434:T2497" si="193">(((J2434/60)/60)/24)+DATE(1970,1,1)</f>
        <v>42041.218715277777</v>
      </c>
    </row>
    <row r="2435" spans="1:20" ht="43.2">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90"/>
        <v>0</v>
      </c>
      <c r="P2435" t="e">
        <f t="shared" si="191"/>
        <v>#DIV/0!</v>
      </c>
      <c r="Q2435" t="str" cm="1">
        <f t="array" ref="Q2435">_xlfn.IFS(LEFT(N2435,4)="film","film &amp; video",LEFT(N2435,4)="food","food",LEFT(N2435,4)="game","games",LEFT(N2435,4)="jour","journalism",LEFT(N2435,4)="musi","music",LEFT(N2435,4)="phot","photography",LEFT(N2435,4)="publ","publishing",LEFT(N2435,4)="tech","technology",LEFT(N2435,4)="thea","theater")</f>
        <v>food</v>
      </c>
      <c r="R2435" t="str">
        <f t="shared" ref="R2435:R2498" si="194">MID(N2435,SEARCH("/",N2435)+1,17)</f>
        <v>food trucks</v>
      </c>
      <c r="S2435" s="10">
        <f t="shared" si="192"/>
        <v>42427.89980324074</v>
      </c>
      <c r="T2435" s="10">
        <f t="shared" si="193"/>
        <v>42397.89980324074</v>
      </c>
    </row>
    <row r="2436" spans="1:20" ht="43.2">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90"/>
        <v>1.2999999999999999E-3</v>
      </c>
      <c r="P2436">
        <f t="shared" si="191"/>
        <v>7.6923076923076927E-2</v>
      </c>
      <c r="Q2436" t="str" cm="1">
        <f t="array" ref="Q2436">_xlfn.IFS(LEFT(N2436,4)="film","film &amp; video",LEFT(N2436,4)="food","food",LEFT(N2436,4)="game","games",LEFT(N2436,4)="jour","journalism",LEFT(N2436,4)="musi","music",LEFT(N2436,4)="phot","photography",LEFT(N2436,4)="publ","publishing",LEFT(N2436,4)="tech","technology",LEFT(N2436,4)="thea","theater")</f>
        <v>food</v>
      </c>
      <c r="R2436" t="str">
        <f t="shared" si="194"/>
        <v>food trucks</v>
      </c>
      <c r="S2436" s="10">
        <f t="shared" si="192"/>
        <v>42220.18604166666</v>
      </c>
      <c r="T2436" s="10">
        <f t="shared" si="193"/>
        <v>42180.18604166666</v>
      </c>
    </row>
    <row r="2437" spans="1:20" ht="43.2">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90"/>
        <v>4.8960000000000002E-3</v>
      </c>
      <c r="P2437">
        <f t="shared" si="191"/>
        <v>3.2679738562091504E-3</v>
      </c>
      <c r="Q2437" t="str" cm="1">
        <f t="array" ref="Q2437">_xlfn.IFS(LEFT(N2437,4)="film","film &amp; video",LEFT(N2437,4)="food","food",LEFT(N2437,4)="game","games",LEFT(N2437,4)="jour","journalism",LEFT(N2437,4)="musi","music",LEFT(N2437,4)="phot","photography",LEFT(N2437,4)="publ","publishing",LEFT(N2437,4)="tech","technology",LEFT(N2437,4)="thea","theater")</f>
        <v>food</v>
      </c>
      <c r="R2437" t="str">
        <f t="shared" si="194"/>
        <v>food trucks</v>
      </c>
      <c r="S2437" s="10">
        <f t="shared" si="192"/>
        <v>42282.277615740735</v>
      </c>
      <c r="T2437" s="10">
        <f t="shared" si="193"/>
        <v>42252.277615740735</v>
      </c>
    </row>
    <row r="2438" spans="1:20" ht="43.2">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90"/>
        <v>3.8461538461538462E-4</v>
      </c>
      <c r="P2438">
        <f t="shared" si="191"/>
        <v>4.4444444444444446E-2</v>
      </c>
      <c r="Q2438" t="str" cm="1">
        <f t="array" ref="Q2438">_xlfn.IFS(LEFT(N2438,4)="film","film &amp; video",LEFT(N2438,4)="food","food",LEFT(N2438,4)="game","games",LEFT(N2438,4)="jour","journalism",LEFT(N2438,4)="musi","music",LEFT(N2438,4)="phot","photography",LEFT(N2438,4)="publ","publishing",LEFT(N2438,4)="tech","technology",LEFT(N2438,4)="thea","theater")</f>
        <v>food</v>
      </c>
      <c r="R2438" t="str">
        <f t="shared" si="194"/>
        <v>food trucks</v>
      </c>
      <c r="S2438" s="10">
        <f t="shared" si="192"/>
        <v>42398.615393518514</v>
      </c>
      <c r="T2438" s="10">
        <f t="shared" si="193"/>
        <v>42338.615393518514</v>
      </c>
    </row>
    <row r="2439" spans="1:20" ht="43.2">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90"/>
        <v>0</v>
      </c>
      <c r="P2439" t="e">
        <f t="shared" si="191"/>
        <v>#DIV/0!</v>
      </c>
      <c r="Q2439" t="str" cm="1">
        <f t="array" ref="Q2439">_xlfn.IFS(LEFT(N2439,4)="film","film &amp; video",LEFT(N2439,4)="food","food",LEFT(N2439,4)="game","games",LEFT(N2439,4)="jour","journalism",LEFT(N2439,4)="musi","music",LEFT(N2439,4)="phot","photography",LEFT(N2439,4)="publ","publishing",LEFT(N2439,4)="tech","technology",LEFT(N2439,4)="thea","theater")</f>
        <v>food</v>
      </c>
      <c r="R2439" t="str">
        <f t="shared" si="194"/>
        <v>food trucks</v>
      </c>
      <c r="S2439" s="10">
        <f t="shared" si="192"/>
        <v>42080.75</v>
      </c>
      <c r="T2439" s="10">
        <f t="shared" si="193"/>
        <v>42031.965138888889</v>
      </c>
    </row>
    <row r="2440" spans="1:20" ht="43.2">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90"/>
        <v>3.3333333333333335E-3</v>
      </c>
      <c r="P2440">
        <f t="shared" si="191"/>
        <v>0.02</v>
      </c>
      <c r="Q2440" t="str" cm="1">
        <f t="array" ref="Q2440">_xlfn.IFS(LEFT(N2440,4)="film","film &amp; video",LEFT(N2440,4)="food","food",LEFT(N2440,4)="game","games",LEFT(N2440,4)="jour","journalism",LEFT(N2440,4)="musi","music",LEFT(N2440,4)="phot","photography",LEFT(N2440,4)="publ","publishing",LEFT(N2440,4)="tech","technology",LEFT(N2440,4)="thea","theater")</f>
        <v>food</v>
      </c>
      <c r="R2440" t="str">
        <f t="shared" si="194"/>
        <v>food trucks</v>
      </c>
      <c r="S2440" s="10">
        <f t="shared" si="192"/>
        <v>42345.956736111111</v>
      </c>
      <c r="T2440" s="10">
        <f t="shared" si="193"/>
        <v>42285.91506944444</v>
      </c>
    </row>
    <row r="2441" spans="1:20" ht="57.6">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90"/>
        <v>0</v>
      </c>
      <c r="P2441" t="e">
        <f t="shared" si="191"/>
        <v>#DIV/0!</v>
      </c>
      <c r="Q2441" t="str" cm="1">
        <f t="array" ref="Q2441">_xlfn.IFS(LEFT(N2441,4)="film","film &amp; video",LEFT(N2441,4)="food","food",LEFT(N2441,4)="game","games",LEFT(N2441,4)="jour","journalism",LEFT(N2441,4)="musi","music",LEFT(N2441,4)="phot","photography",LEFT(N2441,4)="publ","publishing",LEFT(N2441,4)="tech","technology",LEFT(N2441,4)="thea","theater")</f>
        <v>food</v>
      </c>
      <c r="R2441" t="str">
        <f t="shared" si="194"/>
        <v>food trucks</v>
      </c>
      <c r="S2441" s="10">
        <f t="shared" si="192"/>
        <v>42295.818622685183</v>
      </c>
      <c r="T2441" s="10">
        <f t="shared" si="193"/>
        <v>42265.818622685183</v>
      </c>
    </row>
    <row r="2442" spans="1:20" ht="28.8">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90"/>
        <v>2E-3</v>
      </c>
      <c r="P2442">
        <f t="shared" si="191"/>
        <v>0.2</v>
      </c>
      <c r="Q2442" t="str" cm="1">
        <f t="array" ref="Q2442">_xlfn.IFS(LEFT(N2442,4)="film","film &amp; video",LEFT(N2442,4)="food","food",LEFT(N2442,4)="game","games",LEFT(N2442,4)="jour","journalism",LEFT(N2442,4)="musi","music",LEFT(N2442,4)="phot","photography",LEFT(N2442,4)="publ","publishing",LEFT(N2442,4)="tech","technology",LEFT(N2442,4)="thea","theater")</f>
        <v>food</v>
      </c>
      <c r="R2442" t="str">
        <f t="shared" si="194"/>
        <v>food trucks</v>
      </c>
      <c r="S2442" s="10">
        <f t="shared" si="192"/>
        <v>42413.899456018517</v>
      </c>
      <c r="T2442" s="10">
        <f t="shared" si="193"/>
        <v>42383.899456018517</v>
      </c>
    </row>
    <row r="2443" spans="1:20" ht="28.8">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90"/>
        <v>1.0788</v>
      </c>
      <c r="P2443">
        <f t="shared" si="191"/>
        <v>1.3471758744283772E-2</v>
      </c>
      <c r="Q2443" t="str" cm="1">
        <f t="array" ref="Q2443">_xlfn.IFS(LEFT(N2443,4)="film","film &amp; video",LEFT(N2443,4)="food","food",LEFT(N2443,4)="game","games",LEFT(N2443,4)="jour","journalism",LEFT(N2443,4)="musi","music",LEFT(N2443,4)="phot","photography",LEFT(N2443,4)="publ","publishing",LEFT(N2443,4)="tech","technology",LEFT(N2443,4)="thea","theater")</f>
        <v>food</v>
      </c>
      <c r="R2443" t="str">
        <f t="shared" si="194"/>
        <v>small batch</v>
      </c>
      <c r="S2443" s="10">
        <f t="shared" si="192"/>
        <v>42208.207638888889</v>
      </c>
      <c r="T2443" s="10">
        <f t="shared" si="193"/>
        <v>42187.125625000001</v>
      </c>
    </row>
    <row r="2444" spans="1:20" ht="28.8">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90"/>
        <v>1.2594166666666666</v>
      </c>
      <c r="P2444">
        <f t="shared" si="191"/>
        <v>1.2307285118771919E-2</v>
      </c>
      <c r="Q2444" t="str" cm="1">
        <f t="array" ref="Q2444">_xlfn.IFS(LEFT(N2444,4)="film","film &amp; video",LEFT(N2444,4)="food","food",LEFT(N2444,4)="game","games",LEFT(N2444,4)="jour","journalism",LEFT(N2444,4)="musi","music",LEFT(N2444,4)="phot","photography",LEFT(N2444,4)="publ","publishing",LEFT(N2444,4)="tech","technology",LEFT(N2444,4)="thea","theater")</f>
        <v>food</v>
      </c>
      <c r="R2444" t="str">
        <f t="shared" si="194"/>
        <v>small batch</v>
      </c>
      <c r="S2444" s="10">
        <f t="shared" si="192"/>
        <v>42082.625324074077</v>
      </c>
      <c r="T2444" s="10">
        <f t="shared" si="193"/>
        <v>42052.666990740734</v>
      </c>
    </row>
    <row r="2445" spans="1:20" ht="43.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90"/>
        <v>2.0251494999999999</v>
      </c>
      <c r="P2445">
        <f t="shared" si="191"/>
        <v>7.6784454678531146E-3</v>
      </c>
      <c r="Q2445" t="str" cm="1">
        <f t="array" ref="Q2445">_xlfn.IFS(LEFT(N2445,4)="film","film &amp; video",LEFT(N2445,4)="food","food",LEFT(N2445,4)="game","games",LEFT(N2445,4)="jour","journalism",LEFT(N2445,4)="musi","music",LEFT(N2445,4)="phot","photography",LEFT(N2445,4)="publ","publishing",LEFT(N2445,4)="tech","technology",LEFT(N2445,4)="thea","theater")</f>
        <v>food</v>
      </c>
      <c r="R2445" t="str">
        <f t="shared" si="194"/>
        <v>small batch</v>
      </c>
      <c r="S2445" s="10">
        <f t="shared" si="192"/>
        <v>41866.625254629631</v>
      </c>
      <c r="T2445" s="10">
        <f t="shared" si="193"/>
        <v>41836.625254629631</v>
      </c>
    </row>
    <row r="2446" spans="1:20" ht="43.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90"/>
        <v>1.0860000000000001</v>
      </c>
      <c r="P2446">
        <f t="shared" si="191"/>
        <v>1.8723143032535298E-2</v>
      </c>
      <c r="Q2446" t="str" cm="1">
        <f t="array" ref="Q2446">_xlfn.IFS(LEFT(N2446,4)="film","film &amp; video",LEFT(N2446,4)="food","food",LEFT(N2446,4)="game","games",LEFT(N2446,4)="jour","journalism",LEFT(N2446,4)="musi","music",LEFT(N2446,4)="phot","photography",LEFT(N2446,4)="publ","publishing",LEFT(N2446,4)="tech","technology",LEFT(N2446,4)="thea","theater")</f>
        <v>food</v>
      </c>
      <c r="R2446" t="str">
        <f t="shared" si="194"/>
        <v>small batch</v>
      </c>
      <c r="S2446" s="10">
        <f t="shared" si="192"/>
        <v>42515.754525462966</v>
      </c>
      <c r="T2446" s="10">
        <f t="shared" si="193"/>
        <v>42485.754525462966</v>
      </c>
    </row>
    <row r="2447" spans="1:20" ht="57.6">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90"/>
        <v>1.728</v>
      </c>
      <c r="P2447">
        <f t="shared" si="191"/>
        <v>1.3310185185185185E-2</v>
      </c>
      <c r="Q2447" t="str" cm="1">
        <f t="array" ref="Q2447">_xlfn.IFS(LEFT(N2447,4)="film","film &amp; video",LEFT(N2447,4)="food","food",LEFT(N2447,4)="game","games",LEFT(N2447,4)="jour","journalism",LEFT(N2447,4)="musi","music",LEFT(N2447,4)="phot","photography",LEFT(N2447,4)="publ","publishing",LEFT(N2447,4)="tech","technology",LEFT(N2447,4)="thea","theater")</f>
        <v>food</v>
      </c>
      <c r="R2447" t="str">
        <f t="shared" si="194"/>
        <v>small batch</v>
      </c>
      <c r="S2447" s="10">
        <f t="shared" si="192"/>
        <v>42273.190057870372</v>
      </c>
      <c r="T2447" s="10">
        <f t="shared" si="193"/>
        <v>42243.190057870372</v>
      </c>
    </row>
    <row r="2448" spans="1:20" ht="57.6">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90"/>
        <v>1.6798</v>
      </c>
      <c r="P2448">
        <f t="shared" si="191"/>
        <v>1.3215859030837005E-2</v>
      </c>
      <c r="Q2448" t="str" cm="1">
        <f t="array" ref="Q2448">_xlfn.IFS(LEFT(N2448,4)="film","film &amp; video",LEFT(N2448,4)="food","food",LEFT(N2448,4)="game","games",LEFT(N2448,4)="jour","journalism",LEFT(N2448,4)="musi","music",LEFT(N2448,4)="phot","photography",LEFT(N2448,4)="publ","publishing",LEFT(N2448,4)="tech","technology",LEFT(N2448,4)="thea","theater")</f>
        <v>food</v>
      </c>
      <c r="R2448" t="str">
        <f t="shared" si="194"/>
        <v>small batch</v>
      </c>
      <c r="S2448" s="10">
        <f t="shared" si="192"/>
        <v>42700.64434027778</v>
      </c>
      <c r="T2448" s="10">
        <f t="shared" si="193"/>
        <v>42670.602673611109</v>
      </c>
    </row>
    <row r="2449" spans="1:20" ht="57.6">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90"/>
        <v>4.2720000000000002</v>
      </c>
      <c r="P2449">
        <f t="shared" si="191"/>
        <v>3.1554307116104865E-2</v>
      </c>
      <c r="Q2449" t="str" cm="1">
        <f t="array" ref="Q2449">_xlfn.IFS(LEFT(N2449,4)="film","film &amp; video",LEFT(N2449,4)="food","food",LEFT(N2449,4)="game","games",LEFT(N2449,4)="jour","journalism",LEFT(N2449,4)="musi","music",LEFT(N2449,4)="phot","photography",LEFT(N2449,4)="publ","publishing",LEFT(N2449,4)="tech","technology",LEFT(N2449,4)="thea","theater")</f>
        <v>food</v>
      </c>
      <c r="R2449" t="str">
        <f t="shared" si="194"/>
        <v>small batch</v>
      </c>
      <c r="S2449" s="10">
        <f t="shared" si="192"/>
        <v>42686.166666666672</v>
      </c>
      <c r="T2449" s="10">
        <f t="shared" si="193"/>
        <v>42654.469826388886</v>
      </c>
    </row>
    <row r="2450" spans="1:20" ht="43.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90"/>
        <v>1.075</v>
      </c>
      <c r="P2450">
        <f t="shared" si="191"/>
        <v>2.0930232558139535E-2</v>
      </c>
      <c r="Q2450" t="str" cm="1">
        <f t="array" ref="Q2450">_xlfn.IFS(LEFT(N2450,4)="film","film &amp; video",LEFT(N2450,4)="food","food",LEFT(N2450,4)="game","games",LEFT(N2450,4)="jour","journalism",LEFT(N2450,4)="musi","music",LEFT(N2450,4)="phot","photography",LEFT(N2450,4)="publ","publishing",LEFT(N2450,4)="tech","technology",LEFT(N2450,4)="thea","theater")</f>
        <v>food</v>
      </c>
      <c r="R2450" t="str">
        <f t="shared" si="194"/>
        <v>small batch</v>
      </c>
      <c r="S2450" s="10">
        <f t="shared" si="192"/>
        <v>42613.233333333337</v>
      </c>
      <c r="T2450" s="10">
        <f t="shared" si="193"/>
        <v>42607.316122685181</v>
      </c>
    </row>
    <row r="2451" spans="1:20" ht="43.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90"/>
        <v>1.08</v>
      </c>
      <c r="P2451">
        <f t="shared" si="191"/>
        <v>1.1111111111111112E-2</v>
      </c>
      <c r="Q2451" t="str" cm="1">
        <f t="array" ref="Q2451">_xlfn.IFS(LEFT(N2451,4)="film","film &amp; video",LEFT(N2451,4)="food","food",LEFT(N2451,4)="game","games",LEFT(N2451,4)="jour","journalism",LEFT(N2451,4)="musi","music",LEFT(N2451,4)="phot","photography",LEFT(N2451,4)="publ","publishing",LEFT(N2451,4)="tech","technology",LEFT(N2451,4)="thea","theater")</f>
        <v>food</v>
      </c>
      <c r="R2451" t="str">
        <f t="shared" si="194"/>
        <v>small batch</v>
      </c>
      <c r="S2451" s="10">
        <f t="shared" si="192"/>
        <v>41973.184201388889</v>
      </c>
      <c r="T2451" s="10">
        <f t="shared" si="193"/>
        <v>41943.142534722225</v>
      </c>
    </row>
    <row r="2452" spans="1:20" ht="43.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90"/>
        <v>1.0153353333333335</v>
      </c>
      <c r="P2452">
        <f t="shared" si="191"/>
        <v>6.6972947525382413E-3</v>
      </c>
      <c r="Q2452" t="str" cm="1">
        <f t="array" ref="Q2452">_xlfn.IFS(LEFT(N2452,4)="film","film &amp; video",LEFT(N2452,4)="food","food",LEFT(N2452,4)="game","games",LEFT(N2452,4)="jour","journalism",LEFT(N2452,4)="musi","music",LEFT(N2452,4)="phot","photography",LEFT(N2452,4)="publ","publishing",LEFT(N2452,4)="tech","technology",LEFT(N2452,4)="thea","theater")</f>
        <v>food</v>
      </c>
      <c r="R2452" t="str">
        <f t="shared" si="194"/>
        <v>small batch</v>
      </c>
      <c r="S2452" s="10">
        <f t="shared" si="192"/>
        <v>41940.132638888892</v>
      </c>
      <c r="T2452" s="10">
        <f t="shared" si="193"/>
        <v>41902.07240740741</v>
      </c>
    </row>
    <row r="2453" spans="1:20" ht="43.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90"/>
        <v>1.1545000000000001</v>
      </c>
      <c r="P2453">
        <f t="shared" si="191"/>
        <v>1.6110870506712862E-2</v>
      </c>
      <c r="Q2453" t="str" cm="1">
        <f t="array" ref="Q2453">_xlfn.IFS(LEFT(N2453,4)="film","film &amp; video",LEFT(N2453,4)="food","food",LEFT(N2453,4)="game","games",LEFT(N2453,4)="jour","journalism",LEFT(N2453,4)="musi","music",LEFT(N2453,4)="phot","photography",LEFT(N2453,4)="publ","publishing",LEFT(N2453,4)="tech","technology",LEFT(N2453,4)="thea","theater")</f>
        <v>food</v>
      </c>
      <c r="R2453" t="str">
        <f t="shared" si="194"/>
        <v>small batch</v>
      </c>
      <c r="S2453" s="10">
        <f t="shared" si="192"/>
        <v>42799.908449074079</v>
      </c>
      <c r="T2453" s="10">
        <f t="shared" si="193"/>
        <v>42779.908449074079</v>
      </c>
    </row>
    <row r="2454" spans="1:20" ht="43.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90"/>
        <v>1.335</v>
      </c>
      <c r="P2454">
        <f t="shared" si="191"/>
        <v>1.8726591760299626E-2</v>
      </c>
      <c r="Q2454" t="str" cm="1">
        <f t="array" ref="Q2454">_xlfn.IFS(LEFT(N2454,4)="film","film &amp; video",LEFT(N2454,4)="food","food",LEFT(N2454,4)="game","games",LEFT(N2454,4)="jour","journalism",LEFT(N2454,4)="musi","music",LEFT(N2454,4)="phot","photography",LEFT(N2454,4)="publ","publishing",LEFT(N2454,4)="tech","technology",LEFT(N2454,4)="thea","theater")</f>
        <v>food</v>
      </c>
      <c r="R2454" t="str">
        <f t="shared" si="194"/>
        <v>small batch</v>
      </c>
      <c r="S2454" s="10">
        <f t="shared" si="192"/>
        <v>42367.958333333328</v>
      </c>
      <c r="T2454" s="10">
        <f t="shared" si="193"/>
        <v>42338.84375</v>
      </c>
    </row>
    <row r="2455" spans="1:20" ht="43.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90"/>
        <v>1.5469999999999999</v>
      </c>
      <c r="P2455">
        <f t="shared" si="191"/>
        <v>1.4436543848308555E-2</v>
      </c>
      <c r="Q2455" t="str" cm="1">
        <f t="array" ref="Q2455">_xlfn.IFS(LEFT(N2455,4)="film","film &amp; video",LEFT(N2455,4)="food","food",LEFT(N2455,4)="game","games",LEFT(N2455,4)="jour","journalism",LEFT(N2455,4)="musi","music",LEFT(N2455,4)="phot","photography",LEFT(N2455,4)="publ","publishing",LEFT(N2455,4)="tech","technology",LEFT(N2455,4)="thea","theater")</f>
        <v>food</v>
      </c>
      <c r="R2455" t="str">
        <f t="shared" si="194"/>
        <v>small batch</v>
      </c>
      <c r="S2455" s="10">
        <f t="shared" si="192"/>
        <v>42768.692233796297</v>
      </c>
      <c r="T2455" s="10">
        <f t="shared" si="193"/>
        <v>42738.692233796297</v>
      </c>
    </row>
    <row r="2456" spans="1:20" ht="43.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90"/>
        <v>1.0084571428571429</v>
      </c>
      <c r="P2456">
        <f t="shared" si="191"/>
        <v>3.6831368993653674E-3</v>
      </c>
      <c r="Q2456" t="str" cm="1">
        <f t="array" ref="Q2456">_xlfn.IFS(LEFT(N2456,4)="film","film &amp; video",LEFT(N2456,4)="food","food",LEFT(N2456,4)="game","games",LEFT(N2456,4)="jour","journalism",LEFT(N2456,4)="musi","music",LEFT(N2456,4)="phot","photography",LEFT(N2456,4)="publ","publishing",LEFT(N2456,4)="tech","technology",LEFT(N2456,4)="thea","theater")</f>
        <v>food</v>
      </c>
      <c r="R2456" t="str">
        <f t="shared" si="194"/>
        <v>small batch</v>
      </c>
      <c r="S2456" s="10">
        <f t="shared" si="192"/>
        <v>42805.201481481476</v>
      </c>
      <c r="T2456" s="10">
        <f t="shared" si="193"/>
        <v>42770.201481481476</v>
      </c>
    </row>
    <row r="2457" spans="1:20" ht="43.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90"/>
        <v>1.82</v>
      </c>
      <c r="P2457">
        <f t="shared" si="191"/>
        <v>2.9304029304029304E-2</v>
      </c>
      <c r="Q2457" t="str" cm="1">
        <f t="array" ref="Q2457">_xlfn.IFS(LEFT(N2457,4)="film","film &amp; video",LEFT(N2457,4)="food","food",LEFT(N2457,4)="game","games",LEFT(N2457,4)="jour","journalism",LEFT(N2457,4)="musi","music",LEFT(N2457,4)="phot","photography",LEFT(N2457,4)="publ","publishing",LEFT(N2457,4)="tech","technology",LEFT(N2457,4)="thea","theater")</f>
        <v>food</v>
      </c>
      <c r="R2457" t="str">
        <f t="shared" si="194"/>
        <v>small batch</v>
      </c>
      <c r="S2457" s="10">
        <f t="shared" si="192"/>
        <v>42480.781828703708</v>
      </c>
      <c r="T2457" s="10">
        <f t="shared" si="193"/>
        <v>42452.781828703708</v>
      </c>
    </row>
    <row r="2458" spans="1:20" ht="43.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90"/>
        <v>1.8086666666666666</v>
      </c>
      <c r="P2458">
        <f t="shared" si="191"/>
        <v>2.4695908588278657E-2</v>
      </c>
      <c r="Q2458" t="str" cm="1">
        <f t="array" ref="Q2458">_xlfn.IFS(LEFT(N2458,4)="film","film &amp; video",LEFT(N2458,4)="food","food",LEFT(N2458,4)="game","games",LEFT(N2458,4)="jour","journalism",LEFT(N2458,4)="musi","music",LEFT(N2458,4)="phot","photography",LEFT(N2458,4)="publ","publishing",LEFT(N2458,4)="tech","technology",LEFT(N2458,4)="thea","theater")</f>
        <v>food</v>
      </c>
      <c r="R2458" t="str">
        <f t="shared" si="194"/>
        <v>small batch</v>
      </c>
      <c r="S2458" s="10">
        <f t="shared" si="192"/>
        <v>42791.961099537039</v>
      </c>
      <c r="T2458" s="10">
        <f t="shared" si="193"/>
        <v>42761.961099537039</v>
      </c>
    </row>
    <row r="2459" spans="1:20" ht="43.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90"/>
        <v>1.0230434782608695</v>
      </c>
      <c r="P2459">
        <f t="shared" si="191"/>
        <v>5.2698682532936678E-3</v>
      </c>
      <c r="Q2459" t="str" cm="1">
        <f t="array" ref="Q2459">_xlfn.IFS(LEFT(N2459,4)="film","film &amp; video",LEFT(N2459,4)="food","food",LEFT(N2459,4)="game","games",LEFT(N2459,4)="jour","journalism",LEFT(N2459,4)="musi","music",LEFT(N2459,4)="phot","photography",LEFT(N2459,4)="publ","publishing",LEFT(N2459,4)="tech","technology",LEFT(N2459,4)="thea","theater")</f>
        <v>food</v>
      </c>
      <c r="R2459" t="str">
        <f t="shared" si="194"/>
        <v>small batch</v>
      </c>
      <c r="S2459" s="10">
        <f t="shared" si="192"/>
        <v>42453.560833333337</v>
      </c>
      <c r="T2459" s="10">
        <f t="shared" si="193"/>
        <v>42423.602500000001</v>
      </c>
    </row>
    <row r="2460" spans="1:20" ht="57.6">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90"/>
        <v>1.1017999999999999</v>
      </c>
      <c r="P2460">
        <f t="shared" si="191"/>
        <v>1.4521691777092031E-2</v>
      </c>
      <c r="Q2460" t="str" cm="1">
        <f t="array" ref="Q2460">_xlfn.IFS(LEFT(N2460,4)="film","film &amp; video",LEFT(N2460,4)="food","food",LEFT(N2460,4)="game","games",LEFT(N2460,4)="jour","journalism",LEFT(N2460,4)="musi","music",LEFT(N2460,4)="phot","photography",LEFT(N2460,4)="publ","publishing",LEFT(N2460,4)="tech","technology",LEFT(N2460,4)="thea","theater")</f>
        <v>food</v>
      </c>
      <c r="R2460" t="str">
        <f t="shared" si="194"/>
        <v>small batch</v>
      </c>
      <c r="S2460" s="10">
        <f t="shared" si="192"/>
        <v>42530.791666666672</v>
      </c>
      <c r="T2460" s="10">
        <f t="shared" si="193"/>
        <v>42495.871736111112</v>
      </c>
    </row>
    <row r="2461" spans="1:20" ht="57.6">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90"/>
        <v>1.0225</v>
      </c>
      <c r="P2461">
        <f t="shared" si="191"/>
        <v>9.1931540342298293E-3</v>
      </c>
      <c r="Q2461" t="str" cm="1">
        <f t="array" ref="Q2461">_xlfn.IFS(LEFT(N2461,4)="film","film &amp; video",LEFT(N2461,4)="food","food",LEFT(N2461,4)="game","games",LEFT(N2461,4)="jour","journalism",LEFT(N2461,4)="musi","music",LEFT(N2461,4)="phot","photography",LEFT(N2461,4)="publ","publishing",LEFT(N2461,4)="tech","technology",LEFT(N2461,4)="thea","theater")</f>
        <v>food</v>
      </c>
      <c r="R2461" t="str">
        <f t="shared" si="194"/>
        <v>small batch</v>
      </c>
      <c r="S2461" s="10">
        <f t="shared" si="192"/>
        <v>42452.595891203702</v>
      </c>
      <c r="T2461" s="10">
        <f t="shared" si="193"/>
        <v>42407.637557870374</v>
      </c>
    </row>
    <row r="2462" spans="1:20" ht="43.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90"/>
        <v>1.0078823529411765</v>
      </c>
      <c r="P2462">
        <f t="shared" si="191"/>
        <v>7.937434341076223E-3</v>
      </c>
      <c r="Q2462" t="str" cm="1">
        <f t="array" ref="Q2462">_xlfn.IFS(LEFT(N2462,4)="film","film &amp; video",LEFT(N2462,4)="food","food",LEFT(N2462,4)="game","games",LEFT(N2462,4)="jour","journalism",LEFT(N2462,4)="musi","music",LEFT(N2462,4)="phot","photography",LEFT(N2462,4)="publ","publishing",LEFT(N2462,4)="tech","technology",LEFT(N2462,4)="thea","theater")</f>
        <v>food</v>
      </c>
      <c r="R2462" t="str">
        <f t="shared" si="194"/>
        <v>small batch</v>
      </c>
      <c r="S2462" s="10">
        <f t="shared" si="192"/>
        <v>42738.178472222222</v>
      </c>
      <c r="T2462" s="10">
        <f t="shared" si="193"/>
        <v>42704.187118055561</v>
      </c>
    </row>
    <row r="2463" spans="1:20" ht="43.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90"/>
        <v>1.038</v>
      </c>
      <c r="P2463">
        <f t="shared" si="191"/>
        <v>1.1046885035324342E-2</v>
      </c>
      <c r="Q2463" t="str" cm="1">
        <f t="array" ref="Q2463">_xlfn.IFS(LEFT(N2463,4)="film","film &amp; video",LEFT(N2463,4)="food","food",LEFT(N2463,4)="game","games",LEFT(N2463,4)="jour","journalism",LEFT(N2463,4)="musi","music",LEFT(N2463,4)="phot","photography",LEFT(N2463,4)="publ","publishing",LEFT(N2463,4)="tech","technology",LEFT(N2463,4)="thea","theater")</f>
        <v>music</v>
      </c>
      <c r="R2463" t="str">
        <f t="shared" si="194"/>
        <v>indie rock</v>
      </c>
      <c r="S2463" s="10">
        <f t="shared" si="192"/>
        <v>40817.125</v>
      </c>
      <c r="T2463" s="10">
        <f t="shared" si="193"/>
        <v>40784.012696759259</v>
      </c>
    </row>
    <row r="2464" spans="1:20" ht="43.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90"/>
        <v>1.1070833333333334</v>
      </c>
      <c r="P2464">
        <f t="shared" si="191"/>
        <v>3.4625517500940908E-2</v>
      </c>
      <c r="Q2464" t="str" cm="1">
        <f t="array" ref="Q2464">_xlfn.IFS(LEFT(N2464,4)="film","film &amp; video",LEFT(N2464,4)="food","food",LEFT(N2464,4)="game","games",LEFT(N2464,4)="jour","journalism",LEFT(N2464,4)="musi","music",LEFT(N2464,4)="phot","photography",LEFT(N2464,4)="publ","publishing",LEFT(N2464,4)="tech","technology",LEFT(N2464,4)="thea","theater")</f>
        <v>music</v>
      </c>
      <c r="R2464" t="str">
        <f t="shared" si="194"/>
        <v>indie rock</v>
      </c>
      <c r="S2464" s="10">
        <f t="shared" si="192"/>
        <v>41109.186296296299</v>
      </c>
      <c r="T2464" s="10">
        <f t="shared" si="193"/>
        <v>41089.186296296299</v>
      </c>
    </row>
    <row r="2465" spans="1:20">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90"/>
        <v>1.1625000000000001</v>
      </c>
      <c r="P2465">
        <f t="shared" si="191"/>
        <v>3.2258064516129031E-2</v>
      </c>
      <c r="Q2465" t="str" cm="1">
        <f t="array" ref="Q2465">_xlfn.IFS(LEFT(N2465,4)="film","film &amp; video",LEFT(N2465,4)="food","food",LEFT(N2465,4)="game","games",LEFT(N2465,4)="jour","journalism",LEFT(N2465,4)="musi","music",LEFT(N2465,4)="phot","photography",LEFT(N2465,4)="publ","publishing",LEFT(N2465,4)="tech","technology",LEFT(N2465,4)="thea","theater")</f>
        <v>music</v>
      </c>
      <c r="R2465" t="str">
        <f t="shared" si="194"/>
        <v>indie rock</v>
      </c>
      <c r="S2465" s="10">
        <f t="shared" si="192"/>
        <v>41380.791666666664</v>
      </c>
      <c r="T2465" s="10">
        <f t="shared" si="193"/>
        <v>41341.111400462964</v>
      </c>
    </row>
    <row r="2466" spans="1:20" ht="43.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90"/>
        <v>1.111</v>
      </c>
      <c r="P2466">
        <f t="shared" si="191"/>
        <v>1.9351935193519351E-2</v>
      </c>
      <c r="Q2466" t="str" cm="1">
        <f t="array" ref="Q2466">_xlfn.IFS(LEFT(N2466,4)="film","film &amp; video",LEFT(N2466,4)="food","food",LEFT(N2466,4)="game","games",LEFT(N2466,4)="jour","journalism",LEFT(N2466,4)="musi","music",LEFT(N2466,4)="phot","photography",LEFT(N2466,4)="publ","publishing",LEFT(N2466,4)="tech","technology",LEFT(N2466,4)="thea","theater")</f>
        <v>music</v>
      </c>
      <c r="R2466" t="str">
        <f t="shared" si="194"/>
        <v>indie rock</v>
      </c>
      <c r="S2466" s="10">
        <f t="shared" si="192"/>
        <v>42277.811805555553</v>
      </c>
      <c r="T2466" s="10">
        <f t="shared" si="193"/>
        <v>42248.90042824074</v>
      </c>
    </row>
    <row r="2467" spans="1:20" ht="28.8">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90"/>
        <v>1.8014285714285714</v>
      </c>
      <c r="P2467">
        <f t="shared" si="191"/>
        <v>3.8065027755749402E-2</v>
      </c>
      <c r="Q2467" t="str" cm="1">
        <f t="array" ref="Q2467">_xlfn.IFS(LEFT(N2467,4)="film","film &amp; video",LEFT(N2467,4)="food","food",LEFT(N2467,4)="game","games",LEFT(N2467,4)="jour","journalism",LEFT(N2467,4)="musi","music",LEFT(N2467,4)="phot","photography",LEFT(N2467,4)="publ","publishing",LEFT(N2467,4)="tech","technology",LEFT(N2467,4)="thea","theater")</f>
        <v>music</v>
      </c>
      <c r="R2467" t="str">
        <f t="shared" si="194"/>
        <v>indie rock</v>
      </c>
      <c r="S2467" s="10">
        <f t="shared" si="192"/>
        <v>41175.719305555554</v>
      </c>
      <c r="T2467" s="10">
        <f t="shared" si="193"/>
        <v>41145.719305555554</v>
      </c>
    </row>
    <row r="2468" spans="1:20" ht="43.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90"/>
        <v>1</v>
      </c>
      <c r="P2468">
        <f t="shared" si="191"/>
        <v>2.0799999999999999E-2</v>
      </c>
      <c r="Q2468" t="str" cm="1">
        <f t="array" ref="Q2468">_xlfn.IFS(LEFT(N2468,4)="film","film &amp; video",LEFT(N2468,4)="food","food",LEFT(N2468,4)="game","games",LEFT(N2468,4)="jour","journalism",LEFT(N2468,4)="musi","music",LEFT(N2468,4)="phot","photography",LEFT(N2468,4)="publ","publishing",LEFT(N2468,4)="tech","technology",LEFT(N2468,4)="thea","theater")</f>
        <v>music</v>
      </c>
      <c r="R2468" t="str">
        <f t="shared" si="194"/>
        <v>indie rock</v>
      </c>
      <c r="S2468" s="10">
        <f t="shared" si="192"/>
        <v>41403.102465277778</v>
      </c>
      <c r="T2468" s="10">
        <f t="shared" si="193"/>
        <v>41373.102465277778</v>
      </c>
    </row>
    <row r="2469" spans="1:20" ht="43.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90"/>
        <v>1.1850000000000001</v>
      </c>
      <c r="P2469">
        <f t="shared" si="191"/>
        <v>3.6286919831223625E-2</v>
      </c>
      <c r="Q2469" t="str" cm="1">
        <f t="array" ref="Q2469">_xlfn.IFS(LEFT(N2469,4)="film","film &amp; video",LEFT(N2469,4)="food","food",LEFT(N2469,4)="game","games",LEFT(N2469,4)="jour","journalism",LEFT(N2469,4)="musi","music",LEFT(N2469,4)="phot","photography",LEFT(N2469,4)="publ","publishing",LEFT(N2469,4)="tech","technology",LEFT(N2469,4)="thea","theater")</f>
        <v>music</v>
      </c>
      <c r="R2469" t="str">
        <f t="shared" si="194"/>
        <v>indie rock</v>
      </c>
      <c r="S2469" s="10">
        <f t="shared" si="192"/>
        <v>41039.708333333336</v>
      </c>
      <c r="T2469" s="10">
        <f t="shared" si="193"/>
        <v>41025.874201388891</v>
      </c>
    </row>
    <row r="2470" spans="1:20" ht="43.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90"/>
        <v>1.0721700000000001</v>
      </c>
      <c r="P2470">
        <f t="shared" si="191"/>
        <v>2.7047949485622613E-2</v>
      </c>
      <c r="Q2470" t="str" cm="1">
        <f t="array" ref="Q2470">_xlfn.IFS(LEFT(N2470,4)="film","film &amp; video",LEFT(N2470,4)="food","food",LEFT(N2470,4)="game","games",LEFT(N2470,4)="jour","journalism",LEFT(N2470,4)="musi","music",LEFT(N2470,4)="phot","photography",LEFT(N2470,4)="publ","publishing",LEFT(N2470,4)="tech","technology",LEFT(N2470,4)="thea","theater")</f>
        <v>music</v>
      </c>
      <c r="R2470" t="str">
        <f t="shared" si="194"/>
        <v>indie rock</v>
      </c>
      <c r="S2470" s="10">
        <f t="shared" si="192"/>
        <v>41210.208333333336</v>
      </c>
      <c r="T2470" s="10">
        <f t="shared" si="193"/>
        <v>41174.154178240737</v>
      </c>
    </row>
    <row r="2471" spans="1:20" ht="43.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90"/>
        <v>1.1366666666666667</v>
      </c>
      <c r="P2471">
        <f t="shared" si="191"/>
        <v>3.44574780058651E-2</v>
      </c>
      <c r="Q2471" t="str" cm="1">
        <f t="array" ref="Q2471">_xlfn.IFS(LEFT(N2471,4)="film","film &amp; video",LEFT(N2471,4)="food","food",LEFT(N2471,4)="game","games",LEFT(N2471,4)="jour","journalism",LEFT(N2471,4)="musi","music",LEFT(N2471,4)="phot","photography",LEFT(N2471,4)="publ","publishing",LEFT(N2471,4)="tech","technology",LEFT(N2471,4)="thea","theater")</f>
        <v>music</v>
      </c>
      <c r="R2471" t="str">
        <f t="shared" si="194"/>
        <v>indie rock</v>
      </c>
      <c r="S2471" s="10">
        <f t="shared" si="192"/>
        <v>40582.429733796293</v>
      </c>
      <c r="T2471" s="10">
        <f t="shared" si="193"/>
        <v>40557.429733796293</v>
      </c>
    </row>
    <row r="2472" spans="1:20" ht="43.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90"/>
        <v>1.0316400000000001</v>
      </c>
      <c r="P2472">
        <f t="shared" si="191"/>
        <v>3.4895893916482491E-2</v>
      </c>
      <c r="Q2472" t="str" cm="1">
        <f t="array" ref="Q2472">_xlfn.IFS(LEFT(N2472,4)="film","film &amp; video",LEFT(N2472,4)="food","food",LEFT(N2472,4)="game","games",LEFT(N2472,4)="jour","journalism",LEFT(N2472,4)="musi","music",LEFT(N2472,4)="phot","photography",LEFT(N2472,4)="publ","publishing",LEFT(N2472,4)="tech","technology",LEFT(N2472,4)="thea","theater")</f>
        <v>music</v>
      </c>
      <c r="R2472" t="str">
        <f t="shared" si="194"/>
        <v>indie rock</v>
      </c>
      <c r="S2472" s="10">
        <f t="shared" si="192"/>
        <v>41053.07471064815</v>
      </c>
      <c r="T2472" s="10">
        <f t="shared" si="193"/>
        <v>41023.07471064815</v>
      </c>
    </row>
    <row r="2473" spans="1:20" ht="57.6">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90"/>
        <v>1.28</v>
      </c>
      <c r="P2473">
        <f t="shared" si="191"/>
        <v>2.6562499999999999E-2</v>
      </c>
      <c r="Q2473" t="str" cm="1">
        <f t="array" ref="Q2473">_xlfn.IFS(LEFT(N2473,4)="film","film &amp; video",LEFT(N2473,4)="food","food",LEFT(N2473,4)="game","games",LEFT(N2473,4)="jour","journalism",LEFT(N2473,4)="musi","music",LEFT(N2473,4)="phot","photography",LEFT(N2473,4)="publ","publishing",LEFT(N2473,4)="tech","technology",LEFT(N2473,4)="thea","theater")</f>
        <v>music</v>
      </c>
      <c r="R2473" t="str">
        <f t="shared" si="194"/>
        <v>indie rock</v>
      </c>
      <c r="S2473" s="10">
        <f t="shared" si="192"/>
        <v>40933.992962962962</v>
      </c>
      <c r="T2473" s="10">
        <f t="shared" si="193"/>
        <v>40893.992962962962</v>
      </c>
    </row>
    <row r="2474" spans="1:20" ht="57.6">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90"/>
        <v>1.3576026666666667</v>
      </c>
      <c r="P2474">
        <f t="shared" si="191"/>
        <v>1.0214083256564021E-2</v>
      </c>
      <c r="Q2474" t="str" cm="1">
        <f t="array" ref="Q2474">_xlfn.IFS(LEFT(N2474,4)="film","film &amp; video",LEFT(N2474,4)="food","food",LEFT(N2474,4)="game","games",LEFT(N2474,4)="jour","journalism",LEFT(N2474,4)="musi","music",LEFT(N2474,4)="phot","photography",LEFT(N2474,4)="publ","publishing",LEFT(N2474,4)="tech","technology",LEFT(N2474,4)="thea","theater")</f>
        <v>music</v>
      </c>
      <c r="R2474" t="str">
        <f t="shared" si="194"/>
        <v>indie rock</v>
      </c>
      <c r="S2474" s="10">
        <f t="shared" si="192"/>
        <v>40425.043749999997</v>
      </c>
      <c r="T2474" s="10">
        <f t="shared" si="193"/>
        <v>40354.11550925926</v>
      </c>
    </row>
    <row r="2475" spans="1:20" ht="43.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90"/>
        <v>1</v>
      </c>
      <c r="P2475">
        <f t="shared" si="191"/>
        <v>2.35E-2</v>
      </c>
      <c r="Q2475" t="str" cm="1">
        <f t="array" ref="Q2475">_xlfn.IFS(LEFT(N2475,4)="film","film &amp; video",LEFT(N2475,4)="food","food",LEFT(N2475,4)="game","games",LEFT(N2475,4)="jour","journalism",LEFT(N2475,4)="musi","music",LEFT(N2475,4)="phot","photography",LEFT(N2475,4)="publ","publishing",LEFT(N2475,4)="tech","technology",LEFT(N2475,4)="thea","theater")</f>
        <v>music</v>
      </c>
      <c r="R2475" t="str">
        <f t="shared" si="194"/>
        <v>indie rock</v>
      </c>
      <c r="S2475" s="10">
        <f t="shared" si="192"/>
        <v>41223.790150462963</v>
      </c>
      <c r="T2475" s="10">
        <f t="shared" si="193"/>
        <v>41193.748483796298</v>
      </c>
    </row>
    <row r="2476" spans="1:20" ht="57.6">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90"/>
        <v>1.0000360000000001</v>
      </c>
      <c r="P2476">
        <f t="shared" si="191"/>
        <v>7.599726409849245E-3</v>
      </c>
      <c r="Q2476" t="str" cm="1">
        <f t="array" ref="Q2476">_xlfn.IFS(LEFT(N2476,4)="film","film &amp; video",LEFT(N2476,4)="food","food",LEFT(N2476,4)="game","games",LEFT(N2476,4)="jour","journalism",LEFT(N2476,4)="musi","music",LEFT(N2476,4)="phot","photography",LEFT(N2476,4)="publ","publishing",LEFT(N2476,4)="tech","technology",LEFT(N2476,4)="thea","theater")</f>
        <v>music</v>
      </c>
      <c r="R2476" t="str">
        <f t="shared" si="194"/>
        <v>indie rock</v>
      </c>
      <c r="S2476" s="10">
        <f t="shared" si="192"/>
        <v>40462.011296296296</v>
      </c>
      <c r="T2476" s="10">
        <f t="shared" si="193"/>
        <v>40417.011296296296</v>
      </c>
    </row>
    <row r="2477" spans="1:20" ht="28.8">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90"/>
        <v>1.0471999999999999</v>
      </c>
      <c r="P2477">
        <f t="shared" si="191"/>
        <v>3.0939648586707412E-2</v>
      </c>
      <c r="Q2477" t="str" cm="1">
        <f t="array" ref="Q2477">_xlfn.IFS(LEFT(N2477,4)="film","film &amp; video",LEFT(N2477,4)="food","food",LEFT(N2477,4)="game","games",LEFT(N2477,4)="jour","journalism",LEFT(N2477,4)="musi","music",LEFT(N2477,4)="phot","photography",LEFT(N2477,4)="publ","publishing",LEFT(N2477,4)="tech","technology",LEFT(N2477,4)="thea","theater")</f>
        <v>music</v>
      </c>
      <c r="R2477" t="str">
        <f t="shared" si="194"/>
        <v>indie rock</v>
      </c>
      <c r="S2477" s="10">
        <f t="shared" si="192"/>
        <v>40369.916666666664</v>
      </c>
      <c r="T2477" s="10">
        <f t="shared" si="193"/>
        <v>40310.287673611114</v>
      </c>
    </row>
    <row r="2478" spans="1:20" ht="43.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90"/>
        <v>1.050225</v>
      </c>
      <c r="P2478">
        <f t="shared" si="191"/>
        <v>1.6365540717465307E-2</v>
      </c>
      <c r="Q2478" t="str" cm="1">
        <f t="array" ref="Q2478">_xlfn.IFS(LEFT(N2478,4)="film","film &amp; video",LEFT(N2478,4)="food","food",LEFT(N2478,4)="game","games",LEFT(N2478,4)="jour","journalism",LEFT(N2478,4)="musi","music",LEFT(N2478,4)="phot","photography",LEFT(N2478,4)="publ","publishing",LEFT(N2478,4)="tech","technology",LEFT(N2478,4)="thea","theater")</f>
        <v>music</v>
      </c>
      <c r="R2478" t="str">
        <f t="shared" si="194"/>
        <v>indie rock</v>
      </c>
      <c r="S2478" s="10">
        <f t="shared" si="192"/>
        <v>41946.370023148149</v>
      </c>
      <c r="T2478" s="10">
        <f t="shared" si="193"/>
        <v>41913.328356481477</v>
      </c>
    </row>
    <row r="2479" spans="1:20" ht="28.8">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90"/>
        <v>1.7133333333333334</v>
      </c>
      <c r="P2479">
        <f t="shared" si="191"/>
        <v>3.1906614785992216E-2</v>
      </c>
      <c r="Q2479" t="str" cm="1">
        <f t="array" ref="Q2479">_xlfn.IFS(LEFT(N2479,4)="film","film &amp; video",LEFT(N2479,4)="food","food",LEFT(N2479,4)="game","games",LEFT(N2479,4)="jour","journalism",LEFT(N2479,4)="musi","music",LEFT(N2479,4)="phot","photography",LEFT(N2479,4)="publ","publishing",LEFT(N2479,4)="tech","technology",LEFT(N2479,4)="thea","theater")</f>
        <v>music</v>
      </c>
      <c r="R2479" t="str">
        <f t="shared" si="194"/>
        <v>indie rock</v>
      </c>
      <c r="S2479" s="10">
        <f t="shared" si="192"/>
        <v>41133.691493055558</v>
      </c>
      <c r="T2479" s="10">
        <f t="shared" si="193"/>
        <v>41088.691493055558</v>
      </c>
    </row>
    <row r="2480" spans="1:20" ht="43.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90"/>
        <v>1.2749999999999999</v>
      </c>
      <c r="P2480">
        <f t="shared" si="191"/>
        <v>7.745098039215686E-3</v>
      </c>
      <c r="Q2480" t="str" cm="1">
        <f t="array" ref="Q2480">_xlfn.IFS(LEFT(N2480,4)="film","film &amp; video",LEFT(N2480,4)="food","food",LEFT(N2480,4)="game","games",LEFT(N2480,4)="jour","journalism",LEFT(N2480,4)="musi","music",LEFT(N2480,4)="phot","photography",LEFT(N2480,4)="publ","publishing",LEFT(N2480,4)="tech","technology",LEFT(N2480,4)="thea","theater")</f>
        <v>music</v>
      </c>
      <c r="R2480" t="str">
        <f t="shared" si="194"/>
        <v>indie rock</v>
      </c>
      <c r="S2480" s="10">
        <f t="shared" si="192"/>
        <v>41287.950381944444</v>
      </c>
      <c r="T2480" s="10">
        <f t="shared" si="193"/>
        <v>41257.950381944444</v>
      </c>
    </row>
    <row r="2481" spans="1:20" ht="28.8">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90"/>
        <v>1.3344333333333334</v>
      </c>
      <c r="P2481">
        <f t="shared" si="191"/>
        <v>3.9967027202557889E-2</v>
      </c>
      <c r="Q2481" t="str" cm="1">
        <f t="array" ref="Q2481">_xlfn.IFS(LEFT(N2481,4)="film","film &amp; video",LEFT(N2481,4)="food","food",LEFT(N2481,4)="game","games",LEFT(N2481,4)="jour","journalism",LEFT(N2481,4)="musi","music",LEFT(N2481,4)="phot","photography",LEFT(N2481,4)="publ","publishing",LEFT(N2481,4)="tech","technology",LEFT(N2481,4)="thea","theater")</f>
        <v>music</v>
      </c>
      <c r="R2481" t="str">
        <f t="shared" si="194"/>
        <v>indie rock</v>
      </c>
      <c r="S2481" s="10">
        <f t="shared" si="192"/>
        <v>41118.083333333336</v>
      </c>
      <c r="T2481" s="10">
        <f t="shared" si="193"/>
        <v>41107.726782407408</v>
      </c>
    </row>
    <row r="2482" spans="1:20" ht="43.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90"/>
        <v>1</v>
      </c>
      <c r="P2482">
        <f t="shared" si="191"/>
        <v>4.0000000000000001E-3</v>
      </c>
      <c r="Q2482" t="str" cm="1">
        <f t="array" ref="Q2482">_xlfn.IFS(LEFT(N2482,4)="film","film &amp; video",LEFT(N2482,4)="food","food",LEFT(N2482,4)="game","games",LEFT(N2482,4)="jour","journalism",LEFT(N2482,4)="musi","music",LEFT(N2482,4)="phot","photography",LEFT(N2482,4)="publ","publishing",LEFT(N2482,4)="tech","technology",LEFT(N2482,4)="thea","theater")</f>
        <v>music</v>
      </c>
      <c r="R2482" t="str">
        <f t="shared" si="194"/>
        <v>indie rock</v>
      </c>
      <c r="S2482" s="10">
        <f t="shared" si="192"/>
        <v>42287.936157407406</v>
      </c>
      <c r="T2482" s="10">
        <f t="shared" si="193"/>
        <v>42227.936157407406</v>
      </c>
    </row>
    <row r="2483" spans="1:20" ht="43.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90"/>
        <v>1.1291099999999998</v>
      </c>
      <c r="P2483">
        <f t="shared" si="191"/>
        <v>2.1034265926260509E-2</v>
      </c>
      <c r="Q2483" t="str" cm="1">
        <f t="array" ref="Q2483">_xlfn.IFS(LEFT(N2483,4)="film","film &amp; video",LEFT(N2483,4)="food","food",LEFT(N2483,4)="game","games",LEFT(N2483,4)="jour","journalism",LEFT(N2483,4)="musi","music",LEFT(N2483,4)="phot","photography",LEFT(N2483,4)="publ","publishing",LEFT(N2483,4)="tech","technology",LEFT(N2483,4)="thea","theater")</f>
        <v>music</v>
      </c>
      <c r="R2483" t="str">
        <f t="shared" si="194"/>
        <v>indie rock</v>
      </c>
      <c r="S2483" s="10">
        <f t="shared" si="192"/>
        <v>41029.645925925928</v>
      </c>
      <c r="T2483" s="10">
        <f t="shared" si="193"/>
        <v>40999.645925925928</v>
      </c>
    </row>
    <row r="2484" spans="1:20" ht="43.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90"/>
        <v>1.0009999999999999</v>
      </c>
      <c r="P2484">
        <f t="shared" si="191"/>
        <v>2.4975024975024976E-2</v>
      </c>
      <c r="Q2484" t="str" cm="1">
        <f t="array" ref="Q2484">_xlfn.IFS(LEFT(N2484,4)="film","film &amp; video",LEFT(N2484,4)="food","food",LEFT(N2484,4)="game","games",LEFT(N2484,4)="jour","journalism",LEFT(N2484,4)="musi","music",LEFT(N2484,4)="phot","photography",LEFT(N2484,4)="publ","publishing",LEFT(N2484,4)="tech","technology",LEFT(N2484,4)="thea","theater")</f>
        <v>music</v>
      </c>
      <c r="R2484" t="str">
        <f t="shared" si="194"/>
        <v>indie rock</v>
      </c>
      <c r="S2484" s="10">
        <f t="shared" si="192"/>
        <v>40756.782210648147</v>
      </c>
      <c r="T2484" s="10">
        <f t="shared" si="193"/>
        <v>40711.782210648147</v>
      </c>
    </row>
    <row r="2485" spans="1:20" ht="43.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90"/>
        <v>1.1372727272727272</v>
      </c>
      <c r="P2485">
        <f t="shared" si="191"/>
        <v>1.5187849720223821E-2</v>
      </c>
      <c r="Q2485" t="str" cm="1">
        <f t="array" ref="Q2485">_xlfn.IFS(LEFT(N2485,4)="film","film &amp; video",LEFT(N2485,4)="food","food",LEFT(N2485,4)="game","games",LEFT(N2485,4)="jour","journalism",LEFT(N2485,4)="musi","music",LEFT(N2485,4)="phot","photography",LEFT(N2485,4)="publ","publishing",LEFT(N2485,4)="tech","technology",LEFT(N2485,4)="thea","theater")</f>
        <v>music</v>
      </c>
      <c r="R2485" t="str">
        <f t="shared" si="194"/>
        <v>indie rock</v>
      </c>
      <c r="S2485" s="10">
        <f t="shared" si="192"/>
        <v>41030.708368055559</v>
      </c>
      <c r="T2485" s="10">
        <f t="shared" si="193"/>
        <v>40970.750034722223</v>
      </c>
    </row>
    <row r="2486" spans="1:20" ht="57.6">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90"/>
        <v>1.1931742857142855</v>
      </c>
      <c r="P2486">
        <f t="shared" si="191"/>
        <v>2.1551156459001321E-2</v>
      </c>
      <c r="Q2486" t="str" cm="1">
        <f t="array" ref="Q2486">_xlfn.IFS(LEFT(N2486,4)="film","film &amp; video",LEFT(N2486,4)="food","food",LEFT(N2486,4)="game","games",LEFT(N2486,4)="jour","journalism",LEFT(N2486,4)="musi","music",LEFT(N2486,4)="phot","photography",LEFT(N2486,4)="publ","publishing",LEFT(N2486,4)="tech","technology",LEFT(N2486,4)="thea","theater")</f>
        <v>music</v>
      </c>
      <c r="R2486" t="str">
        <f t="shared" si="194"/>
        <v>indie rock</v>
      </c>
      <c r="S2486" s="10">
        <f t="shared" si="192"/>
        <v>40801.916701388887</v>
      </c>
      <c r="T2486" s="10">
        <f t="shared" si="193"/>
        <v>40771.916701388887</v>
      </c>
    </row>
    <row r="2487" spans="1:20" ht="43.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90"/>
        <v>1.0325</v>
      </c>
      <c r="P2487">
        <f t="shared" si="191"/>
        <v>1.9854721549636804E-2</v>
      </c>
      <c r="Q2487" t="str" cm="1">
        <f t="array" ref="Q2487">_xlfn.IFS(LEFT(N2487,4)="film","film &amp; video",LEFT(N2487,4)="food","food",LEFT(N2487,4)="game","games",LEFT(N2487,4)="jour","journalism",LEFT(N2487,4)="musi","music",LEFT(N2487,4)="phot","photography",LEFT(N2487,4)="publ","publishing",LEFT(N2487,4)="tech","technology",LEFT(N2487,4)="thea","theater")</f>
        <v>music</v>
      </c>
      <c r="R2487" t="str">
        <f t="shared" si="194"/>
        <v>indie rock</v>
      </c>
      <c r="S2487" s="10">
        <f t="shared" si="192"/>
        <v>40828.998599537037</v>
      </c>
      <c r="T2487" s="10">
        <f t="shared" si="193"/>
        <v>40793.998599537037</v>
      </c>
    </row>
    <row r="2488" spans="1:20" ht="43.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90"/>
        <v>2.6566666666666667</v>
      </c>
      <c r="P2488">
        <f t="shared" si="191"/>
        <v>3.7641154328732745E-2</v>
      </c>
      <c r="Q2488" t="str" cm="1">
        <f t="array" ref="Q2488">_xlfn.IFS(LEFT(N2488,4)="film","film &amp; video",LEFT(N2488,4)="food","food",LEFT(N2488,4)="game","games",LEFT(N2488,4)="jour","journalism",LEFT(N2488,4)="musi","music",LEFT(N2488,4)="phot","photography",LEFT(N2488,4)="publ","publishing",LEFT(N2488,4)="tech","technology",LEFT(N2488,4)="thea","theater")</f>
        <v>music</v>
      </c>
      <c r="R2488" t="str">
        <f t="shared" si="194"/>
        <v>indie rock</v>
      </c>
      <c r="S2488" s="10">
        <f t="shared" si="192"/>
        <v>41021.708055555559</v>
      </c>
      <c r="T2488" s="10">
        <f t="shared" si="193"/>
        <v>40991.708055555559</v>
      </c>
    </row>
    <row r="2489" spans="1:20" ht="43.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90"/>
        <v>1.0005066666666667</v>
      </c>
      <c r="P2489">
        <f t="shared" si="191"/>
        <v>2.5320504277832567E-2</v>
      </c>
      <c r="Q2489" t="str" cm="1">
        <f t="array" ref="Q2489">_xlfn.IFS(LEFT(N2489,4)="film","film &amp; video",LEFT(N2489,4)="food","food",LEFT(N2489,4)="game","games",LEFT(N2489,4)="jour","journalism",LEFT(N2489,4)="musi","music",LEFT(N2489,4)="phot","photography",LEFT(N2489,4)="publ","publishing",LEFT(N2489,4)="tech","technology",LEFT(N2489,4)="thea","theater")</f>
        <v>music</v>
      </c>
      <c r="R2489" t="str">
        <f t="shared" si="194"/>
        <v>indie rock</v>
      </c>
      <c r="S2489" s="10">
        <f t="shared" si="192"/>
        <v>41056.083298611113</v>
      </c>
      <c r="T2489" s="10">
        <f t="shared" si="193"/>
        <v>41026.083298611113</v>
      </c>
    </row>
    <row r="2490" spans="1:20" ht="57.6">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90"/>
        <v>1.0669999999999999</v>
      </c>
      <c r="P2490">
        <f t="shared" si="191"/>
        <v>2.0306154326772883E-2</v>
      </c>
      <c r="Q2490" t="str" cm="1">
        <f t="array" ref="Q2490">_xlfn.IFS(LEFT(N2490,4)="film","film &amp; video",LEFT(N2490,4)="food","food",LEFT(N2490,4)="game","games",LEFT(N2490,4)="jour","journalism",LEFT(N2490,4)="musi","music",LEFT(N2490,4)="phot","photography",LEFT(N2490,4)="publ","publishing",LEFT(N2490,4)="tech","technology",LEFT(N2490,4)="thea","theater")</f>
        <v>music</v>
      </c>
      <c r="R2490" t="str">
        <f t="shared" si="194"/>
        <v>indie rock</v>
      </c>
      <c r="S2490" s="10">
        <f t="shared" si="192"/>
        <v>40863.674861111111</v>
      </c>
      <c r="T2490" s="10">
        <f t="shared" si="193"/>
        <v>40833.633194444446</v>
      </c>
    </row>
    <row r="2491" spans="1:20" ht="43.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90"/>
        <v>1.3367142857142857</v>
      </c>
      <c r="P2491">
        <f t="shared" si="191"/>
        <v>1.6030779095864058E-2</v>
      </c>
      <c r="Q2491" t="str" cm="1">
        <f t="array" ref="Q2491">_xlfn.IFS(LEFT(N2491,4)="film","film &amp; video",LEFT(N2491,4)="food","food",LEFT(N2491,4)="game","games",LEFT(N2491,4)="jour","journalism",LEFT(N2491,4)="musi","music",LEFT(N2491,4)="phot","photography",LEFT(N2491,4)="publ","publishing",LEFT(N2491,4)="tech","technology",LEFT(N2491,4)="thea","theater")</f>
        <v>music</v>
      </c>
      <c r="R2491" t="str">
        <f t="shared" si="194"/>
        <v>indie rock</v>
      </c>
      <c r="S2491" s="10">
        <f t="shared" si="192"/>
        <v>41403.690266203703</v>
      </c>
      <c r="T2491" s="10">
        <f t="shared" si="193"/>
        <v>41373.690266203703</v>
      </c>
    </row>
    <row r="2492" spans="1:20" ht="43.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90"/>
        <v>1.214</v>
      </c>
      <c r="P2492">
        <f t="shared" si="191"/>
        <v>2.6359143327841845E-2</v>
      </c>
      <c r="Q2492" t="str" cm="1">
        <f t="array" ref="Q2492">_xlfn.IFS(LEFT(N2492,4)="film","film &amp; video",LEFT(N2492,4)="food","food",LEFT(N2492,4)="game","games",LEFT(N2492,4)="jour","journalism",LEFT(N2492,4)="musi","music",LEFT(N2492,4)="phot","photography",LEFT(N2492,4)="publ","publishing",LEFT(N2492,4)="tech","technology",LEFT(N2492,4)="thea","theater")</f>
        <v>music</v>
      </c>
      <c r="R2492" t="str">
        <f t="shared" si="194"/>
        <v>indie rock</v>
      </c>
      <c r="S2492" s="10">
        <f t="shared" si="192"/>
        <v>41083.227731481478</v>
      </c>
      <c r="T2492" s="10">
        <f t="shared" si="193"/>
        <v>41023.227731481478</v>
      </c>
    </row>
    <row r="2493" spans="1:20" ht="43.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90"/>
        <v>1.032</v>
      </c>
      <c r="P2493">
        <f t="shared" si="191"/>
        <v>1.937984496124031E-2</v>
      </c>
      <c r="Q2493" t="str" cm="1">
        <f t="array" ref="Q2493">_xlfn.IFS(LEFT(N2493,4)="film","film &amp; video",LEFT(N2493,4)="food","food",LEFT(N2493,4)="game","games",LEFT(N2493,4)="jour","journalism",LEFT(N2493,4)="musi","music",LEFT(N2493,4)="phot","photography",LEFT(N2493,4)="publ","publishing",LEFT(N2493,4)="tech","technology",LEFT(N2493,4)="thea","theater")</f>
        <v>music</v>
      </c>
      <c r="R2493" t="str">
        <f t="shared" si="194"/>
        <v>indie rock</v>
      </c>
      <c r="S2493" s="10">
        <f t="shared" si="192"/>
        <v>40559.07708333333</v>
      </c>
      <c r="T2493" s="10">
        <f t="shared" si="193"/>
        <v>40542.839282407411</v>
      </c>
    </row>
    <row r="2494" spans="1:20" ht="28.8">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90"/>
        <v>1.25</v>
      </c>
      <c r="P2494">
        <f t="shared" si="191"/>
        <v>3.5999999999999997E-2</v>
      </c>
      <c r="Q2494" t="str" cm="1">
        <f t="array" ref="Q2494">_xlfn.IFS(LEFT(N2494,4)="film","film &amp; video",LEFT(N2494,4)="food","food",LEFT(N2494,4)="game","games",LEFT(N2494,4)="jour","journalism",LEFT(N2494,4)="musi","music",LEFT(N2494,4)="phot","photography",LEFT(N2494,4)="publ","publishing",LEFT(N2494,4)="tech","technology",LEFT(N2494,4)="thea","theater")</f>
        <v>music</v>
      </c>
      <c r="R2494" t="str">
        <f t="shared" si="194"/>
        <v>indie rock</v>
      </c>
      <c r="S2494" s="10">
        <f t="shared" si="192"/>
        <v>41076.415972222225</v>
      </c>
      <c r="T2494" s="10">
        <f t="shared" si="193"/>
        <v>41024.985972222225</v>
      </c>
    </row>
    <row r="2495" spans="1:20" ht="43.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90"/>
        <v>1.2869999999999999</v>
      </c>
      <c r="P2495">
        <f t="shared" si="191"/>
        <v>1.0062160062160062E-2</v>
      </c>
      <c r="Q2495" t="str" cm="1">
        <f t="array" ref="Q2495">_xlfn.IFS(LEFT(N2495,4)="film","film &amp; video",LEFT(N2495,4)="food","food",LEFT(N2495,4)="game","games",LEFT(N2495,4)="jour","journalism",LEFT(N2495,4)="musi","music",LEFT(N2495,4)="phot","photography",LEFT(N2495,4)="publ","publishing",LEFT(N2495,4)="tech","technology",LEFT(N2495,4)="thea","theater")</f>
        <v>music</v>
      </c>
      <c r="R2495" t="str">
        <f t="shared" si="194"/>
        <v>indie rock</v>
      </c>
      <c r="S2495" s="10">
        <f t="shared" si="192"/>
        <v>41393.168287037035</v>
      </c>
      <c r="T2495" s="10">
        <f t="shared" si="193"/>
        <v>41348.168287037035</v>
      </c>
    </row>
    <row r="2496" spans="1:20" ht="43.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90"/>
        <v>1.0100533333333332</v>
      </c>
      <c r="P2496">
        <f t="shared" si="191"/>
        <v>2.5741214985347309E-2</v>
      </c>
      <c r="Q2496" t="str" cm="1">
        <f t="array" ref="Q2496">_xlfn.IFS(LEFT(N2496,4)="film","film &amp; video",LEFT(N2496,4)="food","food",LEFT(N2496,4)="game","games",LEFT(N2496,4)="jour","journalism",LEFT(N2496,4)="musi","music",LEFT(N2496,4)="phot","photography",LEFT(N2496,4)="publ","publishing",LEFT(N2496,4)="tech","technology",LEFT(N2496,4)="thea","theater")</f>
        <v>music</v>
      </c>
      <c r="R2496" t="str">
        <f t="shared" si="194"/>
        <v>indie rock</v>
      </c>
      <c r="S2496" s="10">
        <f t="shared" si="192"/>
        <v>41052.645185185182</v>
      </c>
      <c r="T2496" s="10">
        <f t="shared" si="193"/>
        <v>41022.645185185182</v>
      </c>
    </row>
    <row r="2497" spans="1:20" ht="43.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90"/>
        <v>1.2753666666666665</v>
      </c>
      <c r="P2497">
        <f t="shared" si="191"/>
        <v>2.1954470609759285E-2</v>
      </c>
      <c r="Q2497" t="str" cm="1">
        <f t="array" ref="Q2497">_xlfn.IFS(LEFT(N2497,4)="film","film &amp; video",LEFT(N2497,4)="food","food",LEFT(N2497,4)="game","games",LEFT(N2497,4)="jour","journalism",LEFT(N2497,4)="musi","music",LEFT(N2497,4)="phot","photography",LEFT(N2497,4)="publ","publishing",LEFT(N2497,4)="tech","technology",LEFT(N2497,4)="thea","theater")</f>
        <v>music</v>
      </c>
      <c r="R2497" t="str">
        <f t="shared" si="194"/>
        <v>indie rock</v>
      </c>
      <c r="S2497" s="10">
        <f t="shared" si="192"/>
        <v>41066.946469907409</v>
      </c>
      <c r="T2497" s="10">
        <f t="shared" si="193"/>
        <v>41036.946469907409</v>
      </c>
    </row>
    <row r="2498" spans="1:20" ht="28.8">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195">E2498/D2498</f>
        <v>1</v>
      </c>
      <c r="P2498">
        <f t="shared" ref="P2498:P2561" si="196">L2498/E2498</f>
        <v>1.6666666666666668E-3</v>
      </c>
      <c r="Q2498" t="str" cm="1">
        <f t="array" ref="Q2498">_xlfn.IFS(LEFT(N2498,4)="film","film &amp; video",LEFT(N2498,4)="food","food",LEFT(N2498,4)="game","games",LEFT(N2498,4)="jour","journalism",LEFT(N2498,4)="musi","music",LEFT(N2498,4)="phot","photography",LEFT(N2498,4)="publ","publishing",LEFT(N2498,4)="tech","technology",LEFT(N2498,4)="thea","theater")</f>
        <v>music</v>
      </c>
      <c r="R2498" t="str">
        <f t="shared" si="194"/>
        <v>indie rock</v>
      </c>
      <c r="S2498" s="10">
        <f t="shared" ref="S2498:S2561" si="197">(((I2498/60)/60)/24)+DATE(1970,1,1)</f>
        <v>41362.954768518517</v>
      </c>
      <c r="T2498" s="10">
        <f t="shared" ref="T2498:T2561" si="198">(((J2498/60)/60)/24)+DATE(1970,1,1)</f>
        <v>41327.996435185189</v>
      </c>
    </row>
    <row r="2499" spans="1:20" ht="43.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95"/>
        <v>1.127715</v>
      </c>
      <c r="P2499">
        <f t="shared" si="196"/>
        <v>1.2414484156014597E-2</v>
      </c>
      <c r="Q2499" t="str" cm="1">
        <f t="array" ref="Q2499">_xlfn.IFS(LEFT(N2499,4)="film","film &amp; video",LEFT(N2499,4)="food","food",LEFT(N2499,4)="game","games",LEFT(N2499,4)="jour","journalism",LEFT(N2499,4)="musi","music",LEFT(N2499,4)="phot","photography",LEFT(N2499,4)="publ","publishing",LEFT(N2499,4)="tech","technology",LEFT(N2499,4)="thea","theater")</f>
        <v>music</v>
      </c>
      <c r="R2499" t="str">
        <f t="shared" ref="R2499:R2562" si="199">MID(N2499,SEARCH("/",N2499)+1,17)</f>
        <v>indie rock</v>
      </c>
      <c r="S2499" s="10">
        <f t="shared" si="197"/>
        <v>40760.878912037035</v>
      </c>
      <c r="T2499" s="10">
        <f t="shared" si="198"/>
        <v>40730.878912037035</v>
      </c>
    </row>
    <row r="2500" spans="1:20" ht="43.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95"/>
        <v>1.056</v>
      </c>
      <c r="P2500">
        <f t="shared" si="196"/>
        <v>1.893939393939394E-2</v>
      </c>
      <c r="Q2500" t="str" cm="1">
        <f t="array" ref="Q2500">_xlfn.IFS(LEFT(N2500,4)="film","film &amp; video",LEFT(N2500,4)="food","food",LEFT(N2500,4)="game","games",LEFT(N2500,4)="jour","journalism",LEFT(N2500,4)="musi","music",LEFT(N2500,4)="phot","photography",LEFT(N2500,4)="publ","publishing",LEFT(N2500,4)="tech","technology",LEFT(N2500,4)="thea","theater")</f>
        <v>music</v>
      </c>
      <c r="R2500" t="str">
        <f t="shared" si="199"/>
        <v>indie rock</v>
      </c>
      <c r="S2500" s="10">
        <f t="shared" si="197"/>
        <v>42031.967442129629</v>
      </c>
      <c r="T2500" s="10">
        <f t="shared" si="198"/>
        <v>42017.967442129629</v>
      </c>
    </row>
    <row r="2501" spans="1:20" ht="43.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95"/>
        <v>2.0262500000000001</v>
      </c>
      <c r="P2501">
        <f t="shared" si="196"/>
        <v>2.0974706971005553E-2</v>
      </c>
      <c r="Q2501" t="str" cm="1">
        <f t="array" ref="Q2501">_xlfn.IFS(LEFT(N2501,4)="film","film &amp; video",LEFT(N2501,4)="food","food",LEFT(N2501,4)="game","games",LEFT(N2501,4)="jour","journalism",LEFT(N2501,4)="musi","music",LEFT(N2501,4)="phot","photography",LEFT(N2501,4)="publ","publishing",LEFT(N2501,4)="tech","technology",LEFT(N2501,4)="thea","theater")</f>
        <v>music</v>
      </c>
      <c r="R2501" t="str">
        <f t="shared" si="199"/>
        <v>indie rock</v>
      </c>
      <c r="S2501" s="10">
        <f t="shared" si="197"/>
        <v>41274.75</v>
      </c>
      <c r="T2501" s="10">
        <f t="shared" si="198"/>
        <v>41226.648576388885</v>
      </c>
    </row>
    <row r="2502" spans="1:20" ht="43.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95"/>
        <v>1.1333333333333333</v>
      </c>
      <c r="P2502">
        <f t="shared" si="196"/>
        <v>4.2647058823529413E-2</v>
      </c>
      <c r="Q2502" t="str" cm="1">
        <f t="array" ref="Q2502">_xlfn.IFS(LEFT(N2502,4)="film","film &amp; video",LEFT(N2502,4)="food","food",LEFT(N2502,4)="game","games",LEFT(N2502,4)="jour","journalism",LEFT(N2502,4)="musi","music",LEFT(N2502,4)="phot","photography",LEFT(N2502,4)="publ","publishing",LEFT(N2502,4)="tech","technology",LEFT(N2502,4)="thea","theater")</f>
        <v>music</v>
      </c>
      <c r="R2502" t="str">
        <f t="shared" si="199"/>
        <v>indie rock</v>
      </c>
      <c r="S2502" s="10">
        <f t="shared" si="197"/>
        <v>41083.772858796299</v>
      </c>
      <c r="T2502" s="10">
        <f t="shared" si="198"/>
        <v>41053.772858796299</v>
      </c>
    </row>
    <row r="2503" spans="1:20" ht="43.2">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95"/>
        <v>2.5545454545454545E-2</v>
      </c>
      <c r="P2503">
        <f t="shared" si="196"/>
        <v>2.491103202846975E-2</v>
      </c>
      <c r="Q2503" t="str" cm="1">
        <f t="array" ref="Q2503">_xlfn.IFS(LEFT(N2503,4)="film","film &amp; video",LEFT(N2503,4)="food","food",LEFT(N2503,4)="game","games",LEFT(N2503,4)="jour","journalism",LEFT(N2503,4)="musi","music",LEFT(N2503,4)="phot","photography",LEFT(N2503,4)="publ","publishing",LEFT(N2503,4)="tech","technology",LEFT(N2503,4)="thea","theater")</f>
        <v>food</v>
      </c>
      <c r="R2503" t="str">
        <f t="shared" si="199"/>
        <v>restaurants</v>
      </c>
      <c r="S2503" s="10">
        <f t="shared" si="197"/>
        <v>42274.776666666665</v>
      </c>
      <c r="T2503" s="10">
        <f t="shared" si="198"/>
        <v>42244.776666666665</v>
      </c>
    </row>
    <row r="2504" spans="1:20" ht="57.6">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95"/>
        <v>7.8181818181818181E-4</v>
      </c>
      <c r="P2504">
        <f t="shared" si="196"/>
        <v>5.8139534883720929E-2</v>
      </c>
      <c r="Q2504" t="str" cm="1">
        <f t="array" ref="Q2504">_xlfn.IFS(LEFT(N2504,4)="film","film &amp; video",LEFT(N2504,4)="food","food",LEFT(N2504,4)="game","games",LEFT(N2504,4)="jour","journalism",LEFT(N2504,4)="musi","music",LEFT(N2504,4)="phot","photography",LEFT(N2504,4)="publ","publishing",LEFT(N2504,4)="tech","technology",LEFT(N2504,4)="thea","theater")</f>
        <v>food</v>
      </c>
      <c r="R2504" t="str">
        <f t="shared" si="199"/>
        <v>restaurants</v>
      </c>
      <c r="S2504" s="10">
        <f t="shared" si="197"/>
        <v>41903.825439814813</v>
      </c>
      <c r="T2504" s="10">
        <f t="shared" si="198"/>
        <v>41858.825439814813</v>
      </c>
    </row>
    <row r="2505" spans="1:20" ht="43.2">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95"/>
        <v>0</v>
      </c>
      <c r="P2505" t="e">
        <f t="shared" si="196"/>
        <v>#DIV/0!</v>
      </c>
      <c r="Q2505" t="str" cm="1">
        <f t="array" ref="Q2505">_xlfn.IFS(LEFT(N2505,4)="film","film &amp; video",LEFT(N2505,4)="food","food",LEFT(N2505,4)="game","games",LEFT(N2505,4)="jour","journalism",LEFT(N2505,4)="musi","music",LEFT(N2505,4)="phot","photography",LEFT(N2505,4)="publ","publishing",LEFT(N2505,4)="tech","technology",LEFT(N2505,4)="thea","theater")</f>
        <v>food</v>
      </c>
      <c r="R2505" t="str">
        <f t="shared" si="199"/>
        <v>restaurants</v>
      </c>
      <c r="S2505" s="10">
        <f t="shared" si="197"/>
        <v>42528.879166666666</v>
      </c>
      <c r="T2505" s="10">
        <f t="shared" si="198"/>
        <v>42498.899398148147</v>
      </c>
    </row>
    <row r="2506" spans="1:20" ht="28.8">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95"/>
        <v>0</v>
      </c>
      <c r="P2506" t="e">
        <f t="shared" si="196"/>
        <v>#DIV/0!</v>
      </c>
      <c r="Q2506" t="str" cm="1">
        <f t="array" ref="Q2506">_xlfn.IFS(LEFT(N2506,4)="film","film &amp; video",LEFT(N2506,4)="food","food",LEFT(N2506,4)="game","games",LEFT(N2506,4)="jour","journalism",LEFT(N2506,4)="musi","music",LEFT(N2506,4)="phot","photography",LEFT(N2506,4)="publ","publishing",LEFT(N2506,4)="tech","technology",LEFT(N2506,4)="thea","theater")</f>
        <v>food</v>
      </c>
      <c r="R2506" t="str">
        <f t="shared" si="199"/>
        <v>restaurants</v>
      </c>
      <c r="S2506" s="10">
        <f t="shared" si="197"/>
        <v>41958.057106481487</v>
      </c>
      <c r="T2506" s="10">
        <f t="shared" si="198"/>
        <v>41928.015439814815</v>
      </c>
    </row>
    <row r="2507" spans="1:20" ht="57.6">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95"/>
        <v>0</v>
      </c>
      <c r="P2507" t="e">
        <f t="shared" si="196"/>
        <v>#DIV/0!</v>
      </c>
      <c r="Q2507" t="str" cm="1">
        <f t="array" ref="Q2507">_xlfn.IFS(LEFT(N2507,4)="film","film &amp; video",LEFT(N2507,4)="food","food",LEFT(N2507,4)="game","games",LEFT(N2507,4)="jour","journalism",LEFT(N2507,4)="musi","music",LEFT(N2507,4)="phot","photography",LEFT(N2507,4)="publ","publishing",LEFT(N2507,4)="tech","technology",LEFT(N2507,4)="thea","theater")</f>
        <v>food</v>
      </c>
      <c r="R2507" t="str">
        <f t="shared" si="199"/>
        <v>restaurants</v>
      </c>
      <c r="S2507" s="10">
        <f t="shared" si="197"/>
        <v>42077.014074074075</v>
      </c>
      <c r="T2507" s="10">
        <f t="shared" si="198"/>
        <v>42047.05574074074</v>
      </c>
    </row>
    <row r="2508" spans="1:20" ht="43.2">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95"/>
        <v>6.0000000000000001E-3</v>
      </c>
      <c r="P2508">
        <f t="shared" si="196"/>
        <v>6.6666666666666666E-2</v>
      </c>
      <c r="Q2508" t="str" cm="1">
        <f t="array" ref="Q2508">_xlfn.IFS(LEFT(N2508,4)="film","film &amp; video",LEFT(N2508,4)="food","food",LEFT(N2508,4)="game","games",LEFT(N2508,4)="jour","journalism",LEFT(N2508,4)="musi","music",LEFT(N2508,4)="phot","photography",LEFT(N2508,4)="publ","publishing",LEFT(N2508,4)="tech","technology",LEFT(N2508,4)="thea","theater")</f>
        <v>food</v>
      </c>
      <c r="R2508" t="str">
        <f t="shared" si="199"/>
        <v>restaurants</v>
      </c>
      <c r="S2508" s="10">
        <f t="shared" si="197"/>
        <v>42280.875</v>
      </c>
      <c r="T2508" s="10">
        <f t="shared" si="198"/>
        <v>42258.297094907408</v>
      </c>
    </row>
    <row r="2509" spans="1:20">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95"/>
        <v>0</v>
      </c>
      <c r="P2509" t="e">
        <f t="shared" si="196"/>
        <v>#DIV/0!</v>
      </c>
      <c r="Q2509" t="str" cm="1">
        <f t="array" ref="Q2509">_xlfn.IFS(LEFT(N2509,4)="film","film &amp; video",LEFT(N2509,4)="food","food",LEFT(N2509,4)="game","games",LEFT(N2509,4)="jour","journalism",LEFT(N2509,4)="musi","music",LEFT(N2509,4)="phot","photography",LEFT(N2509,4)="publ","publishing",LEFT(N2509,4)="tech","technology",LEFT(N2509,4)="thea","theater")</f>
        <v>food</v>
      </c>
      <c r="R2509" t="str">
        <f t="shared" si="199"/>
        <v>restaurants</v>
      </c>
      <c r="S2509" s="10">
        <f t="shared" si="197"/>
        <v>42135.072962962964</v>
      </c>
      <c r="T2509" s="10">
        <f t="shared" si="198"/>
        <v>42105.072962962964</v>
      </c>
    </row>
    <row r="2510" spans="1:20" ht="43.2">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95"/>
        <v>0</v>
      </c>
      <c r="P2510" t="e">
        <f t="shared" si="196"/>
        <v>#DIV/0!</v>
      </c>
      <c r="Q2510" t="str" cm="1">
        <f t="array" ref="Q2510">_xlfn.IFS(LEFT(N2510,4)="film","film &amp; video",LEFT(N2510,4)="food","food",LEFT(N2510,4)="game","games",LEFT(N2510,4)="jour","journalism",LEFT(N2510,4)="musi","music",LEFT(N2510,4)="phot","photography",LEFT(N2510,4)="publ","publishing",LEFT(N2510,4)="tech","technology",LEFT(N2510,4)="thea","theater")</f>
        <v>food</v>
      </c>
      <c r="R2510" t="str">
        <f t="shared" si="199"/>
        <v>restaurants</v>
      </c>
      <c r="S2510" s="10">
        <f t="shared" si="197"/>
        <v>41865.951782407406</v>
      </c>
      <c r="T2510" s="10">
        <f t="shared" si="198"/>
        <v>41835.951782407406</v>
      </c>
    </row>
    <row r="2511" spans="1:20" ht="43.2">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95"/>
        <v>1.0526315789473684E-2</v>
      </c>
      <c r="P2511">
        <f t="shared" si="196"/>
        <v>2.8000000000000001E-2</v>
      </c>
      <c r="Q2511" t="str" cm="1">
        <f t="array" ref="Q2511">_xlfn.IFS(LEFT(N2511,4)="film","film &amp; video",LEFT(N2511,4)="food","food",LEFT(N2511,4)="game","games",LEFT(N2511,4)="jour","journalism",LEFT(N2511,4)="musi","music",LEFT(N2511,4)="phot","photography",LEFT(N2511,4)="publ","publishing",LEFT(N2511,4)="tech","technology",LEFT(N2511,4)="thea","theater")</f>
        <v>food</v>
      </c>
      <c r="R2511" t="str">
        <f t="shared" si="199"/>
        <v>restaurants</v>
      </c>
      <c r="S2511" s="10">
        <f t="shared" si="197"/>
        <v>42114.767928240741</v>
      </c>
      <c r="T2511" s="10">
        <f t="shared" si="198"/>
        <v>42058.809594907405</v>
      </c>
    </row>
    <row r="2512" spans="1:20" ht="43.2">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95"/>
        <v>1.5E-3</v>
      </c>
      <c r="P2512">
        <f t="shared" si="196"/>
        <v>2.6666666666666668E-2</v>
      </c>
      <c r="Q2512" t="str" cm="1">
        <f t="array" ref="Q2512">_xlfn.IFS(LEFT(N2512,4)="film","film &amp; video",LEFT(N2512,4)="food","food",LEFT(N2512,4)="game","games",LEFT(N2512,4)="jour","journalism",LEFT(N2512,4)="musi","music",LEFT(N2512,4)="phot","photography",LEFT(N2512,4)="publ","publishing",LEFT(N2512,4)="tech","technology",LEFT(N2512,4)="thea","theater")</f>
        <v>food</v>
      </c>
      <c r="R2512" t="str">
        <f t="shared" si="199"/>
        <v>restaurants</v>
      </c>
      <c r="S2512" s="10">
        <f t="shared" si="197"/>
        <v>42138.997361111105</v>
      </c>
      <c r="T2512" s="10">
        <f t="shared" si="198"/>
        <v>42078.997361111105</v>
      </c>
    </row>
    <row r="2513" spans="1:20" ht="43.2">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95"/>
        <v>0</v>
      </c>
      <c r="P2513" t="e">
        <f t="shared" si="196"/>
        <v>#DIV/0!</v>
      </c>
      <c r="Q2513" t="str" cm="1">
        <f t="array" ref="Q2513">_xlfn.IFS(LEFT(N2513,4)="film","film &amp; video",LEFT(N2513,4)="food","food",LEFT(N2513,4)="game","games",LEFT(N2513,4)="jour","journalism",LEFT(N2513,4)="musi","music",LEFT(N2513,4)="phot","photography",LEFT(N2513,4)="publ","publishing",LEFT(N2513,4)="tech","technology",LEFT(N2513,4)="thea","theater")</f>
        <v>food</v>
      </c>
      <c r="R2513" t="str">
        <f t="shared" si="199"/>
        <v>restaurants</v>
      </c>
      <c r="S2513" s="10">
        <f t="shared" si="197"/>
        <v>42401.446909722217</v>
      </c>
      <c r="T2513" s="10">
        <f t="shared" si="198"/>
        <v>42371.446909722217</v>
      </c>
    </row>
    <row r="2514" spans="1:20" ht="43.2">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95"/>
        <v>0</v>
      </c>
      <c r="P2514" t="e">
        <f t="shared" si="196"/>
        <v>#DIV/0!</v>
      </c>
      <c r="Q2514" t="str" cm="1">
        <f t="array" ref="Q2514">_xlfn.IFS(LEFT(N2514,4)="film","film &amp; video",LEFT(N2514,4)="food","food",LEFT(N2514,4)="game","games",LEFT(N2514,4)="jour","journalism",LEFT(N2514,4)="musi","music",LEFT(N2514,4)="phot","photography",LEFT(N2514,4)="publ","publishing",LEFT(N2514,4)="tech","technology",LEFT(N2514,4)="thea","theater")</f>
        <v>food</v>
      </c>
      <c r="R2514" t="str">
        <f t="shared" si="199"/>
        <v>restaurants</v>
      </c>
      <c r="S2514" s="10">
        <f t="shared" si="197"/>
        <v>41986.876863425925</v>
      </c>
      <c r="T2514" s="10">
        <f t="shared" si="198"/>
        <v>41971.876863425925</v>
      </c>
    </row>
    <row r="2515" spans="1:20" ht="57.6">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95"/>
        <v>0</v>
      </c>
      <c r="P2515" t="e">
        <f t="shared" si="196"/>
        <v>#DIV/0!</v>
      </c>
      <c r="Q2515" t="str" cm="1">
        <f t="array" ref="Q2515">_xlfn.IFS(LEFT(N2515,4)="film","film &amp; video",LEFT(N2515,4)="food","food",LEFT(N2515,4)="game","games",LEFT(N2515,4)="jour","journalism",LEFT(N2515,4)="musi","music",LEFT(N2515,4)="phot","photography",LEFT(N2515,4)="publ","publishing",LEFT(N2515,4)="tech","technology",LEFT(N2515,4)="thea","theater")</f>
        <v>food</v>
      </c>
      <c r="R2515" t="str">
        <f t="shared" si="199"/>
        <v>restaurants</v>
      </c>
      <c r="S2515" s="10">
        <f t="shared" si="197"/>
        <v>42792.00681712963</v>
      </c>
      <c r="T2515" s="10">
        <f t="shared" si="198"/>
        <v>42732.00681712963</v>
      </c>
    </row>
    <row r="2516" spans="1:20" ht="43.2">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95"/>
        <v>1.7500000000000002E-2</v>
      </c>
      <c r="P2516">
        <f t="shared" si="196"/>
        <v>1.9047619047619049E-2</v>
      </c>
      <c r="Q2516" t="str" cm="1">
        <f t="array" ref="Q2516">_xlfn.IFS(LEFT(N2516,4)="film","film &amp; video",LEFT(N2516,4)="food","food",LEFT(N2516,4)="game","games",LEFT(N2516,4)="jour","journalism",LEFT(N2516,4)="musi","music",LEFT(N2516,4)="phot","photography",LEFT(N2516,4)="publ","publishing",LEFT(N2516,4)="tech","technology",LEFT(N2516,4)="thea","theater")</f>
        <v>food</v>
      </c>
      <c r="R2516" t="str">
        <f t="shared" si="199"/>
        <v>restaurants</v>
      </c>
      <c r="S2516" s="10">
        <f t="shared" si="197"/>
        <v>41871.389780092592</v>
      </c>
      <c r="T2516" s="10">
        <f t="shared" si="198"/>
        <v>41854.389780092592</v>
      </c>
    </row>
    <row r="2517" spans="1:20" ht="43.2">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95"/>
        <v>0.186</v>
      </c>
      <c r="P2517">
        <f t="shared" si="196"/>
        <v>1.2903225806451613E-2</v>
      </c>
      <c r="Q2517" t="str" cm="1">
        <f t="array" ref="Q2517">_xlfn.IFS(LEFT(N2517,4)="film","film &amp; video",LEFT(N2517,4)="food","food",LEFT(N2517,4)="game","games",LEFT(N2517,4)="jour","journalism",LEFT(N2517,4)="musi","music",LEFT(N2517,4)="phot","photography",LEFT(N2517,4)="publ","publishing",LEFT(N2517,4)="tech","technology",LEFT(N2517,4)="thea","theater")</f>
        <v>food</v>
      </c>
      <c r="R2517" t="str">
        <f t="shared" si="199"/>
        <v>restaurants</v>
      </c>
      <c r="S2517" s="10">
        <f t="shared" si="197"/>
        <v>42057.839733796296</v>
      </c>
      <c r="T2517" s="10">
        <f t="shared" si="198"/>
        <v>42027.839733796296</v>
      </c>
    </row>
    <row r="2518" spans="1:20" ht="43.2">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95"/>
        <v>0</v>
      </c>
      <c r="P2518" t="e">
        <f t="shared" si="196"/>
        <v>#DIV/0!</v>
      </c>
      <c r="Q2518" t="str" cm="1">
        <f t="array" ref="Q2518">_xlfn.IFS(LEFT(N2518,4)="film","film &amp; video",LEFT(N2518,4)="food","food",LEFT(N2518,4)="game","games",LEFT(N2518,4)="jour","journalism",LEFT(N2518,4)="musi","music",LEFT(N2518,4)="phot","photography",LEFT(N2518,4)="publ","publishing",LEFT(N2518,4)="tech","technology",LEFT(N2518,4)="thea","theater")</f>
        <v>food</v>
      </c>
      <c r="R2518" t="str">
        <f t="shared" si="199"/>
        <v>restaurants</v>
      </c>
      <c r="S2518" s="10">
        <f t="shared" si="197"/>
        <v>41972.6950462963</v>
      </c>
      <c r="T2518" s="10">
        <f t="shared" si="198"/>
        <v>41942.653379629628</v>
      </c>
    </row>
    <row r="2519" spans="1:20" ht="43.2">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95"/>
        <v>9.8166666666666666E-2</v>
      </c>
      <c r="P2519">
        <f t="shared" si="196"/>
        <v>1.8675721561969439E-2</v>
      </c>
      <c r="Q2519" t="str" cm="1">
        <f t="array" ref="Q2519">_xlfn.IFS(LEFT(N2519,4)="film","film &amp; video",LEFT(N2519,4)="food","food",LEFT(N2519,4)="game","games",LEFT(N2519,4)="jour","journalism",LEFT(N2519,4)="musi","music",LEFT(N2519,4)="phot","photography",LEFT(N2519,4)="publ","publishing",LEFT(N2519,4)="tech","technology",LEFT(N2519,4)="thea","theater")</f>
        <v>food</v>
      </c>
      <c r="R2519" t="str">
        <f t="shared" si="199"/>
        <v>restaurants</v>
      </c>
      <c r="S2519" s="10">
        <f t="shared" si="197"/>
        <v>42082.760763888888</v>
      </c>
      <c r="T2519" s="10">
        <f t="shared" si="198"/>
        <v>42052.802430555559</v>
      </c>
    </row>
    <row r="2520" spans="1:20" ht="43.2">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95"/>
        <v>0</v>
      </c>
      <c r="P2520" t="e">
        <f t="shared" si="196"/>
        <v>#DIV/0!</v>
      </c>
      <c r="Q2520" t="str" cm="1">
        <f t="array" ref="Q2520">_xlfn.IFS(LEFT(N2520,4)="film","film &amp; video",LEFT(N2520,4)="food","food",LEFT(N2520,4)="game","games",LEFT(N2520,4)="jour","journalism",LEFT(N2520,4)="musi","music",LEFT(N2520,4)="phot","photography",LEFT(N2520,4)="publ","publishing",LEFT(N2520,4)="tech","technology",LEFT(N2520,4)="thea","theater")</f>
        <v>food</v>
      </c>
      <c r="R2520" t="str">
        <f t="shared" si="199"/>
        <v>restaurants</v>
      </c>
      <c r="S2520" s="10">
        <f t="shared" si="197"/>
        <v>41956.722546296296</v>
      </c>
      <c r="T2520" s="10">
        <f t="shared" si="198"/>
        <v>41926.680879629632</v>
      </c>
    </row>
    <row r="2521" spans="1:20" ht="28.8">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95"/>
        <v>4.3333333333333331E-4</v>
      </c>
      <c r="P2521">
        <f t="shared" si="196"/>
        <v>6.1538461538461542E-2</v>
      </c>
      <c r="Q2521" t="str" cm="1">
        <f t="array" ref="Q2521">_xlfn.IFS(LEFT(N2521,4)="film","film &amp; video",LEFT(N2521,4)="food","food",LEFT(N2521,4)="game","games",LEFT(N2521,4)="jour","journalism",LEFT(N2521,4)="musi","music",LEFT(N2521,4)="phot","photography",LEFT(N2521,4)="publ","publishing",LEFT(N2521,4)="tech","technology",LEFT(N2521,4)="thea","theater")</f>
        <v>food</v>
      </c>
      <c r="R2521" t="str">
        <f t="shared" si="199"/>
        <v>restaurants</v>
      </c>
      <c r="S2521" s="10">
        <f t="shared" si="197"/>
        <v>41839.155138888891</v>
      </c>
      <c r="T2521" s="10">
        <f t="shared" si="198"/>
        <v>41809.155138888891</v>
      </c>
    </row>
    <row r="2522" spans="1:20" ht="43.2">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95"/>
        <v>0</v>
      </c>
      <c r="P2522" t="e">
        <f t="shared" si="196"/>
        <v>#DIV/0!</v>
      </c>
      <c r="Q2522" t="str" cm="1">
        <f t="array" ref="Q2522">_xlfn.IFS(LEFT(N2522,4)="film","film &amp; video",LEFT(N2522,4)="food","food",LEFT(N2522,4)="game","games",LEFT(N2522,4)="jour","journalism",LEFT(N2522,4)="musi","music",LEFT(N2522,4)="phot","photography",LEFT(N2522,4)="publ","publishing",LEFT(N2522,4)="tech","technology",LEFT(N2522,4)="thea","theater")</f>
        <v>food</v>
      </c>
      <c r="R2522" t="str">
        <f t="shared" si="199"/>
        <v>restaurants</v>
      </c>
      <c r="S2522" s="10">
        <f t="shared" si="197"/>
        <v>42658.806249999994</v>
      </c>
      <c r="T2522" s="10">
        <f t="shared" si="198"/>
        <v>42612.600520833337</v>
      </c>
    </row>
    <row r="2523" spans="1:20" ht="57.6">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95"/>
        <v>1.0948792000000001</v>
      </c>
      <c r="P2523">
        <f t="shared" si="196"/>
        <v>9.6448996382431963E-3</v>
      </c>
      <c r="Q2523" t="str" cm="1">
        <f t="array" ref="Q2523">_xlfn.IFS(LEFT(N2523,4)="film","film &amp; video",LEFT(N2523,4)="food","food",LEFT(N2523,4)="game","games",LEFT(N2523,4)="jour","journalism",LEFT(N2523,4)="musi","music",LEFT(N2523,4)="phot","photography",LEFT(N2523,4)="publ","publishing",LEFT(N2523,4)="tech","technology",LEFT(N2523,4)="thea","theater")</f>
        <v>music</v>
      </c>
      <c r="R2523" t="str">
        <f t="shared" si="199"/>
        <v>classical music</v>
      </c>
      <c r="S2523" s="10">
        <f t="shared" si="197"/>
        <v>42290.967835648145</v>
      </c>
      <c r="T2523" s="10">
        <f t="shared" si="198"/>
        <v>42269.967835648145</v>
      </c>
    </row>
    <row r="2524" spans="1:20" ht="43.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95"/>
        <v>1</v>
      </c>
      <c r="P2524">
        <f t="shared" si="196"/>
        <v>5.4000000000000003E-3</v>
      </c>
      <c r="Q2524" t="str" cm="1">
        <f t="array" ref="Q2524">_xlfn.IFS(LEFT(N2524,4)="film","film &amp; video",LEFT(N2524,4)="food","food",LEFT(N2524,4)="game","games",LEFT(N2524,4)="jour","journalism",LEFT(N2524,4)="musi","music",LEFT(N2524,4)="phot","photography",LEFT(N2524,4)="publ","publishing",LEFT(N2524,4)="tech","technology",LEFT(N2524,4)="thea","theater")</f>
        <v>music</v>
      </c>
      <c r="R2524" t="str">
        <f t="shared" si="199"/>
        <v>classical music</v>
      </c>
      <c r="S2524" s="10">
        <f t="shared" si="197"/>
        <v>42482.619444444441</v>
      </c>
      <c r="T2524" s="10">
        <f t="shared" si="198"/>
        <v>42460.573611111111</v>
      </c>
    </row>
    <row r="2525" spans="1:20" ht="43.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95"/>
        <v>1.5644444444444445</v>
      </c>
      <c r="P2525">
        <f t="shared" si="196"/>
        <v>1.8465909090909092E-2</v>
      </c>
      <c r="Q2525" t="str" cm="1">
        <f t="array" ref="Q2525">_xlfn.IFS(LEFT(N2525,4)="film","film &amp; video",LEFT(N2525,4)="food","food",LEFT(N2525,4)="game","games",LEFT(N2525,4)="jour","journalism",LEFT(N2525,4)="musi","music",LEFT(N2525,4)="phot","photography",LEFT(N2525,4)="publ","publishing",LEFT(N2525,4)="tech","technology",LEFT(N2525,4)="thea","theater")</f>
        <v>music</v>
      </c>
      <c r="R2525" t="str">
        <f t="shared" si="199"/>
        <v>classical music</v>
      </c>
      <c r="S2525" s="10">
        <f t="shared" si="197"/>
        <v>41961.017268518524</v>
      </c>
      <c r="T2525" s="10">
        <f t="shared" si="198"/>
        <v>41930.975601851853</v>
      </c>
    </row>
    <row r="2526" spans="1:20" ht="28.8">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95"/>
        <v>1.016</v>
      </c>
      <c r="P2526">
        <f t="shared" si="196"/>
        <v>5.6430446194225721E-3</v>
      </c>
      <c r="Q2526" t="str" cm="1">
        <f t="array" ref="Q2526">_xlfn.IFS(LEFT(N2526,4)="film","film &amp; video",LEFT(N2526,4)="food","food",LEFT(N2526,4)="game","games",LEFT(N2526,4)="jour","journalism",LEFT(N2526,4)="musi","music",LEFT(N2526,4)="phot","photography",LEFT(N2526,4)="publ","publishing",LEFT(N2526,4)="tech","technology",LEFT(N2526,4)="thea","theater")</f>
        <v>music</v>
      </c>
      <c r="R2526" t="str">
        <f t="shared" si="199"/>
        <v>classical music</v>
      </c>
      <c r="S2526" s="10">
        <f t="shared" si="197"/>
        <v>41994.1875</v>
      </c>
      <c r="T2526" s="10">
        <f t="shared" si="198"/>
        <v>41961.807372685187</v>
      </c>
    </row>
    <row r="2527" spans="1:20" ht="43.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95"/>
        <v>1.00325</v>
      </c>
      <c r="P2527">
        <f t="shared" si="196"/>
        <v>9.9676052828307996E-3</v>
      </c>
      <c r="Q2527" t="str" cm="1">
        <f t="array" ref="Q2527">_xlfn.IFS(LEFT(N2527,4)="film","film &amp; video",LEFT(N2527,4)="food","food",LEFT(N2527,4)="game","games",LEFT(N2527,4)="jour","journalism",LEFT(N2527,4)="musi","music",LEFT(N2527,4)="phot","photography",LEFT(N2527,4)="publ","publishing",LEFT(N2527,4)="tech","technology",LEFT(N2527,4)="thea","theater")</f>
        <v>music</v>
      </c>
      <c r="R2527" t="str">
        <f t="shared" si="199"/>
        <v>classical music</v>
      </c>
      <c r="S2527" s="10">
        <f t="shared" si="197"/>
        <v>41088.844571759262</v>
      </c>
      <c r="T2527" s="10">
        <f t="shared" si="198"/>
        <v>41058.844571759262</v>
      </c>
    </row>
    <row r="2528" spans="1:20" ht="43.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95"/>
        <v>1.1294999999999999</v>
      </c>
      <c r="P2528">
        <f t="shared" si="196"/>
        <v>7.3041168658698535E-3</v>
      </c>
      <c r="Q2528" t="str" cm="1">
        <f t="array" ref="Q2528">_xlfn.IFS(LEFT(N2528,4)="film","film &amp; video",LEFT(N2528,4)="food","food",LEFT(N2528,4)="game","games",LEFT(N2528,4)="jour","journalism",LEFT(N2528,4)="musi","music",LEFT(N2528,4)="phot","photography",LEFT(N2528,4)="publ","publishing",LEFT(N2528,4)="tech","technology",LEFT(N2528,4)="thea","theater")</f>
        <v>music</v>
      </c>
      <c r="R2528" t="str">
        <f t="shared" si="199"/>
        <v>classical music</v>
      </c>
      <c r="S2528" s="10">
        <f t="shared" si="197"/>
        <v>41981.207638888889</v>
      </c>
      <c r="T2528" s="10">
        <f t="shared" si="198"/>
        <v>41953.091134259259</v>
      </c>
    </row>
    <row r="2529" spans="1:20" ht="43.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95"/>
        <v>1.02125</v>
      </c>
      <c r="P2529">
        <f t="shared" si="196"/>
        <v>1.7380660954712364E-2</v>
      </c>
      <c r="Q2529" t="str" cm="1">
        <f t="array" ref="Q2529">_xlfn.IFS(LEFT(N2529,4)="film","film &amp; video",LEFT(N2529,4)="food","food",LEFT(N2529,4)="game","games",LEFT(N2529,4)="jour","journalism",LEFT(N2529,4)="musi","music",LEFT(N2529,4)="phot","photography",LEFT(N2529,4)="publ","publishing",LEFT(N2529,4)="tech","technology",LEFT(N2529,4)="thea","theater")</f>
        <v>music</v>
      </c>
      <c r="R2529" t="str">
        <f t="shared" si="199"/>
        <v>classical music</v>
      </c>
      <c r="S2529" s="10">
        <f t="shared" si="197"/>
        <v>41565.165972222225</v>
      </c>
      <c r="T2529" s="10">
        <f t="shared" si="198"/>
        <v>41546.75105324074</v>
      </c>
    </row>
    <row r="2530" spans="1:20" ht="43.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95"/>
        <v>1.0724974999999999</v>
      </c>
      <c r="P2530">
        <f t="shared" si="196"/>
        <v>1.88811628931536E-2</v>
      </c>
      <c r="Q2530" t="str" cm="1">
        <f t="array" ref="Q2530">_xlfn.IFS(LEFT(N2530,4)="film","film &amp; video",LEFT(N2530,4)="food","food",LEFT(N2530,4)="game","games",LEFT(N2530,4)="jour","journalism",LEFT(N2530,4)="musi","music",LEFT(N2530,4)="phot","photography",LEFT(N2530,4)="publ","publishing",LEFT(N2530,4)="tech","technology",LEFT(N2530,4)="thea","theater")</f>
        <v>music</v>
      </c>
      <c r="R2530" t="str">
        <f t="shared" si="199"/>
        <v>classical music</v>
      </c>
      <c r="S2530" s="10">
        <f t="shared" si="197"/>
        <v>42236.458333333328</v>
      </c>
      <c r="T2530" s="10">
        <f t="shared" si="198"/>
        <v>42217.834525462968</v>
      </c>
    </row>
    <row r="2531" spans="1:20" ht="28.8">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95"/>
        <v>1.0428333333333333</v>
      </c>
      <c r="P2531">
        <f t="shared" si="196"/>
        <v>1.2146396036439189E-2</v>
      </c>
      <c r="Q2531" t="str" cm="1">
        <f t="array" ref="Q2531">_xlfn.IFS(LEFT(N2531,4)="film","film &amp; video",LEFT(N2531,4)="food","food",LEFT(N2531,4)="game","games",LEFT(N2531,4)="jour","journalism",LEFT(N2531,4)="musi","music",LEFT(N2531,4)="phot","photography",LEFT(N2531,4)="publ","publishing",LEFT(N2531,4)="tech","technology",LEFT(N2531,4)="thea","theater")</f>
        <v>music</v>
      </c>
      <c r="R2531" t="str">
        <f t="shared" si="199"/>
        <v>classical music</v>
      </c>
      <c r="S2531" s="10">
        <f t="shared" si="197"/>
        <v>40993.0390625</v>
      </c>
      <c r="T2531" s="10">
        <f t="shared" si="198"/>
        <v>40948.080729166664</v>
      </c>
    </row>
    <row r="2532" spans="1:20" ht="43.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95"/>
        <v>1</v>
      </c>
      <c r="P2532">
        <f t="shared" si="196"/>
        <v>7.3846153846153844E-3</v>
      </c>
      <c r="Q2532" t="str" cm="1">
        <f t="array" ref="Q2532">_xlfn.IFS(LEFT(N2532,4)="film","film &amp; video",LEFT(N2532,4)="food","food",LEFT(N2532,4)="game","games",LEFT(N2532,4)="jour","journalism",LEFT(N2532,4)="musi","music",LEFT(N2532,4)="phot","photography",LEFT(N2532,4)="publ","publishing",LEFT(N2532,4)="tech","technology",LEFT(N2532,4)="thea","theater")</f>
        <v>music</v>
      </c>
      <c r="R2532" t="str">
        <f t="shared" si="199"/>
        <v>classical music</v>
      </c>
      <c r="S2532" s="10">
        <f t="shared" si="197"/>
        <v>42114.201388888891</v>
      </c>
      <c r="T2532" s="10">
        <f t="shared" si="198"/>
        <v>42081.864641203705</v>
      </c>
    </row>
    <row r="2533" spans="1:20" ht="57.6">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95"/>
        <v>1.004</v>
      </c>
      <c r="P2533">
        <f t="shared" si="196"/>
        <v>1.3501549358123064E-2</v>
      </c>
      <c r="Q2533" t="str" cm="1">
        <f t="array" ref="Q2533">_xlfn.IFS(LEFT(N2533,4)="film","film &amp; video",LEFT(N2533,4)="food","food",LEFT(N2533,4)="game","games",LEFT(N2533,4)="jour","journalism",LEFT(N2533,4)="musi","music",LEFT(N2533,4)="phot","photography",LEFT(N2533,4)="publ","publishing",LEFT(N2533,4)="tech","technology",LEFT(N2533,4)="thea","theater")</f>
        <v>music</v>
      </c>
      <c r="R2533" t="str">
        <f t="shared" si="199"/>
        <v>classical music</v>
      </c>
      <c r="S2533" s="10">
        <f t="shared" si="197"/>
        <v>42231.165972222225</v>
      </c>
      <c r="T2533" s="10">
        <f t="shared" si="198"/>
        <v>42208.680023148147</v>
      </c>
    </row>
    <row r="2534" spans="1:20" ht="43.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95"/>
        <v>1.26125</v>
      </c>
      <c r="P2534">
        <f t="shared" si="196"/>
        <v>1.1892963330029732E-2</v>
      </c>
      <c r="Q2534" t="str" cm="1">
        <f t="array" ref="Q2534">_xlfn.IFS(LEFT(N2534,4)="film","film &amp; video",LEFT(N2534,4)="food","food",LEFT(N2534,4)="game","games",LEFT(N2534,4)="jour","journalism",LEFT(N2534,4)="musi","music",LEFT(N2534,4)="phot","photography",LEFT(N2534,4)="publ","publishing",LEFT(N2534,4)="tech","technology",LEFT(N2534,4)="thea","theater")</f>
        <v>music</v>
      </c>
      <c r="R2534" t="str">
        <f t="shared" si="199"/>
        <v>classical music</v>
      </c>
      <c r="S2534" s="10">
        <f t="shared" si="197"/>
        <v>41137.849143518521</v>
      </c>
      <c r="T2534" s="10">
        <f t="shared" si="198"/>
        <v>41107.849143518521</v>
      </c>
    </row>
    <row r="2535" spans="1:20" ht="43.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95"/>
        <v>1.1066666666666667</v>
      </c>
      <c r="P2535">
        <f t="shared" si="196"/>
        <v>1.6385542168674699E-2</v>
      </c>
      <c r="Q2535" t="str" cm="1">
        <f t="array" ref="Q2535">_xlfn.IFS(LEFT(N2535,4)="film","film &amp; video",LEFT(N2535,4)="food","food",LEFT(N2535,4)="game","games",LEFT(N2535,4)="jour","journalism",LEFT(N2535,4)="musi","music",LEFT(N2535,4)="phot","photography",LEFT(N2535,4)="publ","publishing",LEFT(N2535,4)="tech","technology",LEFT(N2535,4)="thea","theater")</f>
        <v>music</v>
      </c>
      <c r="R2535" t="str">
        <f t="shared" si="199"/>
        <v>classical music</v>
      </c>
      <c r="S2535" s="10">
        <f t="shared" si="197"/>
        <v>41334.750787037039</v>
      </c>
      <c r="T2535" s="10">
        <f t="shared" si="198"/>
        <v>41304.751284722224</v>
      </c>
    </row>
    <row r="2536" spans="1:20" ht="57.6">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95"/>
        <v>1.05</v>
      </c>
      <c r="P2536">
        <f t="shared" si="196"/>
        <v>6.6666666666666671E-3</v>
      </c>
      <c r="Q2536" t="str" cm="1">
        <f t="array" ref="Q2536">_xlfn.IFS(LEFT(N2536,4)="film","film &amp; video",LEFT(N2536,4)="food","food",LEFT(N2536,4)="game","games",LEFT(N2536,4)="jour","journalism",LEFT(N2536,4)="musi","music",LEFT(N2536,4)="phot","photography",LEFT(N2536,4)="publ","publishing",LEFT(N2536,4)="tech","technology",LEFT(N2536,4)="thea","theater")</f>
        <v>music</v>
      </c>
      <c r="R2536" t="str">
        <f t="shared" si="199"/>
        <v>classical music</v>
      </c>
      <c r="S2536" s="10">
        <f t="shared" si="197"/>
        <v>40179.25</v>
      </c>
      <c r="T2536" s="10">
        <f t="shared" si="198"/>
        <v>40127.700370370374</v>
      </c>
    </row>
    <row r="2537" spans="1:20">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95"/>
        <v>1.03775</v>
      </c>
      <c r="P2537">
        <f t="shared" si="196"/>
        <v>3.7581305709467596E-3</v>
      </c>
      <c r="Q2537" t="str" cm="1">
        <f t="array" ref="Q2537">_xlfn.IFS(LEFT(N2537,4)="film","film &amp; video",LEFT(N2537,4)="food","food",LEFT(N2537,4)="game","games",LEFT(N2537,4)="jour","journalism",LEFT(N2537,4)="musi","music",LEFT(N2537,4)="phot","photography",LEFT(N2537,4)="publ","publishing",LEFT(N2537,4)="tech","technology",LEFT(N2537,4)="thea","theater")</f>
        <v>music</v>
      </c>
      <c r="R2537" t="str">
        <f t="shared" si="199"/>
        <v>classical music</v>
      </c>
      <c r="S2537" s="10">
        <f t="shared" si="197"/>
        <v>41974.832696759258</v>
      </c>
      <c r="T2537" s="10">
        <f t="shared" si="198"/>
        <v>41943.791030092594</v>
      </c>
    </row>
    <row r="2538" spans="1:20" ht="43.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95"/>
        <v>1.1599999999999999</v>
      </c>
      <c r="P2538">
        <f t="shared" si="196"/>
        <v>0.13793103448275862</v>
      </c>
      <c r="Q2538" t="str" cm="1">
        <f t="array" ref="Q2538">_xlfn.IFS(LEFT(N2538,4)="film","film &amp; video",LEFT(N2538,4)="food","food",LEFT(N2538,4)="game","games",LEFT(N2538,4)="jour","journalism",LEFT(N2538,4)="musi","music",LEFT(N2538,4)="phot","photography",LEFT(N2538,4)="publ","publishing",LEFT(N2538,4)="tech","technology",LEFT(N2538,4)="thea","theater")</f>
        <v>music</v>
      </c>
      <c r="R2538" t="str">
        <f t="shared" si="199"/>
        <v>classical music</v>
      </c>
      <c r="S2538" s="10">
        <f t="shared" si="197"/>
        <v>41485.106087962966</v>
      </c>
      <c r="T2538" s="10">
        <f t="shared" si="198"/>
        <v>41464.106087962966</v>
      </c>
    </row>
    <row r="2539" spans="1:20" ht="43.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95"/>
        <v>1.1000000000000001</v>
      </c>
      <c r="P2539">
        <f t="shared" si="196"/>
        <v>0.01</v>
      </c>
      <c r="Q2539" t="str" cm="1">
        <f t="array" ref="Q2539">_xlfn.IFS(LEFT(N2539,4)="film","film &amp; video",LEFT(N2539,4)="food","food",LEFT(N2539,4)="game","games",LEFT(N2539,4)="jour","journalism",LEFT(N2539,4)="musi","music",LEFT(N2539,4)="phot","photography",LEFT(N2539,4)="publ","publishing",LEFT(N2539,4)="tech","technology",LEFT(N2539,4)="thea","theater")</f>
        <v>music</v>
      </c>
      <c r="R2539" t="str">
        <f t="shared" si="199"/>
        <v>classical music</v>
      </c>
      <c r="S2539" s="10">
        <f t="shared" si="197"/>
        <v>40756.648784722223</v>
      </c>
      <c r="T2539" s="10">
        <f t="shared" si="198"/>
        <v>40696.648784722223</v>
      </c>
    </row>
    <row r="2540" spans="1:20" ht="28.8">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95"/>
        <v>1.130176111111111</v>
      </c>
      <c r="P2540">
        <f t="shared" si="196"/>
        <v>9.0939612656237949E-3</v>
      </c>
      <c r="Q2540" t="str" cm="1">
        <f t="array" ref="Q2540">_xlfn.IFS(LEFT(N2540,4)="film","film &amp; video",LEFT(N2540,4)="food","food",LEFT(N2540,4)="game","games",LEFT(N2540,4)="jour","journalism",LEFT(N2540,4)="musi","music",LEFT(N2540,4)="phot","photography",LEFT(N2540,4)="publ","publishing",LEFT(N2540,4)="tech","technology",LEFT(N2540,4)="thea","theater")</f>
        <v>music</v>
      </c>
      <c r="R2540" t="str">
        <f t="shared" si="199"/>
        <v>classical music</v>
      </c>
      <c r="S2540" s="10">
        <f t="shared" si="197"/>
        <v>41329.207638888889</v>
      </c>
      <c r="T2540" s="10">
        <f t="shared" si="198"/>
        <v>41298.509965277779</v>
      </c>
    </row>
    <row r="2541" spans="1:20" ht="43.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95"/>
        <v>1.0024999999999999</v>
      </c>
      <c r="P2541">
        <f t="shared" si="196"/>
        <v>5.8852867830423939E-3</v>
      </c>
      <c r="Q2541" t="str" cm="1">
        <f t="array" ref="Q2541">_xlfn.IFS(LEFT(N2541,4)="film","film &amp; video",LEFT(N2541,4)="food","food",LEFT(N2541,4)="game","games",LEFT(N2541,4)="jour","journalism",LEFT(N2541,4)="musi","music",LEFT(N2541,4)="phot","photography",LEFT(N2541,4)="publ","publishing",LEFT(N2541,4)="tech","technology",LEFT(N2541,4)="thea","theater")</f>
        <v>music</v>
      </c>
      <c r="R2541" t="str">
        <f t="shared" si="199"/>
        <v>classical music</v>
      </c>
      <c r="S2541" s="10">
        <f t="shared" si="197"/>
        <v>42037.902222222227</v>
      </c>
      <c r="T2541" s="10">
        <f t="shared" si="198"/>
        <v>41977.902222222227</v>
      </c>
    </row>
    <row r="2542" spans="1:20" ht="57.6">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95"/>
        <v>1.034</v>
      </c>
      <c r="P2542">
        <f t="shared" si="196"/>
        <v>1.0444874274661509E-2</v>
      </c>
      <c r="Q2542" t="str" cm="1">
        <f t="array" ref="Q2542">_xlfn.IFS(LEFT(N2542,4)="film","film &amp; video",LEFT(N2542,4)="food","food",LEFT(N2542,4)="game","games",LEFT(N2542,4)="jour","journalism",LEFT(N2542,4)="musi","music",LEFT(N2542,4)="phot","photography",LEFT(N2542,4)="publ","publishing",LEFT(N2542,4)="tech","technology",LEFT(N2542,4)="thea","theater")</f>
        <v>music</v>
      </c>
      <c r="R2542" t="str">
        <f t="shared" si="199"/>
        <v>classical music</v>
      </c>
      <c r="S2542" s="10">
        <f t="shared" si="197"/>
        <v>40845.675011574072</v>
      </c>
      <c r="T2542" s="10">
        <f t="shared" si="198"/>
        <v>40785.675011574072</v>
      </c>
    </row>
    <row r="2543" spans="1:20" ht="57.6">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95"/>
        <v>1.0702857142857143</v>
      </c>
      <c r="P2543">
        <f t="shared" si="196"/>
        <v>1.6817939135077415E-2</v>
      </c>
      <c r="Q2543" t="str" cm="1">
        <f t="array" ref="Q2543">_xlfn.IFS(LEFT(N2543,4)="film","film &amp; video",LEFT(N2543,4)="food","food",LEFT(N2543,4)="game","games",LEFT(N2543,4)="jour","journalism",LEFT(N2543,4)="musi","music",LEFT(N2543,4)="phot","photography",LEFT(N2543,4)="publ","publishing",LEFT(N2543,4)="tech","technology",LEFT(N2543,4)="thea","theater")</f>
        <v>music</v>
      </c>
      <c r="R2543" t="str">
        <f t="shared" si="199"/>
        <v>classical music</v>
      </c>
      <c r="S2543" s="10">
        <f t="shared" si="197"/>
        <v>41543.449282407404</v>
      </c>
      <c r="T2543" s="10">
        <f t="shared" si="198"/>
        <v>41483.449282407404</v>
      </c>
    </row>
    <row r="2544" spans="1:20" ht="43.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95"/>
        <v>1.0357142857142858</v>
      </c>
      <c r="P2544">
        <f t="shared" si="196"/>
        <v>1.793103448275862E-2</v>
      </c>
      <c r="Q2544" t="str" cm="1">
        <f t="array" ref="Q2544">_xlfn.IFS(LEFT(N2544,4)="film","film &amp; video",LEFT(N2544,4)="food","food",LEFT(N2544,4)="game","games",LEFT(N2544,4)="jour","journalism",LEFT(N2544,4)="musi","music",LEFT(N2544,4)="phot","photography",LEFT(N2544,4)="publ","publishing",LEFT(N2544,4)="tech","technology",LEFT(N2544,4)="thea","theater")</f>
        <v>music</v>
      </c>
      <c r="R2544" t="str">
        <f t="shared" si="199"/>
        <v>classical music</v>
      </c>
      <c r="S2544" s="10">
        <f t="shared" si="197"/>
        <v>41548.165972222225</v>
      </c>
      <c r="T2544" s="10">
        <f t="shared" si="198"/>
        <v>41509.426585648151</v>
      </c>
    </row>
    <row r="2545" spans="1:20" ht="43.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95"/>
        <v>1.5640000000000001</v>
      </c>
      <c r="P2545">
        <f t="shared" si="196"/>
        <v>3.3248081841432228E-2</v>
      </c>
      <c r="Q2545" t="str" cm="1">
        <f t="array" ref="Q2545">_xlfn.IFS(LEFT(N2545,4)="film","film &amp; video",LEFT(N2545,4)="food","food",LEFT(N2545,4)="game","games",LEFT(N2545,4)="jour","journalism",LEFT(N2545,4)="musi","music",LEFT(N2545,4)="phot","photography",LEFT(N2545,4)="publ","publishing",LEFT(N2545,4)="tech","technology",LEFT(N2545,4)="thea","theater")</f>
        <v>music</v>
      </c>
      <c r="R2545" t="str">
        <f t="shared" si="199"/>
        <v>classical music</v>
      </c>
      <c r="S2545" s="10">
        <f t="shared" si="197"/>
        <v>40545.125</v>
      </c>
      <c r="T2545" s="10">
        <f t="shared" si="198"/>
        <v>40514.107615740737</v>
      </c>
    </row>
    <row r="2546" spans="1:20" ht="43.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95"/>
        <v>1.0082</v>
      </c>
      <c r="P2546">
        <f t="shared" si="196"/>
        <v>1.1307280301527474E-2</v>
      </c>
      <c r="Q2546" t="str" cm="1">
        <f t="array" ref="Q2546">_xlfn.IFS(LEFT(N2546,4)="film","film &amp; video",LEFT(N2546,4)="food","food",LEFT(N2546,4)="game","games",LEFT(N2546,4)="jour","journalism",LEFT(N2546,4)="musi","music",LEFT(N2546,4)="phot","photography",LEFT(N2546,4)="publ","publishing",LEFT(N2546,4)="tech","technology",LEFT(N2546,4)="thea","theater")</f>
        <v>music</v>
      </c>
      <c r="R2546" t="str">
        <f t="shared" si="199"/>
        <v>classical music</v>
      </c>
      <c r="S2546" s="10">
        <f t="shared" si="197"/>
        <v>41098.520474537036</v>
      </c>
      <c r="T2546" s="10">
        <f t="shared" si="198"/>
        <v>41068.520474537036</v>
      </c>
    </row>
    <row r="2547" spans="1:20" ht="43.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95"/>
        <v>1.9530000000000001</v>
      </c>
      <c r="P2547">
        <f t="shared" si="196"/>
        <v>1.561699948796723E-2</v>
      </c>
      <c r="Q2547" t="str" cm="1">
        <f t="array" ref="Q2547">_xlfn.IFS(LEFT(N2547,4)="film","film &amp; video",LEFT(N2547,4)="food","food",LEFT(N2547,4)="game","games",LEFT(N2547,4)="jour","journalism",LEFT(N2547,4)="musi","music",LEFT(N2547,4)="phot","photography",LEFT(N2547,4)="publ","publishing",LEFT(N2547,4)="tech","technology",LEFT(N2547,4)="thea","theater")</f>
        <v>music</v>
      </c>
      <c r="R2547" t="str">
        <f t="shared" si="199"/>
        <v>classical music</v>
      </c>
      <c r="S2547" s="10">
        <f t="shared" si="197"/>
        <v>42062.020833333328</v>
      </c>
      <c r="T2547" s="10">
        <f t="shared" si="198"/>
        <v>42027.13817129629</v>
      </c>
    </row>
    <row r="2548" spans="1:20" ht="43.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95"/>
        <v>1.1171428571428572</v>
      </c>
      <c r="P2548">
        <f t="shared" si="196"/>
        <v>1.6624040920716114E-2</v>
      </c>
      <c r="Q2548" t="str" cm="1">
        <f t="array" ref="Q2548">_xlfn.IFS(LEFT(N2548,4)="film","film &amp; video",LEFT(N2548,4)="food","food",LEFT(N2548,4)="game","games",LEFT(N2548,4)="jour","journalism",LEFT(N2548,4)="musi","music",LEFT(N2548,4)="phot","photography",LEFT(N2548,4)="publ","publishing",LEFT(N2548,4)="tech","technology",LEFT(N2548,4)="thea","theater")</f>
        <v>music</v>
      </c>
      <c r="R2548" t="str">
        <f t="shared" si="199"/>
        <v>classical music</v>
      </c>
      <c r="S2548" s="10">
        <f t="shared" si="197"/>
        <v>41552.208333333336</v>
      </c>
      <c r="T2548" s="10">
        <f t="shared" si="198"/>
        <v>41524.858553240738</v>
      </c>
    </row>
    <row r="2549" spans="1:20" ht="43.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95"/>
        <v>1.1985454545454546</v>
      </c>
      <c r="P2549">
        <f t="shared" si="196"/>
        <v>2.0327669902912623E-2</v>
      </c>
      <c r="Q2549" t="str" cm="1">
        <f t="array" ref="Q2549">_xlfn.IFS(LEFT(N2549,4)="film","film &amp; video",LEFT(N2549,4)="food","food",LEFT(N2549,4)="game","games",LEFT(N2549,4)="jour","journalism",LEFT(N2549,4)="musi","music",LEFT(N2549,4)="phot","photography",LEFT(N2549,4)="publ","publishing",LEFT(N2549,4)="tech","technology",LEFT(N2549,4)="thea","theater")</f>
        <v>music</v>
      </c>
      <c r="R2549" t="str">
        <f t="shared" si="199"/>
        <v>classical music</v>
      </c>
      <c r="S2549" s="10">
        <f t="shared" si="197"/>
        <v>41003.731516203705</v>
      </c>
      <c r="T2549" s="10">
        <f t="shared" si="198"/>
        <v>40973.773182870369</v>
      </c>
    </row>
    <row r="2550" spans="1:20" ht="43.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95"/>
        <v>1.0185</v>
      </c>
      <c r="P2550">
        <f t="shared" si="196"/>
        <v>6.0546555391916218E-3</v>
      </c>
      <c r="Q2550" t="str" cm="1">
        <f t="array" ref="Q2550">_xlfn.IFS(LEFT(N2550,4)="film","film &amp; video",LEFT(N2550,4)="food","food",LEFT(N2550,4)="game","games",LEFT(N2550,4)="jour","journalism",LEFT(N2550,4)="musi","music",LEFT(N2550,4)="phot","photography",LEFT(N2550,4)="publ","publishing",LEFT(N2550,4)="tech","technology",LEFT(N2550,4)="thea","theater")</f>
        <v>music</v>
      </c>
      <c r="R2550" t="str">
        <f t="shared" si="199"/>
        <v>classical music</v>
      </c>
      <c r="S2550" s="10">
        <f t="shared" si="197"/>
        <v>42643.185416666667</v>
      </c>
      <c r="T2550" s="10">
        <f t="shared" si="198"/>
        <v>42618.625428240746</v>
      </c>
    </row>
    <row r="2551" spans="1:20" ht="43.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95"/>
        <v>1.0280254777070064</v>
      </c>
      <c r="P2551">
        <f t="shared" si="196"/>
        <v>2.292441140024783E-2</v>
      </c>
      <c r="Q2551" t="str" cm="1">
        <f t="array" ref="Q2551">_xlfn.IFS(LEFT(N2551,4)="film","film &amp; video",LEFT(N2551,4)="food","food",LEFT(N2551,4)="game","games",LEFT(N2551,4)="jour","journalism",LEFT(N2551,4)="musi","music",LEFT(N2551,4)="phot","photography",LEFT(N2551,4)="publ","publishing",LEFT(N2551,4)="tech","technology",LEFT(N2551,4)="thea","theater")</f>
        <v>music</v>
      </c>
      <c r="R2551" t="str">
        <f t="shared" si="199"/>
        <v>classical music</v>
      </c>
      <c r="S2551" s="10">
        <f t="shared" si="197"/>
        <v>41425.708333333336</v>
      </c>
      <c r="T2551" s="10">
        <f t="shared" si="198"/>
        <v>41390.757754629631</v>
      </c>
    </row>
    <row r="2552" spans="1:20" ht="57.6">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95"/>
        <v>1.0084615384615385</v>
      </c>
      <c r="P2552">
        <f t="shared" si="196"/>
        <v>2.2883295194508008E-2</v>
      </c>
      <c r="Q2552" t="str" cm="1">
        <f t="array" ref="Q2552">_xlfn.IFS(LEFT(N2552,4)="film","film &amp; video",LEFT(N2552,4)="food","food",LEFT(N2552,4)="game","games",LEFT(N2552,4)="jour","journalism",LEFT(N2552,4)="musi","music",LEFT(N2552,4)="phot","photography",LEFT(N2552,4)="publ","publishing",LEFT(N2552,4)="tech","technology",LEFT(N2552,4)="thea","theater")</f>
        <v>music</v>
      </c>
      <c r="R2552" t="str">
        <f t="shared" si="199"/>
        <v>classical music</v>
      </c>
      <c r="S2552" s="10">
        <f t="shared" si="197"/>
        <v>42285.165972222225</v>
      </c>
      <c r="T2552" s="10">
        <f t="shared" si="198"/>
        <v>42228.634328703702</v>
      </c>
    </row>
    <row r="2553" spans="1:20" ht="43.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95"/>
        <v>1.0273469387755103</v>
      </c>
      <c r="P2553">
        <f t="shared" si="196"/>
        <v>1.4832472520196E-2</v>
      </c>
      <c r="Q2553" t="str" cm="1">
        <f t="array" ref="Q2553">_xlfn.IFS(LEFT(N2553,4)="film","film &amp; video",LEFT(N2553,4)="food","food",LEFT(N2553,4)="game","games",LEFT(N2553,4)="jour","journalism",LEFT(N2553,4)="musi","music",LEFT(N2553,4)="phot","photography",LEFT(N2553,4)="publ","publishing",LEFT(N2553,4)="tech","technology",LEFT(N2553,4)="thea","theater")</f>
        <v>music</v>
      </c>
      <c r="R2553" t="str">
        <f t="shared" si="199"/>
        <v>classical music</v>
      </c>
      <c r="S2553" s="10">
        <f t="shared" si="197"/>
        <v>40989.866666666669</v>
      </c>
      <c r="T2553" s="10">
        <f t="shared" si="198"/>
        <v>40961.252141203702</v>
      </c>
    </row>
    <row r="2554" spans="1:20" ht="43.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95"/>
        <v>1.0649999999999999</v>
      </c>
      <c r="P2554">
        <f t="shared" si="196"/>
        <v>5.6338028169014088E-3</v>
      </c>
      <c r="Q2554" t="str" cm="1">
        <f t="array" ref="Q2554">_xlfn.IFS(LEFT(N2554,4)="film","film &amp; video",LEFT(N2554,4)="food","food",LEFT(N2554,4)="game","games",LEFT(N2554,4)="jour","journalism",LEFT(N2554,4)="musi","music",LEFT(N2554,4)="phot","photography",LEFT(N2554,4)="publ","publishing",LEFT(N2554,4)="tech","technology",LEFT(N2554,4)="thea","theater")</f>
        <v>music</v>
      </c>
      <c r="R2554" t="str">
        <f t="shared" si="199"/>
        <v>classical music</v>
      </c>
      <c r="S2554" s="10">
        <f t="shared" si="197"/>
        <v>42799.809965277775</v>
      </c>
      <c r="T2554" s="10">
        <f t="shared" si="198"/>
        <v>42769.809965277775</v>
      </c>
    </row>
    <row r="2555" spans="1:20" ht="43.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95"/>
        <v>1.5553333333333332</v>
      </c>
      <c r="P2555">
        <f t="shared" si="196"/>
        <v>2.5717959708529789E-2</v>
      </c>
      <c r="Q2555" t="str" cm="1">
        <f t="array" ref="Q2555">_xlfn.IFS(LEFT(N2555,4)="film","film &amp; video",LEFT(N2555,4)="food","food",LEFT(N2555,4)="game","games",LEFT(N2555,4)="jour","journalism",LEFT(N2555,4)="musi","music",LEFT(N2555,4)="phot","photography",LEFT(N2555,4)="publ","publishing",LEFT(N2555,4)="tech","technology",LEFT(N2555,4)="thea","theater")</f>
        <v>music</v>
      </c>
      <c r="R2555" t="str">
        <f t="shared" si="199"/>
        <v>classical music</v>
      </c>
      <c r="S2555" s="10">
        <f t="shared" si="197"/>
        <v>41173.199155092596</v>
      </c>
      <c r="T2555" s="10">
        <f t="shared" si="198"/>
        <v>41113.199155092596</v>
      </c>
    </row>
    <row r="2556" spans="1:20" ht="57.6">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95"/>
        <v>1.228</v>
      </c>
      <c r="P2556">
        <f t="shared" si="196"/>
        <v>1.8186753528773074E-2</v>
      </c>
      <c r="Q2556" t="str" cm="1">
        <f t="array" ref="Q2556">_xlfn.IFS(LEFT(N2556,4)="film","film &amp; video",LEFT(N2556,4)="food","food",LEFT(N2556,4)="game","games",LEFT(N2556,4)="jour","journalism",LEFT(N2556,4)="musi","music",LEFT(N2556,4)="phot","photography",LEFT(N2556,4)="publ","publishing",LEFT(N2556,4)="tech","technology",LEFT(N2556,4)="thea","theater")</f>
        <v>music</v>
      </c>
      <c r="R2556" t="str">
        <f t="shared" si="199"/>
        <v>classical music</v>
      </c>
      <c r="S2556" s="10">
        <f t="shared" si="197"/>
        <v>42156.165972222225</v>
      </c>
      <c r="T2556" s="10">
        <f t="shared" si="198"/>
        <v>42125.078275462962</v>
      </c>
    </row>
    <row r="2557" spans="1:20" ht="57.6">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95"/>
        <v>1.0734999999999999</v>
      </c>
      <c r="P2557">
        <f t="shared" si="196"/>
        <v>1.6301816488122962E-2</v>
      </c>
      <c r="Q2557" t="str" cm="1">
        <f t="array" ref="Q2557">_xlfn.IFS(LEFT(N2557,4)="film","film &amp; video",LEFT(N2557,4)="food","food",LEFT(N2557,4)="game","games",LEFT(N2557,4)="jour","journalism",LEFT(N2557,4)="musi","music",LEFT(N2557,4)="phot","photography",LEFT(N2557,4)="publ","publishing",LEFT(N2557,4)="tech","technology",LEFT(N2557,4)="thea","theater")</f>
        <v>music</v>
      </c>
      <c r="R2557" t="str">
        <f t="shared" si="199"/>
        <v>classical music</v>
      </c>
      <c r="S2557" s="10">
        <f t="shared" si="197"/>
        <v>41057.655011574076</v>
      </c>
      <c r="T2557" s="10">
        <f t="shared" si="198"/>
        <v>41026.655011574076</v>
      </c>
    </row>
    <row r="2558" spans="1:20" ht="43.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95"/>
        <v>1.0550335570469798</v>
      </c>
      <c r="P2558">
        <f t="shared" si="196"/>
        <v>4.3256997455470736E-2</v>
      </c>
      <c r="Q2558" t="str" cm="1">
        <f t="array" ref="Q2558">_xlfn.IFS(LEFT(N2558,4)="film","film &amp; video",LEFT(N2558,4)="food","food",LEFT(N2558,4)="game","games",LEFT(N2558,4)="jour","journalism",LEFT(N2558,4)="musi","music",LEFT(N2558,4)="phot","photography",LEFT(N2558,4)="publ","publishing",LEFT(N2558,4)="tech","technology",LEFT(N2558,4)="thea","theater")</f>
        <v>music</v>
      </c>
      <c r="R2558" t="str">
        <f t="shared" si="199"/>
        <v>classical music</v>
      </c>
      <c r="S2558" s="10">
        <f t="shared" si="197"/>
        <v>41267.991400462961</v>
      </c>
      <c r="T2558" s="10">
        <f t="shared" si="198"/>
        <v>41222.991400462961</v>
      </c>
    </row>
    <row r="2559" spans="1:20" ht="28.8">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95"/>
        <v>1.1844444444444444</v>
      </c>
      <c r="P2559">
        <f t="shared" si="196"/>
        <v>3.3771106941838651E-2</v>
      </c>
      <c r="Q2559" t="str" cm="1">
        <f t="array" ref="Q2559">_xlfn.IFS(LEFT(N2559,4)="film","film &amp; video",LEFT(N2559,4)="food","food",LEFT(N2559,4)="game","games",LEFT(N2559,4)="jour","journalism",LEFT(N2559,4)="musi","music",LEFT(N2559,4)="phot","photography",LEFT(N2559,4)="publ","publishing",LEFT(N2559,4)="tech","technology",LEFT(N2559,4)="thea","theater")</f>
        <v>music</v>
      </c>
      <c r="R2559" t="str">
        <f t="shared" si="199"/>
        <v>classical music</v>
      </c>
      <c r="S2559" s="10">
        <f t="shared" si="197"/>
        <v>41774.745208333334</v>
      </c>
      <c r="T2559" s="10">
        <f t="shared" si="198"/>
        <v>41744.745208333334</v>
      </c>
    </row>
    <row r="2560" spans="1:20" ht="43.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95"/>
        <v>1.0888</v>
      </c>
      <c r="P2560">
        <f t="shared" si="196"/>
        <v>1.3225569434239529E-2</v>
      </c>
      <c r="Q2560" t="str" cm="1">
        <f t="array" ref="Q2560">_xlfn.IFS(LEFT(N2560,4)="film","film &amp; video",LEFT(N2560,4)="food","food",LEFT(N2560,4)="game","games",LEFT(N2560,4)="jour","journalism",LEFT(N2560,4)="musi","music",LEFT(N2560,4)="phot","photography",LEFT(N2560,4)="publ","publishing",LEFT(N2560,4)="tech","technology",LEFT(N2560,4)="thea","theater")</f>
        <v>music</v>
      </c>
      <c r="R2560" t="str">
        <f t="shared" si="199"/>
        <v>classical music</v>
      </c>
      <c r="S2560" s="10">
        <f t="shared" si="197"/>
        <v>42125.582638888889</v>
      </c>
      <c r="T2560" s="10">
        <f t="shared" si="198"/>
        <v>42093.860023148154</v>
      </c>
    </row>
    <row r="2561" spans="1:20" ht="43.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95"/>
        <v>1.1125</v>
      </c>
      <c r="P2561">
        <f t="shared" si="196"/>
        <v>2.8089887640449437E-2</v>
      </c>
      <c r="Q2561" t="str" cm="1">
        <f t="array" ref="Q2561">_xlfn.IFS(LEFT(N2561,4)="film","film &amp; video",LEFT(N2561,4)="food","food",LEFT(N2561,4)="game","games",LEFT(N2561,4)="jour","journalism",LEFT(N2561,4)="musi","music",LEFT(N2561,4)="phot","photography",LEFT(N2561,4)="publ","publishing",LEFT(N2561,4)="tech","technology",LEFT(N2561,4)="thea","theater")</f>
        <v>music</v>
      </c>
      <c r="R2561" t="str">
        <f t="shared" si="199"/>
        <v>classical music</v>
      </c>
      <c r="S2561" s="10">
        <f t="shared" si="197"/>
        <v>40862.817361111112</v>
      </c>
      <c r="T2561" s="10">
        <f t="shared" si="198"/>
        <v>40829.873657407406</v>
      </c>
    </row>
    <row r="2562" spans="1:20" ht="43.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200">E2562/D2562</f>
        <v>1.0009999999999999</v>
      </c>
      <c r="P2562">
        <f t="shared" ref="P2562:P2625" si="201">L2562/E2562</f>
        <v>6.993006993006993E-3</v>
      </c>
      <c r="Q2562" t="str" cm="1">
        <f t="array" ref="Q2562">_xlfn.IFS(LEFT(N2562,4)="film","film &amp; video",LEFT(N2562,4)="food","food",LEFT(N2562,4)="game","games",LEFT(N2562,4)="jour","journalism",LEFT(N2562,4)="musi","music",LEFT(N2562,4)="phot","photography",LEFT(N2562,4)="publ","publishing",LEFT(N2562,4)="tech","technology",LEFT(N2562,4)="thea","theater")</f>
        <v>music</v>
      </c>
      <c r="R2562" t="str">
        <f t="shared" si="199"/>
        <v>classical music</v>
      </c>
      <c r="S2562" s="10">
        <f t="shared" ref="S2562:S2625" si="202">(((I2562/60)/60)/24)+DATE(1970,1,1)</f>
        <v>42069.951087962967</v>
      </c>
      <c r="T2562" s="10">
        <f t="shared" ref="T2562:T2625" si="203">(((J2562/60)/60)/24)+DATE(1970,1,1)</f>
        <v>42039.951087962967</v>
      </c>
    </row>
    <row r="2563" spans="1:20" ht="43.2">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200"/>
        <v>0</v>
      </c>
      <c r="P2563" t="e">
        <f t="shared" si="201"/>
        <v>#DIV/0!</v>
      </c>
      <c r="Q2563" t="str" cm="1">
        <f t="array" ref="Q2563">_xlfn.IFS(LEFT(N2563,4)="film","film &amp; video",LEFT(N2563,4)="food","food",LEFT(N2563,4)="game","games",LEFT(N2563,4)="jour","journalism",LEFT(N2563,4)="musi","music",LEFT(N2563,4)="phot","photography",LEFT(N2563,4)="publ","publishing",LEFT(N2563,4)="tech","technology",LEFT(N2563,4)="thea","theater")</f>
        <v>food</v>
      </c>
      <c r="R2563" t="str">
        <f t="shared" ref="R2563:R2626" si="204">MID(N2563,SEARCH("/",N2563)+1,17)</f>
        <v>food trucks</v>
      </c>
      <c r="S2563" s="10">
        <f t="shared" si="202"/>
        <v>42290.528807870374</v>
      </c>
      <c r="T2563" s="10">
        <f t="shared" si="203"/>
        <v>42260.528807870374</v>
      </c>
    </row>
    <row r="2564" spans="1:20" ht="57.6">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200"/>
        <v>7.4999999999999997E-3</v>
      </c>
      <c r="P2564">
        <f t="shared" si="201"/>
        <v>0.04</v>
      </c>
      <c r="Q2564" t="str" cm="1">
        <f t="array" ref="Q2564">_xlfn.IFS(LEFT(N2564,4)="film","film &amp; video",LEFT(N2564,4)="food","food",LEFT(N2564,4)="game","games",LEFT(N2564,4)="jour","journalism",LEFT(N2564,4)="musi","music",LEFT(N2564,4)="phot","photography",LEFT(N2564,4)="publ","publishing",LEFT(N2564,4)="tech","technology",LEFT(N2564,4)="thea","theater")</f>
        <v>food</v>
      </c>
      <c r="R2564" t="str">
        <f t="shared" si="204"/>
        <v>food trucks</v>
      </c>
      <c r="S2564" s="10">
        <f t="shared" si="202"/>
        <v>42654.524756944447</v>
      </c>
      <c r="T2564" s="10">
        <f t="shared" si="203"/>
        <v>42594.524756944447</v>
      </c>
    </row>
    <row r="2565" spans="1:20" ht="28.8">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200"/>
        <v>0</v>
      </c>
      <c r="P2565" t="e">
        <f t="shared" si="201"/>
        <v>#DIV/0!</v>
      </c>
      <c r="Q2565" t="str" cm="1">
        <f t="array" ref="Q2565">_xlfn.IFS(LEFT(N2565,4)="film","film &amp; video",LEFT(N2565,4)="food","food",LEFT(N2565,4)="game","games",LEFT(N2565,4)="jour","journalism",LEFT(N2565,4)="musi","music",LEFT(N2565,4)="phot","photography",LEFT(N2565,4)="publ","publishing",LEFT(N2565,4)="tech","technology",LEFT(N2565,4)="thea","theater")</f>
        <v>food</v>
      </c>
      <c r="R2565" t="str">
        <f t="shared" si="204"/>
        <v>food trucks</v>
      </c>
      <c r="S2565" s="10">
        <f t="shared" si="202"/>
        <v>42215.139479166668</v>
      </c>
      <c r="T2565" s="10">
        <f t="shared" si="203"/>
        <v>42155.139479166668</v>
      </c>
    </row>
    <row r="2566" spans="1:20" ht="43.2">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200"/>
        <v>0</v>
      </c>
      <c r="P2566" t="e">
        <f t="shared" si="201"/>
        <v>#DIV/0!</v>
      </c>
      <c r="Q2566" t="str" cm="1">
        <f t="array" ref="Q2566">_xlfn.IFS(LEFT(N2566,4)="film","film &amp; video",LEFT(N2566,4)="food","food",LEFT(N2566,4)="game","games",LEFT(N2566,4)="jour","journalism",LEFT(N2566,4)="musi","music",LEFT(N2566,4)="phot","photography",LEFT(N2566,4)="publ","publishing",LEFT(N2566,4)="tech","technology",LEFT(N2566,4)="thea","theater")</f>
        <v>food</v>
      </c>
      <c r="R2566" t="str">
        <f t="shared" si="204"/>
        <v>food trucks</v>
      </c>
      <c r="S2566" s="10">
        <f t="shared" si="202"/>
        <v>41852.040497685186</v>
      </c>
      <c r="T2566" s="10">
        <f t="shared" si="203"/>
        <v>41822.040497685186</v>
      </c>
    </row>
    <row r="2567" spans="1:20" ht="43.2">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200"/>
        <v>0.01</v>
      </c>
      <c r="P2567">
        <f t="shared" si="201"/>
        <v>0.01</v>
      </c>
      <c r="Q2567" t="str" cm="1">
        <f t="array" ref="Q2567">_xlfn.IFS(LEFT(N2567,4)="film","film &amp; video",LEFT(N2567,4)="food","food",LEFT(N2567,4)="game","games",LEFT(N2567,4)="jour","journalism",LEFT(N2567,4)="musi","music",LEFT(N2567,4)="phot","photography",LEFT(N2567,4)="publ","publishing",LEFT(N2567,4)="tech","technology",LEFT(N2567,4)="thea","theater")</f>
        <v>food</v>
      </c>
      <c r="R2567" t="str">
        <f t="shared" si="204"/>
        <v>food trucks</v>
      </c>
      <c r="S2567" s="10">
        <f t="shared" si="202"/>
        <v>42499.868055555555</v>
      </c>
      <c r="T2567" s="10">
        <f t="shared" si="203"/>
        <v>42440.650335648148</v>
      </c>
    </row>
    <row r="2568" spans="1:20" ht="43.2">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200"/>
        <v>0</v>
      </c>
      <c r="P2568" t="e">
        <f t="shared" si="201"/>
        <v>#DIV/0!</v>
      </c>
      <c r="Q2568" t="str" cm="1">
        <f t="array" ref="Q2568">_xlfn.IFS(LEFT(N2568,4)="film","film &amp; video",LEFT(N2568,4)="food","food",LEFT(N2568,4)="game","games",LEFT(N2568,4)="jour","journalism",LEFT(N2568,4)="musi","music",LEFT(N2568,4)="phot","photography",LEFT(N2568,4)="publ","publishing",LEFT(N2568,4)="tech","technology",LEFT(N2568,4)="thea","theater")</f>
        <v>food</v>
      </c>
      <c r="R2568" t="str">
        <f t="shared" si="204"/>
        <v>food trucks</v>
      </c>
      <c r="S2568" s="10">
        <f t="shared" si="202"/>
        <v>41872.980879629627</v>
      </c>
      <c r="T2568" s="10">
        <f t="shared" si="203"/>
        <v>41842.980879629627</v>
      </c>
    </row>
    <row r="2569" spans="1:20" ht="43.2">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200"/>
        <v>2.6666666666666666E-3</v>
      </c>
      <c r="P2569">
        <f t="shared" si="201"/>
        <v>1.6666666666666666E-2</v>
      </c>
      <c r="Q2569" t="str" cm="1">
        <f t="array" ref="Q2569">_xlfn.IFS(LEFT(N2569,4)="film","film &amp; video",LEFT(N2569,4)="food","food",LEFT(N2569,4)="game","games",LEFT(N2569,4)="jour","journalism",LEFT(N2569,4)="musi","music",LEFT(N2569,4)="phot","photography",LEFT(N2569,4)="publ","publishing",LEFT(N2569,4)="tech","technology",LEFT(N2569,4)="thea","theater")</f>
        <v>food</v>
      </c>
      <c r="R2569" t="str">
        <f t="shared" si="204"/>
        <v>food trucks</v>
      </c>
      <c r="S2569" s="10">
        <f t="shared" si="202"/>
        <v>42117.878912037035</v>
      </c>
      <c r="T2569" s="10">
        <f t="shared" si="203"/>
        <v>42087.878912037035</v>
      </c>
    </row>
    <row r="2570" spans="1:20" ht="43.2">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200"/>
        <v>5.0000000000000001E-3</v>
      </c>
      <c r="P2570">
        <f t="shared" si="201"/>
        <v>0.02</v>
      </c>
      <c r="Q2570" t="str" cm="1">
        <f t="array" ref="Q2570">_xlfn.IFS(LEFT(N2570,4)="film","film &amp; video",LEFT(N2570,4)="food","food",LEFT(N2570,4)="game","games",LEFT(N2570,4)="jour","journalism",LEFT(N2570,4)="musi","music",LEFT(N2570,4)="phot","photography",LEFT(N2570,4)="publ","publishing",LEFT(N2570,4)="tech","technology",LEFT(N2570,4)="thea","theater")</f>
        <v>food</v>
      </c>
      <c r="R2570" t="str">
        <f t="shared" si="204"/>
        <v>food trucks</v>
      </c>
      <c r="S2570" s="10">
        <f t="shared" si="202"/>
        <v>42614.666597222225</v>
      </c>
      <c r="T2570" s="10">
        <f t="shared" si="203"/>
        <v>42584.666597222225</v>
      </c>
    </row>
    <row r="2571" spans="1:20" ht="43.2">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200"/>
        <v>2.2307692307692306E-2</v>
      </c>
      <c r="P2571">
        <f t="shared" si="201"/>
        <v>1.3793103448275862E-2</v>
      </c>
      <c r="Q2571" t="str" cm="1">
        <f t="array" ref="Q2571">_xlfn.IFS(LEFT(N2571,4)="film","film &amp; video",LEFT(N2571,4)="food","food",LEFT(N2571,4)="game","games",LEFT(N2571,4)="jour","journalism",LEFT(N2571,4)="musi","music",LEFT(N2571,4)="phot","photography",LEFT(N2571,4)="publ","publishing",LEFT(N2571,4)="tech","technology",LEFT(N2571,4)="thea","theater")</f>
        <v>food</v>
      </c>
      <c r="R2571" t="str">
        <f t="shared" si="204"/>
        <v>food trucks</v>
      </c>
      <c r="S2571" s="10">
        <f t="shared" si="202"/>
        <v>42264.105462962965</v>
      </c>
      <c r="T2571" s="10">
        <f t="shared" si="203"/>
        <v>42234.105462962965</v>
      </c>
    </row>
    <row r="2572" spans="1:20" ht="43.2">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200"/>
        <v>8.4285714285714294E-3</v>
      </c>
      <c r="P2572">
        <f t="shared" si="201"/>
        <v>3.3898305084745763E-2</v>
      </c>
      <c r="Q2572" t="str" cm="1">
        <f t="array" ref="Q2572">_xlfn.IFS(LEFT(N2572,4)="film","film &amp; video",LEFT(N2572,4)="food","food",LEFT(N2572,4)="game","games",LEFT(N2572,4)="jour","journalism",LEFT(N2572,4)="musi","music",LEFT(N2572,4)="phot","photography",LEFT(N2572,4)="publ","publishing",LEFT(N2572,4)="tech","technology",LEFT(N2572,4)="thea","theater")</f>
        <v>food</v>
      </c>
      <c r="R2572" t="str">
        <f t="shared" si="204"/>
        <v>food trucks</v>
      </c>
      <c r="S2572" s="10">
        <f t="shared" si="202"/>
        <v>42774.903182870374</v>
      </c>
      <c r="T2572" s="10">
        <f t="shared" si="203"/>
        <v>42744.903182870374</v>
      </c>
    </row>
    <row r="2573" spans="1:20" ht="43.2">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200"/>
        <v>2.5000000000000001E-3</v>
      </c>
      <c r="P2573">
        <f t="shared" si="201"/>
        <v>1.6E-2</v>
      </c>
      <c r="Q2573" t="str" cm="1">
        <f t="array" ref="Q2573">_xlfn.IFS(LEFT(N2573,4)="film","film &amp; video",LEFT(N2573,4)="food","food",LEFT(N2573,4)="game","games",LEFT(N2573,4)="jour","journalism",LEFT(N2573,4)="musi","music",LEFT(N2573,4)="phot","photography",LEFT(N2573,4)="publ","publishing",LEFT(N2573,4)="tech","technology",LEFT(N2573,4)="thea","theater")</f>
        <v>food</v>
      </c>
      <c r="R2573" t="str">
        <f t="shared" si="204"/>
        <v>food trucks</v>
      </c>
      <c r="S2573" s="10">
        <f t="shared" si="202"/>
        <v>42509.341678240744</v>
      </c>
      <c r="T2573" s="10">
        <f t="shared" si="203"/>
        <v>42449.341678240744</v>
      </c>
    </row>
    <row r="2574" spans="1:20" ht="43.2">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200"/>
        <v>0</v>
      </c>
      <c r="P2574" t="e">
        <f t="shared" si="201"/>
        <v>#DIV/0!</v>
      </c>
      <c r="Q2574" t="str" cm="1">
        <f t="array" ref="Q2574">_xlfn.IFS(LEFT(N2574,4)="film","film &amp; video",LEFT(N2574,4)="food","food",LEFT(N2574,4)="game","games",LEFT(N2574,4)="jour","journalism",LEFT(N2574,4)="musi","music",LEFT(N2574,4)="phot","photography",LEFT(N2574,4)="publ","publishing",LEFT(N2574,4)="tech","technology",LEFT(N2574,4)="thea","theater")</f>
        <v>food</v>
      </c>
      <c r="R2574" t="str">
        <f t="shared" si="204"/>
        <v>food trucks</v>
      </c>
      <c r="S2574" s="10">
        <f t="shared" si="202"/>
        <v>42107.119409722218</v>
      </c>
      <c r="T2574" s="10">
        <f t="shared" si="203"/>
        <v>42077.119409722218</v>
      </c>
    </row>
    <row r="2575" spans="1:20" ht="43.2">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200"/>
        <v>0</v>
      </c>
      <c r="P2575" t="e">
        <f t="shared" si="201"/>
        <v>#DIV/0!</v>
      </c>
      <c r="Q2575" t="str" cm="1">
        <f t="array" ref="Q2575">_xlfn.IFS(LEFT(N2575,4)="film","film &amp; video",LEFT(N2575,4)="food","food",LEFT(N2575,4)="game","games",LEFT(N2575,4)="jour","journalism",LEFT(N2575,4)="musi","music",LEFT(N2575,4)="phot","photography",LEFT(N2575,4)="publ","publishing",LEFT(N2575,4)="tech","technology",LEFT(N2575,4)="thea","theater")</f>
        <v>food</v>
      </c>
      <c r="R2575" t="str">
        <f t="shared" si="204"/>
        <v>food trucks</v>
      </c>
      <c r="S2575" s="10">
        <f t="shared" si="202"/>
        <v>41874.592002314814</v>
      </c>
      <c r="T2575" s="10">
        <f t="shared" si="203"/>
        <v>41829.592002314814</v>
      </c>
    </row>
    <row r="2576" spans="1:20" ht="43.2">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200"/>
        <v>0</v>
      </c>
      <c r="P2576" t="e">
        <f t="shared" si="201"/>
        <v>#DIV/0!</v>
      </c>
      <c r="Q2576" t="str" cm="1">
        <f t="array" ref="Q2576">_xlfn.IFS(LEFT(N2576,4)="film","film &amp; video",LEFT(N2576,4)="food","food",LEFT(N2576,4)="game","games",LEFT(N2576,4)="jour","journalism",LEFT(N2576,4)="musi","music",LEFT(N2576,4)="phot","photography",LEFT(N2576,4)="publ","publishing",LEFT(N2576,4)="tech","technology",LEFT(N2576,4)="thea","theater")</f>
        <v>food</v>
      </c>
      <c r="R2576" t="str">
        <f t="shared" si="204"/>
        <v>food trucks</v>
      </c>
      <c r="S2576" s="10">
        <f t="shared" si="202"/>
        <v>42508.825752314813</v>
      </c>
      <c r="T2576" s="10">
        <f t="shared" si="203"/>
        <v>42487.825752314813</v>
      </c>
    </row>
    <row r="2577" spans="1:20" ht="43.2">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200"/>
        <v>0</v>
      </c>
      <c r="P2577" t="e">
        <f t="shared" si="201"/>
        <v>#DIV/0!</v>
      </c>
      <c r="Q2577" t="str" cm="1">
        <f t="array" ref="Q2577">_xlfn.IFS(LEFT(N2577,4)="film","film &amp; video",LEFT(N2577,4)="food","food",LEFT(N2577,4)="game","games",LEFT(N2577,4)="jour","journalism",LEFT(N2577,4)="musi","music",LEFT(N2577,4)="phot","photography",LEFT(N2577,4)="publ","publishing",LEFT(N2577,4)="tech","technology",LEFT(N2577,4)="thea","theater")</f>
        <v>food</v>
      </c>
      <c r="R2577" t="str">
        <f t="shared" si="204"/>
        <v>food trucks</v>
      </c>
      <c r="S2577" s="10">
        <f t="shared" si="202"/>
        <v>42016.108726851846</v>
      </c>
      <c r="T2577" s="10">
        <f t="shared" si="203"/>
        <v>41986.108726851846</v>
      </c>
    </row>
    <row r="2578" spans="1:20" ht="28.8">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200"/>
        <v>0</v>
      </c>
      <c r="P2578" t="e">
        <f t="shared" si="201"/>
        <v>#DIV/0!</v>
      </c>
      <c r="Q2578" t="str" cm="1">
        <f t="array" ref="Q2578">_xlfn.IFS(LEFT(N2578,4)="film","film &amp; video",LEFT(N2578,4)="food","food",LEFT(N2578,4)="game","games",LEFT(N2578,4)="jour","journalism",LEFT(N2578,4)="musi","music",LEFT(N2578,4)="phot","photography",LEFT(N2578,4)="publ","publishing",LEFT(N2578,4)="tech","technology",LEFT(N2578,4)="thea","theater")</f>
        <v>food</v>
      </c>
      <c r="R2578" t="str">
        <f t="shared" si="204"/>
        <v>food trucks</v>
      </c>
      <c r="S2578" s="10">
        <f t="shared" si="202"/>
        <v>42104.968136574069</v>
      </c>
      <c r="T2578" s="10">
        <f t="shared" si="203"/>
        <v>42060.00980324074</v>
      </c>
    </row>
    <row r="2579" spans="1:20" ht="43.2">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200"/>
        <v>0</v>
      </c>
      <c r="P2579" t="e">
        <f t="shared" si="201"/>
        <v>#DIV/0!</v>
      </c>
      <c r="Q2579" t="str" cm="1">
        <f t="array" ref="Q2579">_xlfn.IFS(LEFT(N2579,4)="film","film &amp; video",LEFT(N2579,4)="food","food",LEFT(N2579,4)="game","games",LEFT(N2579,4)="jour","journalism",LEFT(N2579,4)="musi","music",LEFT(N2579,4)="phot","photography",LEFT(N2579,4)="publ","publishing",LEFT(N2579,4)="tech","technology",LEFT(N2579,4)="thea","theater")</f>
        <v>food</v>
      </c>
      <c r="R2579" t="str">
        <f t="shared" si="204"/>
        <v>food trucks</v>
      </c>
      <c r="S2579" s="10">
        <f t="shared" si="202"/>
        <v>41855.820567129631</v>
      </c>
      <c r="T2579" s="10">
        <f t="shared" si="203"/>
        <v>41830.820567129631</v>
      </c>
    </row>
    <row r="2580" spans="1:20" ht="57.6">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200"/>
        <v>0</v>
      </c>
      <c r="P2580" t="e">
        <f t="shared" si="201"/>
        <v>#DIV/0!</v>
      </c>
      <c r="Q2580" t="str" cm="1">
        <f t="array" ref="Q2580">_xlfn.IFS(LEFT(N2580,4)="film","film &amp; video",LEFT(N2580,4)="food","food",LEFT(N2580,4)="game","games",LEFT(N2580,4)="jour","journalism",LEFT(N2580,4)="musi","music",LEFT(N2580,4)="phot","photography",LEFT(N2580,4)="publ","publishing",LEFT(N2580,4)="tech","technology",LEFT(N2580,4)="thea","theater")</f>
        <v>food</v>
      </c>
      <c r="R2580" t="str">
        <f t="shared" si="204"/>
        <v>food trucks</v>
      </c>
      <c r="S2580" s="10">
        <f t="shared" si="202"/>
        <v>42286.708333333328</v>
      </c>
      <c r="T2580" s="10">
        <f t="shared" si="203"/>
        <v>42238.022905092599</v>
      </c>
    </row>
    <row r="2581" spans="1:20" ht="43.2">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200"/>
        <v>1.3849999999999999E-3</v>
      </c>
      <c r="P2581">
        <f t="shared" si="201"/>
        <v>4.3321299638989168E-2</v>
      </c>
      <c r="Q2581" t="str" cm="1">
        <f t="array" ref="Q2581">_xlfn.IFS(LEFT(N2581,4)="film","film &amp; video",LEFT(N2581,4)="food","food",LEFT(N2581,4)="game","games",LEFT(N2581,4)="jour","journalism",LEFT(N2581,4)="musi","music",LEFT(N2581,4)="phot","photography",LEFT(N2581,4)="publ","publishing",LEFT(N2581,4)="tech","technology",LEFT(N2581,4)="thea","theater")</f>
        <v>food</v>
      </c>
      <c r="R2581" t="str">
        <f t="shared" si="204"/>
        <v>food trucks</v>
      </c>
      <c r="S2581" s="10">
        <f t="shared" si="202"/>
        <v>41897.829895833333</v>
      </c>
      <c r="T2581" s="10">
        <f t="shared" si="203"/>
        <v>41837.829895833333</v>
      </c>
    </row>
    <row r="2582" spans="1:20" ht="43.2">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200"/>
        <v>6.0000000000000001E-3</v>
      </c>
      <c r="P2582">
        <f t="shared" si="201"/>
        <v>3.9215686274509803E-2</v>
      </c>
      <c r="Q2582" t="str" cm="1">
        <f t="array" ref="Q2582">_xlfn.IFS(LEFT(N2582,4)="film","film &amp; video",LEFT(N2582,4)="food","food",LEFT(N2582,4)="game","games",LEFT(N2582,4)="jour","journalism",LEFT(N2582,4)="musi","music",LEFT(N2582,4)="phot","photography",LEFT(N2582,4)="publ","publishing",LEFT(N2582,4)="tech","technology",LEFT(N2582,4)="thea","theater")</f>
        <v>food</v>
      </c>
      <c r="R2582" t="str">
        <f t="shared" si="204"/>
        <v>food trucks</v>
      </c>
      <c r="S2582" s="10">
        <f t="shared" si="202"/>
        <v>42140.125</v>
      </c>
      <c r="T2582" s="10">
        <f t="shared" si="203"/>
        <v>42110.326423611114</v>
      </c>
    </row>
    <row r="2583" spans="1:20" ht="43.2">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200"/>
        <v>0.106</v>
      </c>
      <c r="P2583">
        <f t="shared" si="201"/>
        <v>2.0754716981132074E-2</v>
      </c>
      <c r="Q2583" t="str" cm="1">
        <f t="array" ref="Q2583">_xlfn.IFS(LEFT(N2583,4)="film","film &amp; video",LEFT(N2583,4)="food","food",LEFT(N2583,4)="game","games",LEFT(N2583,4)="jour","journalism",LEFT(N2583,4)="musi","music",LEFT(N2583,4)="phot","photography",LEFT(N2583,4)="publ","publishing",LEFT(N2583,4)="tech","technology",LEFT(N2583,4)="thea","theater")</f>
        <v>food</v>
      </c>
      <c r="R2583" t="str">
        <f t="shared" si="204"/>
        <v>food trucks</v>
      </c>
      <c r="S2583" s="10">
        <f t="shared" si="202"/>
        <v>42324.670115740737</v>
      </c>
      <c r="T2583" s="10">
        <f t="shared" si="203"/>
        <v>42294.628449074073</v>
      </c>
    </row>
    <row r="2584" spans="1:20" ht="28.8">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200"/>
        <v>1.1111111111111112E-5</v>
      </c>
      <c r="P2584">
        <f t="shared" si="201"/>
        <v>1</v>
      </c>
      <c r="Q2584" t="str" cm="1">
        <f t="array" ref="Q2584">_xlfn.IFS(LEFT(N2584,4)="film","film &amp; video",LEFT(N2584,4)="food","food",LEFT(N2584,4)="game","games",LEFT(N2584,4)="jour","journalism",LEFT(N2584,4)="musi","music",LEFT(N2584,4)="phot","photography",LEFT(N2584,4)="publ","publishing",LEFT(N2584,4)="tech","technology",LEFT(N2584,4)="thea","theater")</f>
        <v>food</v>
      </c>
      <c r="R2584" t="str">
        <f t="shared" si="204"/>
        <v>food trucks</v>
      </c>
      <c r="S2584" s="10">
        <f t="shared" si="202"/>
        <v>42672.988819444443</v>
      </c>
      <c r="T2584" s="10">
        <f t="shared" si="203"/>
        <v>42642.988819444443</v>
      </c>
    </row>
    <row r="2585" spans="1:20" ht="43.2">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200"/>
        <v>5.0000000000000001E-3</v>
      </c>
      <c r="P2585">
        <f t="shared" si="201"/>
        <v>1</v>
      </c>
      <c r="Q2585" t="str" cm="1">
        <f t="array" ref="Q2585">_xlfn.IFS(LEFT(N2585,4)="film","film &amp; video",LEFT(N2585,4)="food","food",LEFT(N2585,4)="game","games",LEFT(N2585,4)="jour","journalism",LEFT(N2585,4)="musi","music",LEFT(N2585,4)="phot","photography",LEFT(N2585,4)="publ","publishing",LEFT(N2585,4)="tech","technology",LEFT(N2585,4)="thea","theater")</f>
        <v>food</v>
      </c>
      <c r="R2585" t="str">
        <f t="shared" si="204"/>
        <v>food trucks</v>
      </c>
      <c r="S2585" s="10">
        <f t="shared" si="202"/>
        <v>42079.727777777778</v>
      </c>
      <c r="T2585" s="10">
        <f t="shared" si="203"/>
        <v>42019.76944444445</v>
      </c>
    </row>
    <row r="2586" spans="1:20" ht="28.8">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200"/>
        <v>0</v>
      </c>
      <c r="P2586" t="e">
        <f t="shared" si="201"/>
        <v>#DIV/0!</v>
      </c>
      <c r="Q2586" t="str" cm="1">
        <f t="array" ref="Q2586">_xlfn.IFS(LEFT(N2586,4)="film","film &amp; video",LEFT(N2586,4)="food","food",LEFT(N2586,4)="game","games",LEFT(N2586,4)="jour","journalism",LEFT(N2586,4)="musi","music",LEFT(N2586,4)="phot","photography",LEFT(N2586,4)="publ","publishing",LEFT(N2586,4)="tech","technology",LEFT(N2586,4)="thea","theater")</f>
        <v>food</v>
      </c>
      <c r="R2586" t="str">
        <f t="shared" si="204"/>
        <v>food trucks</v>
      </c>
      <c r="S2586" s="10">
        <f t="shared" si="202"/>
        <v>42170.173252314817</v>
      </c>
      <c r="T2586" s="10">
        <f t="shared" si="203"/>
        <v>42140.173252314817</v>
      </c>
    </row>
    <row r="2587" spans="1:20" ht="43.2">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200"/>
        <v>1.6666666666666668E-3</v>
      </c>
      <c r="P2587">
        <f t="shared" si="201"/>
        <v>0.02</v>
      </c>
      <c r="Q2587" t="str" cm="1">
        <f t="array" ref="Q2587">_xlfn.IFS(LEFT(N2587,4)="film","film &amp; video",LEFT(N2587,4)="food","food",LEFT(N2587,4)="game","games",LEFT(N2587,4)="jour","journalism",LEFT(N2587,4)="musi","music",LEFT(N2587,4)="phot","photography",LEFT(N2587,4)="publ","publishing",LEFT(N2587,4)="tech","technology",LEFT(N2587,4)="thea","theater")</f>
        <v>food</v>
      </c>
      <c r="R2587" t="str">
        <f t="shared" si="204"/>
        <v>food trucks</v>
      </c>
      <c r="S2587" s="10">
        <f t="shared" si="202"/>
        <v>41825.963333333333</v>
      </c>
      <c r="T2587" s="10">
        <f t="shared" si="203"/>
        <v>41795.963333333333</v>
      </c>
    </row>
    <row r="2588" spans="1:20" ht="28.8">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200"/>
        <v>1.6666666666666668E-3</v>
      </c>
      <c r="P2588">
        <f t="shared" si="201"/>
        <v>0.2</v>
      </c>
      <c r="Q2588" t="str" cm="1">
        <f t="array" ref="Q2588">_xlfn.IFS(LEFT(N2588,4)="film","film &amp; video",LEFT(N2588,4)="food","food",LEFT(N2588,4)="game","games",LEFT(N2588,4)="jour","journalism",LEFT(N2588,4)="musi","music",LEFT(N2588,4)="phot","photography",LEFT(N2588,4)="publ","publishing",LEFT(N2588,4)="tech","technology",LEFT(N2588,4)="thea","theater")</f>
        <v>food</v>
      </c>
      <c r="R2588" t="str">
        <f t="shared" si="204"/>
        <v>food trucks</v>
      </c>
      <c r="S2588" s="10">
        <f t="shared" si="202"/>
        <v>42363.330277777779</v>
      </c>
      <c r="T2588" s="10">
        <f t="shared" si="203"/>
        <v>42333.330277777779</v>
      </c>
    </row>
    <row r="2589" spans="1:20" ht="43.2">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200"/>
        <v>2.4340000000000001E-2</v>
      </c>
      <c r="P2589">
        <f t="shared" si="201"/>
        <v>4.9301561216105174E-3</v>
      </c>
      <c r="Q2589" t="str" cm="1">
        <f t="array" ref="Q2589">_xlfn.IFS(LEFT(N2589,4)="film","film &amp; video",LEFT(N2589,4)="food","food",LEFT(N2589,4)="game","games",LEFT(N2589,4)="jour","journalism",LEFT(N2589,4)="musi","music",LEFT(N2589,4)="phot","photography",LEFT(N2589,4)="publ","publishing",LEFT(N2589,4)="tech","technology",LEFT(N2589,4)="thea","theater")</f>
        <v>food</v>
      </c>
      <c r="R2589" t="str">
        <f t="shared" si="204"/>
        <v>food trucks</v>
      </c>
      <c r="S2589" s="10">
        <f t="shared" si="202"/>
        <v>42368.675381944442</v>
      </c>
      <c r="T2589" s="10">
        <f t="shared" si="203"/>
        <v>42338.675381944442</v>
      </c>
    </row>
    <row r="2590" spans="1:20" ht="57.6">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200"/>
        <v>3.8833333333333331E-2</v>
      </c>
      <c r="P2590">
        <f t="shared" si="201"/>
        <v>3.4334763948497854E-2</v>
      </c>
      <c r="Q2590" t="str" cm="1">
        <f t="array" ref="Q2590">_xlfn.IFS(LEFT(N2590,4)="film","film &amp; video",LEFT(N2590,4)="food","food",LEFT(N2590,4)="game","games",LEFT(N2590,4)="jour","journalism",LEFT(N2590,4)="musi","music",LEFT(N2590,4)="phot","photography",LEFT(N2590,4)="publ","publishing",LEFT(N2590,4)="tech","technology",LEFT(N2590,4)="thea","theater")</f>
        <v>food</v>
      </c>
      <c r="R2590" t="str">
        <f t="shared" si="204"/>
        <v>food trucks</v>
      </c>
      <c r="S2590" s="10">
        <f t="shared" si="202"/>
        <v>42094.551388888889</v>
      </c>
      <c r="T2590" s="10">
        <f t="shared" si="203"/>
        <v>42042.676226851851</v>
      </c>
    </row>
    <row r="2591" spans="1:20" ht="43.2">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200"/>
        <v>1E-4</v>
      </c>
      <c r="P2591">
        <f t="shared" si="201"/>
        <v>0.2</v>
      </c>
      <c r="Q2591" t="str" cm="1">
        <f t="array" ref="Q2591">_xlfn.IFS(LEFT(N2591,4)="film","film &amp; video",LEFT(N2591,4)="food","food",LEFT(N2591,4)="game","games",LEFT(N2591,4)="jour","journalism",LEFT(N2591,4)="musi","music",LEFT(N2591,4)="phot","photography",LEFT(N2591,4)="publ","publishing",LEFT(N2591,4)="tech","technology",LEFT(N2591,4)="thea","theater")</f>
        <v>food</v>
      </c>
      <c r="R2591" t="str">
        <f t="shared" si="204"/>
        <v>food trucks</v>
      </c>
      <c r="S2591" s="10">
        <f t="shared" si="202"/>
        <v>42452.494525462964</v>
      </c>
      <c r="T2591" s="10">
        <f t="shared" si="203"/>
        <v>42422.536192129628</v>
      </c>
    </row>
    <row r="2592" spans="1:20" ht="43.2">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200"/>
        <v>0</v>
      </c>
      <c r="P2592" t="e">
        <f t="shared" si="201"/>
        <v>#DIV/0!</v>
      </c>
      <c r="Q2592" t="str" cm="1">
        <f t="array" ref="Q2592">_xlfn.IFS(LEFT(N2592,4)="film","film &amp; video",LEFT(N2592,4)="food","food",LEFT(N2592,4)="game","games",LEFT(N2592,4)="jour","journalism",LEFT(N2592,4)="musi","music",LEFT(N2592,4)="phot","photography",LEFT(N2592,4)="publ","publishing",LEFT(N2592,4)="tech","technology",LEFT(N2592,4)="thea","theater")</f>
        <v>food</v>
      </c>
      <c r="R2592" t="str">
        <f t="shared" si="204"/>
        <v>food trucks</v>
      </c>
      <c r="S2592" s="10">
        <f t="shared" si="202"/>
        <v>42395.589085648149</v>
      </c>
      <c r="T2592" s="10">
        <f t="shared" si="203"/>
        <v>42388.589085648149</v>
      </c>
    </row>
    <row r="2593" spans="1:20" ht="43.2">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200"/>
        <v>1.7333333333333333E-2</v>
      </c>
      <c r="P2593">
        <f t="shared" si="201"/>
        <v>7.6923076923076927E-2</v>
      </c>
      <c r="Q2593" t="str" cm="1">
        <f t="array" ref="Q2593">_xlfn.IFS(LEFT(N2593,4)="film","film &amp; video",LEFT(N2593,4)="food","food",LEFT(N2593,4)="game","games",LEFT(N2593,4)="jour","journalism",LEFT(N2593,4)="musi","music",LEFT(N2593,4)="phot","photography",LEFT(N2593,4)="publ","publishing",LEFT(N2593,4)="tech","technology",LEFT(N2593,4)="thea","theater")</f>
        <v>food</v>
      </c>
      <c r="R2593" t="str">
        <f t="shared" si="204"/>
        <v>food trucks</v>
      </c>
      <c r="S2593" s="10">
        <f t="shared" si="202"/>
        <v>42442.864861111113</v>
      </c>
      <c r="T2593" s="10">
        <f t="shared" si="203"/>
        <v>42382.906527777777</v>
      </c>
    </row>
    <row r="2594" spans="1:20" ht="57.6">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200"/>
        <v>1.6666666666666668E-3</v>
      </c>
      <c r="P2594">
        <f t="shared" si="201"/>
        <v>0.02</v>
      </c>
      <c r="Q2594" t="str" cm="1">
        <f t="array" ref="Q2594">_xlfn.IFS(LEFT(N2594,4)="film","film &amp; video",LEFT(N2594,4)="food","food",LEFT(N2594,4)="game","games",LEFT(N2594,4)="jour","journalism",LEFT(N2594,4)="musi","music",LEFT(N2594,4)="phot","photography",LEFT(N2594,4)="publ","publishing",LEFT(N2594,4)="tech","technology",LEFT(N2594,4)="thea","theater")</f>
        <v>food</v>
      </c>
      <c r="R2594" t="str">
        <f t="shared" si="204"/>
        <v>food trucks</v>
      </c>
      <c r="S2594" s="10">
        <f t="shared" si="202"/>
        <v>41917.801168981481</v>
      </c>
      <c r="T2594" s="10">
        <f t="shared" si="203"/>
        <v>41887.801168981481</v>
      </c>
    </row>
    <row r="2595" spans="1:20" ht="43.2">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200"/>
        <v>0</v>
      </c>
      <c r="P2595" t="e">
        <f t="shared" si="201"/>
        <v>#DIV/0!</v>
      </c>
      <c r="Q2595" t="str" cm="1">
        <f t="array" ref="Q2595">_xlfn.IFS(LEFT(N2595,4)="film","film &amp; video",LEFT(N2595,4)="food","food",LEFT(N2595,4)="game","games",LEFT(N2595,4)="jour","journalism",LEFT(N2595,4)="musi","music",LEFT(N2595,4)="phot","photography",LEFT(N2595,4)="publ","publishing",LEFT(N2595,4)="tech","technology",LEFT(N2595,4)="thea","theater")</f>
        <v>food</v>
      </c>
      <c r="R2595" t="str">
        <f t="shared" si="204"/>
        <v>food trucks</v>
      </c>
      <c r="S2595" s="10">
        <f t="shared" si="202"/>
        <v>42119.84520833334</v>
      </c>
      <c r="T2595" s="10">
        <f t="shared" si="203"/>
        <v>42089.84520833334</v>
      </c>
    </row>
    <row r="2596" spans="1:20" ht="43.2">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200"/>
        <v>1.2500000000000001E-5</v>
      </c>
      <c r="P2596">
        <f t="shared" si="201"/>
        <v>1</v>
      </c>
      <c r="Q2596" t="str" cm="1">
        <f t="array" ref="Q2596">_xlfn.IFS(LEFT(N2596,4)="film","film &amp; video",LEFT(N2596,4)="food","food",LEFT(N2596,4)="game","games",LEFT(N2596,4)="jour","journalism",LEFT(N2596,4)="musi","music",LEFT(N2596,4)="phot","photography",LEFT(N2596,4)="publ","publishing",LEFT(N2596,4)="tech","technology",LEFT(N2596,4)="thea","theater")</f>
        <v>food</v>
      </c>
      <c r="R2596" t="str">
        <f t="shared" si="204"/>
        <v>food trucks</v>
      </c>
      <c r="S2596" s="10">
        <f t="shared" si="202"/>
        <v>41858.967916666668</v>
      </c>
      <c r="T2596" s="10">
        <f t="shared" si="203"/>
        <v>41828.967916666668</v>
      </c>
    </row>
    <row r="2597" spans="1:20" ht="28.8">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200"/>
        <v>0.12166666666666667</v>
      </c>
      <c r="P2597">
        <f t="shared" si="201"/>
        <v>1.0410958904109589E-2</v>
      </c>
      <c r="Q2597" t="str" cm="1">
        <f t="array" ref="Q2597">_xlfn.IFS(LEFT(N2597,4)="film","film &amp; video",LEFT(N2597,4)="food","food",LEFT(N2597,4)="game","games",LEFT(N2597,4)="jour","journalism",LEFT(N2597,4)="musi","music",LEFT(N2597,4)="phot","photography",LEFT(N2597,4)="publ","publishing",LEFT(N2597,4)="tech","technology",LEFT(N2597,4)="thea","theater")</f>
        <v>food</v>
      </c>
      <c r="R2597" t="str">
        <f t="shared" si="204"/>
        <v>food trucks</v>
      </c>
      <c r="S2597" s="10">
        <f t="shared" si="202"/>
        <v>42790.244212962964</v>
      </c>
      <c r="T2597" s="10">
        <f t="shared" si="203"/>
        <v>42760.244212962964</v>
      </c>
    </row>
    <row r="2598" spans="1:20" ht="43.2">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200"/>
        <v>0.23588571428571428</v>
      </c>
      <c r="P2598">
        <f t="shared" si="201"/>
        <v>3.2703488372093025E-3</v>
      </c>
      <c r="Q2598" t="str" cm="1">
        <f t="array" ref="Q2598">_xlfn.IFS(LEFT(N2598,4)="film","film &amp; video",LEFT(N2598,4)="food","food",LEFT(N2598,4)="game","games",LEFT(N2598,4)="jour","journalism",LEFT(N2598,4)="musi","music",LEFT(N2598,4)="phot","photography",LEFT(N2598,4)="publ","publishing",LEFT(N2598,4)="tech","technology",LEFT(N2598,4)="thea","theater")</f>
        <v>food</v>
      </c>
      <c r="R2598" t="str">
        <f t="shared" si="204"/>
        <v>food trucks</v>
      </c>
      <c r="S2598" s="10">
        <f t="shared" si="202"/>
        <v>41858.664456018516</v>
      </c>
      <c r="T2598" s="10">
        <f t="shared" si="203"/>
        <v>41828.664456018516</v>
      </c>
    </row>
    <row r="2599" spans="1:20" ht="43.2">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200"/>
        <v>5.6666666666666664E-2</v>
      </c>
      <c r="P2599">
        <f t="shared" si="201"/>
        <v>8.2352941176470587E-2</v>
      </c>
      <c r="Q2599" t="str" cm="1">
        <f t="array" ref="Q2599">_xlfn.IFS(LEFT(N2599,4)="film","film &amp; video",LEFT(N2599,4)="food","food",LEFT(N2599,4)="game","games",LEFT(N2599,4)="jour","journalism",LEFT(N2599,4)="musi","music",LEFT(N2599,4)="phot","photography",LEFT(N2599,4)="publ","publishing",LEFT(N2599,4)="tech","technology",LEFT(N2599,4)="thea","theater")</f>
        <v>food</v>
      </c>
      <c r="R2599" t="str">
        <f t="shared" si="204"/>
        <v>food trucks</v>
      </c>
      <c r="S2599" s="10">
        <f t="shared" si="202"/>
        <v>42540.341631944444</v>
      </c>
      <c r="T2599" s="10">
        <f t="shared" si="203"/>
        <v>42510.341631944444</v>
      </c>
    </row>
    <row r="2600" spans="1:20" ht="43.2">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200"/>
        <v>0.39</v>
      </c>
      <c r="P2600">
        <f t="shared" si="201"/>
        <v>1.1965811965811967E-2</v>
      </c>
      <c r="Q2600" t="str" cm="1">
        <f t="array" ref="Q2600">_xlfn.IFS(LEFT(N2600,4)="film","film &amp; video",LEFT(N2600,4)="food","food",LEFT(N2600,4)="game","games",LEFT(N2600,4)="jour","journalism",LEFT(N2600,4)="musi","music",LEFT(N2600,4)="phot","photography",LEFT(N2600,4)="publ","publishing",LEFT(N2600,4)="tech","technology",LEFT(N2600,4)="thea","theater")</f>
        <v>food</v>
      </c>
      <c r="R2600" t="str">
        <f t="shared" si="204"/>
        <v>food trucks</v>
      </c>
      <c r="S2600" s="10">
        <f t="shared" si="202"/>
        <v>42270.840289351851</v>
      </c>
      <c r="T2600" s="10">
        <f t="shared" si="203"/>
        <v>42240.840289351851</v>
      </c>
    </row>
    <row r="2601" spans="1:20" ht="28.8">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200"/>
        <v>9.9546510341776348E-3</v>
      </c>
      <c r="P2601">
        <f t="shared" si="201"/>
        <v>5.5555555555555552E-2</v>
      </c>
      <c r="Q2601" t="str" cm="1">
        <f t="array" ref="Q2601">_xlfn.IFS(LEFT(N2601,4)="film","film &amp; video",LEFT(N2601,4)="food","food",LEFT(N2601,4)="game","games",LEFT(N2601,4)="jour","journalism",LEFT(N2601,4)="musi","music",LEFT(N2601,4)="phot","photography",LEFT(N2601,4)="publ","publishing",LEFT(N2601,4)="tech","technology",LEFT(N2601,4)="thea","theater")</f>
        <v>food</v>
      </c>
      <c r="R2601" t="str">
        <f t="shared" si="204"/>
        <v>food trucks</v>
      </c>
      <c r="S2601" s="10">
        <f t="shared" si="202"/>
        <v>41854.754016203704</v>
      </c>
      <c r="T2601" s="10">
        <f t="shared" si="203"/>
        <v>41809.754016203704</v>
      </c>
    </row>
    <row r="2602" spans="1:20" ht="43.2">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200"/>
        <v>6.9320000000000007E-2</v>
      </c>
      <c r="P2602">
        <f t="shared" si="201"/>
        <v>8.6555106751298322E-3</v>
      </c>
      <c r="Q2602" t="str" cm="1">
        <f t="array" ref="Q2602">_xlfn.IFS(LEFT(N2602,4)="film","film &amp; video",LEFT(N2602,4)="food","food",LEFT(N2602,4)="game","games",LEFT(N2602,4)="jour","journalism",LEFT(N2602,4)="musi","music",LEFT(N2602,4)="phot","photography",LEFT(N2602,4)="publ","publishing",LEFT(N2602,4)="tech","technology",LEFT(N2602,4)="thea","theater")</f>
        <v>food</v>
      </c>
      <c r="R2602" t="str">
        <f t="shared" si="204"/>
        <v>food trucks</v>
      </c>
      <c r="S2602" s="10">
        <f t="shared" si="202"/>
        <v>42454.858796296292</v>
      </c>
      <c r="T2602" s="10">
        <f t="shared" si="203"/>
        <v>42394.900462962964</v>
      </c>
    </row>
    <row r="2603" spans="1:20" ht="57.6">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200"/>
        <v>6.6139999999999999</v>
      </c>
      <c r="P2603">
        <f t="shared" si="201"/>
        <v>4.566071968551557E-2</v>
      </c>
      <c r="Q2603" t="str" cm="1">
        <f t="array" ref="Q2603">_xlfn.IFS(LEFT(N2603,4)="film","film &amp; video",LEFT(N2603,4)="food","food",LEFT(N2603,4)="game","games",LEFT(N2603,4)="jour","journalism",LEFT(N2603,4)="musi","music",LEFT(N2603,4)="phot","photography",LEFT(N2603,4)="publ","publishing",LEFT(N2603,4)="tech","technology",LEFT(N2603,4)="thea","theater")</f>
        <v>technology</v>
      </c>
      <c r="R2603" t="str">
        <f t="shared" si="204"/>
        <v>space exploration</v>
      </c>
      <c r="S2603" s="10">
        <f t="shared" si="202"/>
        <v>41165.165972222225</v>
      </c>
      <c r="T2603" s="10">
        <f t="shared" si="203"/>
        <v>41150.902187499996</v>
      </c>
    </row>
    <row r="2604" spans="1:20" ht="43.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200"/>
        <v>3.2609166666666667</v>
      </c>
      <c r="P2604">
        <f t="shared" si="201"/>
        <v>1.2496486161866551E-2</v>
      </c>
      <c r="Q2604" t="str" cm="1">
        <f t="array" ref="Q2604">_xlfn.IFS(LEFT(N2604,4)="film","film &amp; video",LEFT(N2604,4)="food","food",LEFT(N2604,4)="game","games",LEFT(N2604,4)="jour","journalism",LEFT(N2604,4)="musi","music",LEFT(N2604,4)="phot","photography",LEFT(N2604,4)="publ","publishing",LEFT(N2604,4)="tech","technology",LEFT(N2604,4)="thea","theater")</f>
        <v>technology</v>
      </c>
      <c r="R2604" t="str">
        <f t="shared" si="204"/>
        <v>space exploration</v>
      </c>
      <c r="S2604" s="10">
        <f t="shared" si="202"/>
        <v>41955.888888888891</v>
      </c>
      <c r="T2604" s="10">
        <f t="shared" si="203"/>
        <v>41915.747314814813</v>
      </c>
    </row>
    <row r="2605" spans="1:20" ht="28.8">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200"/>
        <v>1.0148571428571429</v>
      </c>
      <c r="P2605">
        <f t="shared" si="201"/>
        <v>2.8153153153153154E-2</v>
      </c>
      <c r="Q2605" t="str" cm="1">
        <f t="array" ref="Q2605">_xlfn.IFS(LEFT(N2605,4)="film","film &amp; video",LEFT(N2605,4)="food","food",LEFT(N2605,4)="game","games",LEFT(N2605,4)="jour","journalism",LEFT(N2605,4)="musi","music",LEFT(N2605,4)="phot","photography",LEFT(N2605,4)="publ","publishing",LEFT(N2605,4)="tech","technology",LEFT(N2605,4)="thea","theater")</f>
        <v>technology</v>
      </c>
      <c r="R2605" t="str">
        <f t="shared" si="204"/>
        <v>space exploration</v>
      </c>
      <c r="S2605" s="10">
        <f t="shared" si="202"/>
        <v>41631.912662037037</v>
      </c>
      <c r="T2605" s="10">
        <f t="shared" si="203"/>
        <v>41617.912662037037</v>
      </c>
    </row>
    <row r="2606" spans="1:20" ht="43.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200"/>
        <v>1.0421799999999999</v>
      </c>
      <c r="P2606">
        <f t="shared" si="201"/>
        <v>1.5400410677618071E-2</v>
      </c>
      <c r="Q2606" t="str" cm="1">
        <f t="array" ref="Q2606">_xlfn.IFS(LEFT(N2606,4)="film","film &amp; video",LEFT(N2606,4)="food","food",LEFT(N2606,4)="game","games",LEFT(N2606,4)="jour","journalism",LEFT(N2606,4)="musi","music",LEFT(N2606,4)="phot","photography",LEFT(N2606,4)="publ","publishing",LEFT(N2606,4)="tech","technology",LEFT(N2606,4)="thea","theater")</f>
        <v>technology</v>
      </c>
      <c r="R2606" t="str">
        <f t="shared" si="204"/>
        <v>space exploration</v>
      </c>
      <c r="S2606" s="10">
        <f t="shared" si="202"/>
        <v>41028.051192129627</v>
      </c>
      <c r="T2606" s="10">
        <f t="shared" si="203"/>
        <v>40998.051192129627</v>
      </c>
    </row>
    <row r="2607" spans="1:20" ht="43.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200"/>
        <v>1.0742157000000001</v>
      </c>
      <c r="P2607">
        <f t="shared" si="201"/>
        <v>1.6402664753456871E-2</v>
      </c>
      <c r="Q2607" t="str" cm="1">
        <f t="array" ref="Q2607">_xlfn.IFS(LEFT(N2607,4)="film","film &amp; video",LEFT(N2607,4)="food","food",LEFT(N2607,4)="game","games",LEFT(N2607,4)="jour","journalism",LEFT(N2607,4)="musi","music",LEFT(N2607,4)="phot","photography",LEFT(N2607,4)="publ","publishing",LEFT(N2607,4)="tech","technology",LEFT(N2607,4)="thea","theater")</f>
        <v>technology</v>
      </c>
      <c r="R2607" t="str">
        <f t="shared" si="204"/>
        <v>space exploration</v>
      </c>
      <c r="S2607" s="10">
        <f t="shared" si="202"/>
        <v>42538.541550925926</v>
      </c>
      <c r="T2607" s="10">
        <f t="shared" si="203"/>
        <v>42508.541550925926</v>
      </c>
    </row>
    <row r="2608" spans="1:20" ht="57.6">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200"/>
        <v>1.1005454545454545</v>
      </c>
      <c r="P2608">
        <f t="shared" si="201"/>
        <v>3.1802412027094003E-2</v>
      </c>
      <c r="Q2608" t="str" cm="1">
        <f t="array" ref="Q2608">_xlfn.IFS(LEFT(N2608,4)="film","film &amp; video",LEFT(N2608,4)="food","food",LEFT(N2608,4)="game","games",LEFT(N2608,4)="jour","journalism",LEFT(N2608,4)="musi","music",LEFT(N2608,4)="phot","photography",LEFT(N2608,4)="publ","publishing",LEFT(N2608,4)="tech","technology",LEFT(N2608,4)="thea","theater")</f>
        <v>technology</v>
      </c>
      <c r="R2608" t="str">
        <f t="shared" si="204"/>
        <v>space exploration</v>
      </c>
      <c r="S2608" s="10">
        <f t="shared" si="202"/>
        <v>41758.712754629632</v>
      </c>
      <c r="T2608" s="10">
        <f t="shared" si="203"/>
        <v>41726.712754629632</v>
      </c>
    </row>
    <row r="2609" spans="1:20" ht="43.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200"/>
        <v>4.077</v>
      </c>
      <c r="P2609">
        <f t="shared" si="201"/>
        <v>1.2202599950944321E-2</v>
      </c>
      <c r="Q2609" t="str" cm="1">
        <f t="array" ref="Q2609">_xlfn.IFS(LEFT(N2609,4)="film","film &amp; video",LEFT(N2609,4)="food","food",LEFT(N2609,4)="game","games",LEFT(N2609,4)="jour","journalism",LEFT(N2609,4)="musi","music",LEFT(N2609,4)="phot","photography",LEFT(N2609,4)="publ","publishing",LEFT(N2609,4)="tech","technology",LEFT(N2609,4)="thea","theater")</f>
        <v>technology</v>
      </c>
      <c r="R2609" t="str">
        <f t="shared" si="204"/>
        <v>space exploration</v>
      </c>
      <c r="S2609" s="10">
        <f t="shared" si="202"/>
        <v>42228.083333333328</v>
      </c>
      <c r="T2609" s="10">
        <f t="shared" si="203"/>
        <v>42184.874675925923</v>
      </c>
    </row>
    <row r="2610" spans="1:20" ht="43.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200"/>
        <v>2.2392500000000002</v>
      </c>
      <c r="P2610">
        <f t="shared" si="201"/>
        <v>1.6969967623088087E-2</v>
      </c>
      <c r="Q2610" t="str" cm="1">
        <f t="array" ref="Q2610">_xlfn.IFS(LEFT(N2610,4)="film","film &amp; video",LEFT(N2610,4)="food","food",LEFT(N2610,4)="game","games",LEFT(N2610,4)="jour","journalism",LEFT(N2610,4)="musi","music",LEFT(N2610,4)="phot","photography",LEFT(N2610,4)="publ","publishing",LEFT(N2610,4)="tech","technology",LEFT(N2610,4)="thea","theater")</f>
        <v>technology</v>
      </c>
      <c r="R2610" t="str">
        <f t="shared" si="204"/>
        <v>space exploration</v>
      </c>
      <c r="S2610" s="10">
        <f t="shared" si="202"/>
        <v>42809</v>
      </c>
      <c r="T2610" s="10">
        <f t="shared" si="203"/>
        <v>42767.801712962959</v>
      </c>
    </row>
    <row r="2611" spans="1:20" ht="57.6">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200"/>
        <v>3.038011142857143</v>
      </c>
      <c r="P2611">
        <f t="shared" si="201"/>
        <v>6.35754274953755E-3</v>
      </c>
      <c r="Q2611" t="str" cm="1">
        <f t="array" ref="Q2611">_xlfn.IFS(LEFT(N2611,4)="film","film &amp; video",LEFT(N2611,4)="food","food",LEFT(N2611,4)="game","games",LEFT(N2611,4)="jour","journalism",LEFT(N2611,4)="musi","music",LEFT(N2611,4)="phot","photography",LEFT(N2611,4)="publ","publishing",LEFT(N2611,4)="tech","technology",LEFT(N2611,4)="thea","theater")</f>
        <v>technology</v>
      </c>
      <c r="R2611" t="str">
        <f t="shared" si="204"/>
        <v>space exploration</v>
      </c>
      <c r="S2611" s="10">
        <f t="shared" si="202"/>
        <v>41105.237858796296</v>
      </c>
      <c r="T2611" s="10">
        <f t="shared" si="203"/>
        <v>41075.237858796296</v>
      </c>
    </row>
    <row r="2612" spans="1:20" ht="43.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200"/>
        <v>1.4132510432681749</v>
      </c>
      <c r="P2612">
        <f t="shared" si="201"/>
        <v>1.7934482259160417E-2</v>
      </c>
      <c r="Q2612" t="str" cm="1">
        <f t="array" ref="Q2612">_xlfn.IFS(LEFT(N2612,4)="film","film &amp; video",LEFT(N2612,4)="food","food",LEFT(N2612,4)="game","games",LEFT(N2612,4)="jour","journalism",LEFT(N2612,4)="musi","music",LEFT(N2612,4)="phot","photography",LEFT(N2612,4)="publ","publishing",LEFT(N2612,4)="tech","technology",LEFT(N2612,4)="thea","theater")</f>
        <v>technology</v>
      </c>
      <c r="R2612" t="str">
        <f t="shared" si="204"/>
        <v>space exploration</v>
      </c>
      <c r="S2612" s="10">
        <f t="shared" si="202"/>
        <v>42604.290972222225</v>
      </c>
      <c r="T2612" s="10">
        <f t="shared" si="203"/>
        <v>42564.881076388891</v>
      </c>
    </row>
    <row r="2613" spans="1:20" ht="57.6">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200"/>
        <v>27.906363636363636</v>
      </c>
      <c r="P2613">
        <f t="shared" si="201"/>
        <v>1.1932762159168648E-2</v>
      </c>
      <c r="Q2613" t="str" cm="1">
        <f t="array" ref="Q2613">_xlfn.IFS(LEFT(N2613,4)="film","film &amp; video",LEFT(N2613,4)="food","food",LEFT(N2613,4)="game","games",LEFT(N2613,4)="jour","journalism",LEFT(N2613,4)="musi","music",LEFT(N2613,4)="phot","photography",LEFT(N2613,4)="publ","publishing",LEFT(N2613,4)="tech","technology",LEFT(N2613,4)="thea","theater")</f>
        <v>technology</v>
      </c>
      <c r="R2613" t="str">
        <f t="shared" si="204"/>
        <v>space exploration</v>
      </c>
      <c r="S2613" s="10">
        <f t="shared" si="202"/>
        <v>42737.957638888889</v>
      </c>
      <c r="T2613" s="10">
        <f t="shared" si="203"/>
        <v>42704.335810185185</v>
      </c>
    </row>
    <row r="2614" spans="1:20" ht="43.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200"/>
        <v>1.7176130000000001</v>
      </c>
      <c r="P2614">
        <f t="shared" si="201"/>
        <v>1.7116777760764503E-2</v>
      </c>
      <c r="Q2614" t="str" cm="1">
        <f t="array" ref="Q2614">_xlfn.IFS(LEFT(N2614,4)="film","film &amp; video",LEFT(N2614,4)="food","food",LEFT(N2614,4)="game","games",LEFT(N2614,4)="jour","journalism",LEFT(N2614,4)="musi","music",LEFT(N2614,4)="phot","photography",LEFT(N2614,4)="publ","publishing",LEFT(N2614,4)="tech","technology",LEFT(N2614,4)="thea","theater")</f>
        <v>technology</v>
      </c>
      <c r="R2614" t="str">
        <f t="shared" si="204"/>
        <v>space exploration</v>
      </c>
      <c r="S2614" s="10">
        <f t="shared" si="202"/>
        <v>42013.143171296295</v>
      </c>
      <c r="T2614" s="10">
        <f t="shared" si="203"/>
        <v>41982.143171296295</v>
      </c>
    </row>
    <row r="2615" spans="1:20" ht="43.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200"/>
        <v>1.0101333333333333</v>
      </c>
      <c r="P2615">
        <f t="shared" si="201"/>
        <v>3.6958817317845828E-3</v>
      </c>
      <c r="Q2615" t="str" cm="1">
        <f t="array" ref="Q2615">_xlfn.IFS(LEFT(N2615,4)="film","film &amp; video",LEFT(N2615,4)="food","food",LEFT(N2615,4)="game","games",LEFT(N2615,4)="jour","journalism",LEFT(N2615,4)="musi","music",LEFT(N2615,4)="phot","photography",LEFT(N2615,4)="publ","publishing",LEFT(N2615,4)="tech","technology",LEFT(N2615,4)="thea","theater")</f>
        <v>technology</v>
      </c>
      <c r="R2615" t="str">
        <f t="shared" si="204"/>
        <v>space exploration</v>
      </c>
      <c r="S2615" s="10">
        <f t="shared" si="202"/>
        <v>41173.81821759259</v>
      </c>
      <c r="T2615" s="10">
        <f t="shared" si="203"/>
        <v>41143.81821759259</v>
      </c>
    </row>
    <row r="2616" spans="1:20" ht="43.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200"/>
        <v>1.02</v>
      </c>
      <c r="P2616">
        <f t="shared" si="201"/>
        <v>9.3370681605975722E-3</v>
      </c>
      <c r="Q2616" t="str" cm="1">
        <f t="array" ref="Q2616">_xlfn.IFS(LEFT(N2616,4)="film","film &amp; video",LEFT(N2616,4)="food","food",LEFT(N2616,4)="game","games",LEFT(N2616,4)="jour","journalism",LEFT(N2616,4)="musi","music",LEFT(N2616,4)="phot","photography",LEFT(N2616,4)="publ","publishing",LEFT(N2616,4)="tech","technology",LEFT(N2616,4)="thea","theater")</f>
        <v>technology</v>
      </c>
      <c r="R2616" t="str">
        <f t="shared" si="204"/>
        <v>space exploration</v>
      </c>
      <c r="S2616" s="10">
        <f t="shared" si="202"/>
        <v>41759.208333333336</v>
      </c>
      <c r="T2616" s="10">
        <f t="shared" si="203"/>
        <v>41730.708472222221</v>
      </c>
    </row>
    <row r="2617" spans="1:20" ht="43.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200"/>
        <v>1.6976511744127936</v>
      </c>
      <c r="P2617">
        <f t="shared" si="201"/>
        <v>2.1195172210774212E-2</v>
      </c>
      <c r="Q2617" t="str" cm="1">
        <f t="array" ref="Q2617">_xlfn.IFS(LEFT(N2617,4)="film","film &amp; video",LEFT(N2617,4)="food","food",LEFT(N2617,4)="game","games",LEFT(N2617,4)="jour","journalism",LEFT(N2617,4)="musi","music",LEFT(N2617,4)="phot","photography",LEFT(N2617,4)="publ","publishing",LEFT(N2617,4)="tech","technology",LEFT(N2617,4)="thea","theater")</f>
        <v>technology</v>
      </c>
      <c r="R2617" t="str">
        <f t="shared" si="204"/>
        <v>space exploration</v>
      </c>
      <c r="S2617" s="10">
        <f t="shared" si="202"/>
        <v>42490.5</v>
      </c>
      <c r="T2617" s="10">
        <f t="shared" si="203"/>
        <v>42453.49726851852</v>
      </c>
    </row>
    <row r="2618" spans="1:20" ht="43.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200"/>
        <v>1.14534</v>
      </c>
      <c r="P2618">
        <f t="shared" si="201"/>
        <v>8.3119423053416453E-3</v>
      </c>
      <c r="Q2618" t="str" cm="1">
        <f t="array" ref="Q2618">_xlfn.IFS(LEFT(N2618,4)="film","film &amp; video",LEFT(N2618,4)="food","food",LEFT(N2618,4)="game","games",LEFT(N2618,4)="jour","journalism",LEFT(N2618,4)="musi","music",LEFT(N2618,4)="phot","photography",LEFT(N2618,4)="publ","publishing",LEFT(N2618,4)="tech","technology",LEFT(N2618,4)="thea","theater")</f>
        <v>technology</v>
      </c>
      <c r="R2618" t="str">
        <f t="shared" si="204"/>
        <v>space exploration</v>
      </c>
      <c r="S2618" s="10">
        <f t="shared" si="202"/>
        <v>42241.99454861111</v>
      </c>
      <c r="T2618" s="10">
        <f t="shared" si="203"/>
        <v>42211.99454861111</v>
      </c>
    </row>
    <row r="2619" spans="1:20" ht="43.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200"/>
        <v>8.7759999999999998</v>
      </c>
      <c r="P2619">
        <f t="shared" si="201"/>
        <v>3.6235186873290796E-2</v>
      </c>
      <c r="Q2619" t="str" cm="1">
        <f t="array" ref="Q2619">_xlfn.IFS(LEFT(N2619,4)="film","film &amp; video",LEFT(N2619,4)="food","food",LEFT(N2619,4)="game","games",LEFT(N2619,4)="jour","journalism",LEFT(N2619,4)="musi","music",LEFT(N2619,4)="phot","photography",LEFT(N2619,4)="publ","publishing",LEFT(N2619,4)="tech","technology",LEFT(N2619,4)="thea","theater")</f>
        <v>technology</v>
      </c>
      <c r="R2619" t="str">
        <f t="shared" si="204"/>
        <v>space exploration</v>
      </c>
      <c r="S2619" s="10">
        <f t="shared" si="202"/>
        <v>41932.874432870369</v>
      </c>
      <c r="T2619" s="10">
        <f t="shared" si="203"/>
        <v>41902.874432870369</v>
      </c>
    </row>
    <row r="2620" spans="1:20" ht="28.8">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200"/>
        <v>1.0538666666666667</v>
      </c>
      <c r="P2620">
        <f t="shared" si="201"/>
        <v>4.8709514170040486E-3</v>
      </c>
      <c r="Q2620" t="str" cm="1">
        <f t="array" ref="Q2620">_xlfn.IFS(LEFT(N2620,4)="film","film &amp; video",LEFT(N2620,4)="food","food",LEFT(N2620,4)="game","games",LEFT(N2620,4)="jour","journalism",LEFT(N2620,4)="musi","music",LEFT(N2620,4)="phot","photography",LEFT(N2620,4)="publ","publishing",LEFT(N2620,4)="tech","technology",LEFT(N2620,4)="thea","theater")</f>
        <v>technology</v>
      </c>
      <c r="R2620" t="str">
        <f t="shared" si="204"/>
        <v>space exploration</v>
      </c>
      <c r="S2620" s="10">
        <f t="shared" si="202"/>
        <v>42339.834039351852</v>
      </c>
      <c r="T2620" s="10">
        <f t="shared" si="203"/>
        <v>42279.792372685188</v>
      </c>
    </row>
    <row r="2621" spans="1:20" ht="43.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200"/>
        <v>1.8839999999999999</v>
      </c>
      <c r="P2621">
        <f t="shared" si="201"/>
        <v>2.8131634819532909E-2</v>
      </c>
      <c r="Q2621" t="str" cm="1">
        <f t="array" ref="Q2621">_xlfn.IFS(LEFT(N2621,4)="film","film &amp; video",LEFT(N2621,4)="food","food",LEFT(N2621,4)="game","games",LEFT(N2621,4)="jour","journalism",LEFT(N2621,4)="musi","music",LEFT(N2621,4)="phot","photography",LEFT(N2621,4)="publ","publishing",LEFT(N2621,4)="tech","technology",LEFT(N2621,4)="thea","theater")</f>
        <v>technology</v>
      </c>
      <c r="R2621" t="str">
        <f t="shared" si="204"/>
        <v>space exploration</v>
      </c>
      <c r="S2621" s="10">
        <f t="shared" si="202"/>
        <v>42300.458333333328</v>
      </c>
      <c r="T2621" s="10">
        <f t="shared" si="203"/>
        <v>42273.884305555555</v>
      </c>
    </row>
    <row r="2622" spans="1:20" ht="43.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200"/>
        <v>1.436523076923077</v>
      </c>
      <c r="P2622">
        <f t="shared" si="201"/>
        <v>1.3397733844539165E-2</v>
      </c>
      <c r="Q2622" t="str" cm="1">
        <f t="array" ref="Q2622">_xlfn.IFS(LEFT(N2622,4)="film","film &amp; video",LEFT(N2622,4)="food","food",LEFT(N2622,4)="game","games",LEFT(N2622,4)="jour","journalism",LEFT(N2622,4)="musi","music",LEFT(N2622,4)="phot","photography",LEFT(N2622,4)="publ","publishing",LEFT(N2622,4)="tech","technology",LEFT(N2622,4)="thea","theater")</f>
        <v>technology</v>
      </c>
      <c r="R2622" t="str">
        <f t="shared" si="204"/>
        <v>space exploration</v>
      </c>
      <c r="S2622" s="10">
        <f t="shared" si="202"/>
        <v>42288.041666666672</v>
      </c>
      <c r="T2622" s="10">
        <f t="shared" si="203"/>
        <v>42251.16715277778</v>
      </c>
    </row>
    <row r="2623" spans="1:20" ht="43.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200"/>
        <v>1.4588000000000001</v>
      </c>
      <c r="P2623">
        <f t="shared" si="201"/>
        <v>2.1250342747463669E-2</v>
      </c>
      <c r="Q2623" t="str" cm="1">
        <f t="array" ref="Q2623">_xlfn.IFS(LEFT(N2623,4)="film","film &amp; video",LEFT(N2623,4)="food","food",LEFT(N2623,4)="game","games",LEFT(N2623,4)="jour","journalism",LEFT(N2623,4)="musi","music",LEFT(N2623,4)="phot","photography",LEFT(N2623,4)="publ","publishing",LEFT(N2623,4)="tech","technology",LEFT(N2623,4)="thea","theater")</f>
        <v>technology</v>
      </c>
      <c r="R2623" t="str">
        <f t="shared" si="204"/>
        <v>space exploration</v>
      </c>
      <c r="S2623" s="10">
        <f t="shared" si="202"/>
        <v>42145.74754629629</v>
      </c>
      <c r="T2623" s="10">
        <f t="shared" si="203"/>
        <v>42115.74754629629</v>
      </c>
    </row>
    <row r="2624" spans="1:20" ht="43.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200"/>
        <v>1.3118399999999999</v>
      </c>
      <c r="P2624">
        <f t="shared" si="201"/>
        <v>3.7606212139691834E-2</v>
      </c>
      <c r="Q2624" t="str" cm="1">
        <f t="array" ref="Q2624">_xlfn.IFS(LEFT(N2624,4)="film","film &amp; video",LEFT(N2624,4)="food","food",LEFT(N2624,4)="game","games",LEFT(N2624,4)="jour","journalism",LEFT(N2624,4)="musi","music",LEFT(N2624,4)="phot","photography",LEFT(N2624,4)="publ","publishing",LEFT(N2624,4)="tech","technology",LEFT(N2624,4)="thea","theater")</f>
        <v>technology</v>
      </c>
      <c r="R2624" t="str">
        <f t="shared" si="204"/>
        <v>space exploration</v>
      </c>
      <c r="S2624" s="10">
        <f t="shared" si="202"/>
        <v>42734.74324074074</v>
      </c>
      <c r="T2624" s="10">
        <f t="shared" si="203"/>
        <v>42689.74324074074</v>
      </c>
    </row>
    <row r="2625" spans="1:20" ht="43.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200"/>
        <v>1.1399999999999999</v>
      </c>
      <c r="P2625">
        <f t="shared" si="201"/>
        <v>2.7192982456140352E-2</v>
      </c>
      <c r="Q2625" t="str" cm="1">
        <f t="array" ref="Q2625">_xlfn.IFS(LEFT(N2625,4)="film","film &amp; video",LEFT(N2625,4)="food","food",LEFT(N2625,4)="game","games",LEFT(N2625,4)="jour","journalism",LEFT(N2625,4)="musi","music",LEFT(N2625,4)="phot","photography",LEFT(N2625,4)="publ","publishing",LEFT(N2625,4)="tech","technology",LEFT(N2625,4)="thea","theater")</f>
        <v>technology</v>
      </c>
      <c r="R2625" t="str">
        <f t="shared" si="204"/>
        <v>space exploration</v>
      </c>
      <c r="S2625" s="10">
        <f t="shared" si="202"/>
        <v>42706.256550925929</v>
      </c>
      <c r="T2625" s="10">
        <f t="shared" si="203"/>
        <v>42692.256550925929</v>
      </c>
    </row>
    <row r="2626" spans="1:20" ht="43.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205">E2626/D2626</f>
        <v>13.794206249999998</v>
      </c>
      <c r="P2626">
        <f t="shared" ref="P2626:P2689" si="206">L2626/E2626</f>
        <v>3.142623737411495E-2</v>
      </c>
      <c r="Q2626" t="str" cm="1">
        <f t="array" ref="Q2626">_xlfn.IFS(LEFT(N2626,4)="film","film &amp; video",LEFT(N2626,4)="food","food",LEFT(N2626,4)="game","games",LEFT(N2626,4)="jour","journalism",LEFT(N2626,4)="musi","music",LEFT(N2626,4)="phot","photography",LEFT(N2626,4)="publ","publishing",LEFT(N2626,4)="tech","technology",LEFT(N2626,4)="thea","theater")</f>
        <v>technology</v>
      </c>
      <c r="R2626" t="str">
        <f t="shared" si="204"/>
        <v>space exploration</v>
      </c>
      <c r="S2626" s="10">
        <f t="shared" ref="S2626:S2689" si="207">(((I2626/60)/60)/24)+DATE(1970,1,1)</f>
        <v>41165.42155092593</v>
      </c>
      <c r="T2626" s="10">
        <f t="shared" ref="T2626:T2689" si="208">(((J2626/60)/60)/24)+DATE(1970,1,1)</f>
        <v>41144.42155092593</v>
      </c>
    </row>
    <row r="2627" spans="1:20" ht="57.6">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205"/>
        <v>9.56</v>
      </c>
      <c r="P2627">
        <f t="shared" si="206"/>
        <v>3.626220362622036E-2</v>
      </c>
      <c r="Q2627" t="str" cm="1">
        <f t="array" ref="Q2627">_xlfn.IFS(LEFT(N2627,4)="film","film &amp; video",LEFT(N2627,4)="food","food",LEFT(N2627,4)="game","games",LEFT(N2627,4)="jour","journalism",LEFT(N2627,4)="musi","music",LEFT(N2627,4)="phot","photography",LEFT(N2627,4)="publ","publishing",LEFT(N2627,4)="tech","technology",LEFT(N2627,4)="thea","theater")</f>
        <v>technology</v>
      </c>
      <c r="R2627" t="str">
        <f t="shared" ref="R2627:R2690" si="209">MID(N2627,SEARCH("/",N2627)+1,17)</f>
        <v>space exploration</v>
      </c>
      <c r="S2627" s="10">
        <f t="shared" si="207"/>
        <v>42683.851944444439</v>
      </c>
      <c r="T2627" s="10">
        <f t="shared" si="208"/>
        <v>42658.810277777782</v>
      </c>
    </row>
    <row r="2628" spans="1:20" ht="43.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205"/>
        <v>1.1200000000000001</v>
      </c>
      <c r="P2628">
        <f t="shared" si="206"/>
        <v>1.7857142857142856E-2</v>
      </c>
      <c r="Q2628" t="str" cm="1">
        <f t="array" ref="Q2628">_xlfn.IFS(LEFT(N2628,4)="film","film &amp; video",LEFT(N2628,4)="food","food",LEFT(N2628,4)="game","games",LEFT(N2628,4)="jour","journalism",LEFT(N2628,4)="musi","music",LEFT(N2628,4)="phot","photography",LEFT(N2628,4)="publ","publishing",LEFT(N2628,4)="tech","technology",LEFT(N2628,4)="thea","theater")</f>
        <v>technology</v>
      </c>
      <c r="R2628" t="str">
        <f t="shared" si="209"/>
        <v>space exploration</v>
      </c>
      <c r="S2628" s="10">
        <f t="shared" si="207"/>
        <v>42158.628113425926</v>
      </c>
      <c r="T2628" s="10">
        <f t="shared" si="208"/>
        <v>42128.628113425926</v>
      </c>
    </row>
    <row r="2629" spans="1:20" ht="43.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205"/>
        <v>6.4666666666666668</v>
      </c>
      <c r="P2629">
        <f t="shared" si="206"/>
        <v>4.6391752577319589E-2</v>
      </c>
      <c r="Q2629" t="str" cm="1">
        <f t="array" ref="Q2629">_xlfn.IFS(LEFT(N2629,4)="film","film &amp; video",LEFT(N2629,4)="food","food",LEFT(N2629,4)="game","games",LEFT(N2629,4)="jour","journalism",LEFT(N2629,4)="musi","music",LEFT(N2629,4)="phot","photography",LEFT(N2629,4)="publ","publishing",LEFT(N2629,4)="tech","technology",LEFT(N2629,4)="thea","theater")</f>
        <v>technology</v>
      </c>
      <c r="R2629" t="str">
        <f t="shared" si="209"/>
        <v>space exploration</v>
      </c>
      <c r="S2629" s="10">
        <f t="shared" si="207"/>
        <v>42334.871076388896</v>
      </c>
      <c r="T2629" s="10">
        <f t="shared" si="208"/>
        <v>42304.829409722224</v>
      </c>
    </row>
    <row r="2630" spans="1:20" ht="43.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205"/>
        <v>1.1036948748510131</v>
      </c>
      <c r="P2630">
        <f t="shared" si="206"/>
        <v>2.267818574514039E-2</v>
      </c>
      <c r="Q2630" t="str" cm="1">
        <f t="array" ref="Q2630">_xlfn.IFS(LEFT(N2630,4)="film","film &amp; video",LEFT(N2630,4)="food","food",LEFT(N2630,4)="game","games",LEFT(N2630,4)="jour","journalism",LEFT(N2630,4)="musi","music",LEFT(N2630,4)="phot","photography",LEFT(N2630,4)="publ","publishing",LEFT(N2630,4)="tech","technology",LEFT(N2630,4)="thea","theater")</f>
        <v>technology</v>
      </c>
      <c r="R2630" t="str">
        <f t="shared" si="209"/>
        <v>space exploration</v>
      </c>
      <c r="S2630" s="10">
        <f t="shared" si="207"/>
        <v>41973.966053240743</v>
      </c>
      <c r="T2630" s="10">
        <f t="shared" si="208"/>
        <v>41953.966053240743</v>
      </c>
    </row>
    <row r="2631" spans="1:20" ht="28.8">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205"/>
        <v>1.2774000000000001</v>
      </c>
      <c r="P2631">
        <f t="shared" si="206"/>
        <v>1.5656802880851729E-2</v>
      </c>
      <c r="Q2631" t="str" cm="1">
        <f t="array" ref="Q2631">_xlfn.IFS(LEFT(N2631,4)="film","film &amp; video",LEFT(N2631,4)="food","food",LEFT(N2631,4)="game","games",LEFT(N2631,4)="jour","journalism",LEFT(N2631,4)="musi","music",LEFT(N2631,4)="phot","photography",LEFT(N2631,4)="publ","publishing",LEFT(N2631,4)="tech","technology",LEFT(N2631,4)="thea","theater")</f>
        <v>technology</v>
      </c>
      <c r="R2631" t="str">
        <f t="shared" si="209"/>
        <v>space exploration</v>
      </c>
      <c r="S2631" s="10">
        <f t="shared" si="207"/>
        <v>42138.538449074069</v>
      </c>
      <c r="T2631" s="10">
        <f t="shared" si="208"/>
        <v>42108.538449074069</v>
      </c>
    </row>
    <row r="2632" spans="1:20" ht="43.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205"/>
        <v>1.579</v>
      </c>
      <c r="P2632">
        <f t="shared" si="206"/>
        <v>2.5649145028499049E-2</v>
      </c>
      <c r="Q2632" t="str" cm="1">
        <f t="array" ref="Q2632">_xlfn.IFS(LEFT(N2632,4)="film","film &amp; video",LEFT(N2632,4)="food","food",LEFT(N2632,4)="game","games",LEFT(N2632,4)="jour","journalism",LEFT(N2632,4)="musi","music",LEFT(N2632,4)="phot","photography",LEFT(N2632,4)="publ","publishing",LEFT(N2632,4)="tech","technology",LEFT(N2632,4)="thea","theater")</f>
        <v>technology</v>
      </c>
      <c r="R2632" t="str">
        <f t="shared" si="209"/>
        <v>space exploration</v>
      </c>
      <c r="S2632" s="10">
        <f t="shared" si="207"/>
        <v>42551.416666666672</v>
      </c>
      <c r="T2632" s="10">
        <f t="shared" si="208"/>
        <v>42524.105462962965</v>
      </c>
    </row>
    <row r="2633" spans="1:20" ht="43.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205"/>
        <v>1.1466525000000001</v>
      </c>
      <c r="P2633">
        <f t="shared" si="206"/>
        <v>1.2471084308454393E-2</v>
      </c>
      <c r="Q2633" t="str" cm="1">
        <f t="array" ref="Q2633">_xlfn.IFS(LEFT(N2633,4)="film","film &amp; video",LEFT(N2633,4)="food","food",LEFT(N2633,4)="game","games",LEFT(N2633,4)="jour","journalism",LEFT(N2633,4)="musi","music",LEFT(N2633,4)="phot","photography",LEFT(N2633,4)="publ","publishing",LEFT(N2633,4)="tech","technology",LEFT(N2633,4)="thea","theater")</f>
        <v>technology</v>
      </c>
      <c r="R2633" t="str">
        <f t="shared" si="209"/>
        <v>space exploration</v>
      </c>
      <c r="S2633" s="10">
        <f t="shared" si="207"/>
        <v>42246.169293981482</v>
      </c>
      <c r="T2633" s="10">
        <f t="shared" si="208"/>
        <v>42218.169293981482</v>
      </c>
    </row>
    <row r="2634" spans="1:20" ht="43.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205"/>
        <v>1.3700934579439252</v>
      </c>
      <c r="P2634">
        <f t="shared" si="206"/>
        <v>2.8649386084583901E-2</v>
      </c>
      <c r="Q2634" t="str" cm="1">
        <f t="array" ref="Q2634">_xlfn.IFS(LEFT(N2634,4)="film","film &amp; video",LEFT(N2634,4)="food","food",LEFT(N2634,4)="game","games",LEFT(N2634,4)="jour","journalism",LEFT(N2634,4)="musi","music",LEFT(N2634,4)="phot","photography",LEFT(N2634,4)="publ","publishing",LEFT(N2634,4)="tech","technology",LEFT(N2634,4)="thea","theater")</f>
        <v>technology</v>
      </c>
      <c r="R2634" t="str">
        <f t="shared" si="209"/>
        <v>space exploration</v>
      </c>
      <c r="S2634" s="10">
        <f t="shared" si="207"/>
        <v>42519.061793981484</v>
      </c>
      <c r="T2634" s="10">
        <f t="shared" si="208"/>
        <v>42494.061793981484</v>
      </c>
    </row>
    <row r="2635" spans="1:20" ht="43.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205"/>
        <v>3.5461999999999998</v>
      </c>
      <c r="P2635">
        <f t="shared" si="206"/>
        <v>1.1223281258812249E-2</v>
      </c>
      <c r="Q2635" t="str" cm="1">
        <f t="array" ref="Q2635">_xlfn.IFS(LEFT(N2635,4)="film","film &amp; video",LEFT(N2635,4)="food","food",LEFT(N2635,4)="game","games",LEFT(N2635,4)="jour","journalism",LEFT(N2635,4)="musi","music",LEFT(N2635,4)="phot","photography",LEFT(N2635,4)="publ","publishing",LEFT(N2635,4)="tech","technology",LEFT(N2635,4)="thea","theater")</f>
        <v>technology</v>
      </c>
      <c r="R2635" t="str">
        <f t="shared" si="209"/>
        <v>space exploration</v>
      </c>
      <c r="S2635" s="10">
        <f t="shared" si="207"/>
        <v>41697.958333333336</v>
      </c>
      <c r="T2635" s="10">
        <f t="shared" si="208"/>
        <v>41667.823287037041</v>
      </c>
    </row>
    <row r="2636" spans="1:20" ht="43.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205"/>
        <v>1.0602150537634409</v>
      </c>
      <c r="P2636">
        <f t="shared" si="206"/>
        <v>2.5354969574036511E-2</v>
      </c>
      <c r="Q2636" t="str" cm="1">
        <f t="array" ref="Q2636">_xlfn.IFS(LEFT(N2636,4)="film","film &amp; video",LEFT(N2636,4)="food","food",LEFT(N2636,4)="game","games",LEFT(N2636,4)="jour","journalism",LEFT(N2636,4)="musi","music",LEFT(N2636,4)="phot","photography",LEFT(N2636,4)="publ","publishing",LEFT(N2636,4)="tech","technology",LEFT(N2636,4)="thea","theater")</f>
        <v>technology</v>
      </c>
      <c r="R2636" t="str">
        <f t="shared" si="209"/>
        <v>space exploration</v>
      </c>
      <c r="S2636" s="10">
        <f t="shared" si="207"/>
        <v>42642.656493055561</v>
      </c>
      <c r="T2636" s="10">
        <f t="shared" si="208"/>
        <v>42612.656493055561</v>
      </c>
    </row>
    <row r="2637" spans="1:20" ht="43.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205"/>
        <v>1</v>
      </c>
      <c r="P2637">
        <f t="shared" si="206"/>
        <v>7.3043478260869567E-3</v>
      </c>
      <c r="Q2637" t="str" cm="1">
        <f t="array" ref="Q2637">_xlfn.IFS(LEFT(N2637,4)="film","film &amp; video",LEFT(N2637,4)="food","food",LEFT(N2637,4)="game","games",LEFT(N2637,4)="jour","journalism",LEFT(N2637,4)="musi","music",LEFT(N2637,4)="phot","photography",LEFT(N2637,4)="publ","publishing",LEFT(N2637,4)="tech","technology",LEFT(N2637,4)="thea","theater")</f>
        <v>technology</v>
      </c>
      <c r="R2637" t="str">
        <f t="shared" si="209"/>
        <v>space exploration</v>
      </c>
      <c r="S2637" s="10">
        <f t="shared" si="207"/>
        <v>42072.909270833334</v>
      </c>
      <c r="T2637" s="10">
        <f t="shared" si="208"/>
        <v>42037.950937500005</v>
      </c>
    </row>
    <row r="2638" spans="1:20" ht="57.6">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205"/>
        <v>1.873</v>
      </c>
      <c r="P2638">
        <f t="shared" si="206"/>
        <v>2.6695141484249868E-2</v>
      </c>
      <c r="Q2638" t="str" cm="1">
        <f t="array" ref="Q2638">_xlfn.IFS(LEFT(N2638,4)="film","film &amp; video",LEFT(N2638,4)="food","food",LEFT(N2638,4)="game","games",LEFT(N2638,4)="jour","journalism",LEFT(N2638,4)="musi","music",LEFT(N2638,4)="phot","photography",LEFT(N2638,4)="publ","publishing",LEFT(N2638,4)="tech","technology",LEFT(N2638,4)="thea","theater")</f>
        <v>technology</v>
      </c>
      <c r="R2638" t="str">
        <f t="shared" si="209"/>
        <v>space exploration</v>
      </c>
      <c r="S2638" s="10">
        <f t="shared" si="207"/>
        <v>42659.041666666672</v>
      </c>
      <c r="T2638" s="10">
        <f t="shared" si="208"/>
        <v>42636.614745370374</v>
      </c>
    </row>
    <row r="2639" spans="1:20" ht="28.8">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205"/>
        <v>1.6619999999999999</v>
      </c>
      <c r="P2639">
        <f t="shared" si="206"/>
        <v>3.1287605294825514E-2</v>
      </c>
      <c r="Q2639" t="str" cm="1">
        <f t="array" ref="Q2639">_xlfn.IFS(LEFT(N2639,4)="film","film &amp; video",LEFT(N2639,4)="food","food",LEFT(N2639,4)="game","games",LEFT(N2639,4)="jour","journalism",LEFT(N2639,4)="musi","music",LEFT(N2639,4)="phot","photography",LEFT(N2639,4)="publ","publishing",LEFT(N2639,4)="tech","technology",LEFT(N2639,4)="thea","theater")</f>
        <v>technology</v>
      </c>
      <c r="R2639" t="str">
        <f t="shared" si="209"/>
        <v>space exploration</v>
      </c>
      <c r="S2639" s="10">
        <f t="shared" si="207"/>
        <v>42655.549479166672</v>
      </c>
      <c r="T2639" s="10">
        <f t="shared" si="208"/>
        <v>42639.549479166672</v>
      </c>
    </row>
    <row r="2640" spans="1:20" ht="43.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205"/>
        <v>1.0172910662824208</v>
      </c>
      <c r="P2640">
        <f t="shared" si="206"/>
        <v>3.9660056657223795E-2</v>
      </c>
      <c r="Q2640" t="str" cm="1">
        <f t="array" ref="Q2640">_xlfn.IFS(LEFT(N2640,4)="film","film &amp; video",LEFT(N2640,4)="food","food",LEFT(N2640,4)="game","games",LEFT(N2640,4)="jour","journalism",LEFT(N2640,4)="musi","music",LEFT(N2640,4)="phot","photography",LEFT(N2640,4)="publ","publishing",LEFT(N2640,4)="tech","technology",LEFT(N2640,4)="thea","theater")</f>
        <v>technology</v>
      </c>
      <c r="R2640" t="str">
        <f t="shared" si="209"/>
        <v>space exploration</v>
      </c>
      <c r="S2640" s="10">
        <f t="shared" si="207"/>
        <v>42019.913136574076</v>
      </c>
      <c r="T2640" s="10">
        <f t="shared" si="208"/>
        <v>41989.913136574076</v>
      </c>
    </row>
    <row r="2641" spans="1:20" ht="43.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205"/>
        <v>1.64</v>
      </c>
      <c r="P2641">
        <f t="shared" si="206"/>
        <v>9.959349593495935E-2</v>
      </c>
      <c r="Q2641" t="str" cm="1">
        <f t="array" ref="Q2641">_xlfn.IFS(LEFT(N2641,4)="film","film &amp; video",LEFT(N2641,4)="food","food",LEFT(N2641,4)="game","games",LEFT(N2641,4)="jour","journalism",LEFT(N2641,4)="musi","music",LEFT(N2641,4)="phot","photography",LEFT(N2641,4)="publ","publishing",LEFT(N2641,4)="tech","technology",LEFT(N2641,4)="thea","theater")</f>
        <v>technology</v>
      </c>
      <c r="R2641" t="str">
        <f t="shared" si="209"/>
        <v>space exploration</v>
      </c>
      <c r="S2641" s="10">
        <f t="shared" si="207"/>
        <v>42054.86513888889</v>
      </c>
      <c r="T2641" s="10">
        <f t="shared" si="208"/>
        <v>42024.86513888889</v>
      </c>
    </row>
    <row r="2642" spans="1:20" ht="57.6">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205"/>
        <v>1.0566666666666666</v>
      </c>
      <c r="P2642">
        <f t="shared" si="206"/>
        <v>2.1766561514195582E-2</v>
      </c>
      <c r="Q2642" t="str" cm="1">
        <f t="array" ref="Q2642">_xlfn.IFS(LEFT(N2642,4)="film","film &amp; video",LEFT(N2642,4)="food","food",LEFT(N2642,4)="game","games",LEFT(N2642,4)="jour","journalism",LEFT(N2642,4)="musi","music",LEFT(N2642,4)="phot","photography",LEFT(N2642,4)="publ","publishing",LEFT(N2642,4)="tech","technology",LEFT(N2642,4)="thea","theater")</f>
        <v>technology</v>
      </c>
      <c r="R2642" t="str">
        <f t="shared" si="209"/>
        <v>space exploration</v>
      </c>
      <c r="S2642" s="10">
        <f t="shared" si="207"/>
        <v>42163.160578703704</v>
      </c>
      <c r="T2642" s="10">
        <f t="shared" si="208"/>
        <v>42103.160578703704</v>
      </c>
    </row>
    <row r="2643" spans="1:20" ht="28.8">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205"/>
        <v>0.01</v>
      </c>
      <c r="P2643">
        <f t="shared" si="206"/>
        <v>6.6666666666666666E-2</v>
      </c>
      <c r="Q2643" t="str" cm="1">
        <f t="array" ref="Q2643">_xlfn.IFS(LEFT(N2643,4)="film","film &amp; video",LEFT(N2643,4)="food","food",LEFT(N2643,4)="game","games",LEFT(N2643,4)="jour","journalism",LEFT(N2643,4)="musi","music",LEFT(N2643,4)="phot","photography",LEFT(N2643,4)="publ","publishing",LEFT(N2643,4)="tech","technology",LEFT(N2643,4)="thea","theater")</f>
        <v>technology</v>
      </c>
      <c r="R2643" t="str">
        <f t="shared" si="209"/>
        <v>space exploration</v>
      </c>
      <c r="S2643" s="10">
        <f t="shared" si="207"/>
        <v>41897.839583333334</v>
      </c>
      <c r="T2643" s="10">
        <f t="shared" si="208"/>
        <v>41880.827118055553</v>
      </c>
    </row>
    <row r="2644" spans="1:20" ht="57.6">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205"/>
        <v>0</v>
      </c>
      <c r="P2644" t="e">
        <f t="shared" si="206"/>
        <v>#DIV/0!</v>
      </c>
      <c r="Q2644" t="str" cm="1">
        <f t="array" ref="Q2644">_xlfn.IFS(LEFT(N2644,4)="film","film &amp; video",LEFT(N2644,4)="food","food",LEFT(N2644,4)="game","games",LEFT(N2644,4)="jour","journalism",LEFT(N2644,4)="musi","music",LEFT(N2644,4)="phot","photography",LEFT(N2644,4)="publ","publishing",LEFT(N2644,4)="tech","technology",LEFT(N2644,4)="thea","theater")</f>
        <v>technology</v>
      </c>
      <c r="R2644" t="str">
        <f t="shared" si="209"/>
        <v>space exploration</v>
      </c>
      <c r="S2644" s="10">
        <f t="shared" si="207"/>
        <v>42566.289583333331</v>
      </c>
      <c r="T2644" s="10">
        <f t="shared" si="208"/>
        <v>42536.246620370366</v>
      </c>
    </row>
    <row r="2645" spans="1:20" ht="43.2">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205"/>
        <v>0.33559730999999998</v>
      </c>
      <c r="P2645">
        <f t="shared" si="206"/>
        <v>4.4726222626754663E-3</v>
      </c>
      <c r="Q2645" t="str" cm="1">
        <f t="array" ref="Q2645">_xlfn.IFS(LEFT(N2645,4)="film","film &amp; video",LEFT(N2645,4)="food","food",LEFT(N2645,4)="game","games",LEFT(N2645,4)="jour","journalism",LEFT(N2645,4)="musi","music",LEFT(N2645,4)="phot","photography",LEFT(N2645,4)="publ","publishing",LEFT(N2645,4)="tech","technology",LEFT(N2645,4)="thea","theater")</f>
        <v>technology</v>
      </c>
      <c r="R2645" t="str">
        <f t="shared" si="209"/>
        <v>space exploration</v>
      </c>
      <c r="S2645" s="10">
        <f t="shared" si="207"/>
        <v>42725.332638888889</v>
      </c>
      <c r="T2645" s="10">
        <f t="shared" si="208"/>
        <v>42689.582349537035</v>
      </c>
    </row>
    <row r="2646" spans="1:20" ht="43.2">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205"/>
        <v>2.053E-2</v>
      </c>
      <c r="P2646">
        <f t="shared" si="206"/>
        <v>2.5328787140769606E-2</v>
      </c>
      <c r="Q2646" t="str" cm="1">
        <f t="array" ref="Q2646">_xlfn.IFS(LEFT(N2646,4)="film","film &amp; video",LEFT(N2646,4)="food","food",LEFT(N2646,4)="game","games",LEFT(N2646,4)="jour","journalism",LEFT(N2646,4)="musi","music",LEFT(N2646,4)="phot","photography",LEFT(N2646,4)="publ","publishing",LEFT(N2646,4)="tech","technology",LEFT(N2646,4)="thea","theater")</f>
        <v>technology</v>
      </c>
      <c r="R2646" t="str">
        <f t="shared" si="209"/>
        <v>space exploration</v>
      </c>
      <c r="S2646" s="10">
        <f t="shared" si="207"/>
        <v>42804.792071759264</v>
      </c>
      <c r="T2646" s="10">
        <f t="shared" si="208"/>
        <v>42774.792071759264</v>
      </c>
    </row>
    <row r="2647" spans="1:20" ht="43.2">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205"/>
        <v>0.105</v>
      </c>
      <c r="P2647">
        <f t="shared" si="206"/>
        <v>1.0952380952380953E-2</v>
      </c>
      <c r="Q2647" t="str" cm="1">
        <f t="array" ref="Q2647">_xlfn.IFS(LEFT(N2647,4)="film","film &amp; video",LEFT(N2647,4)="food","food",LEFT(N2647,4)="game","games",LEFT(N2647,4)="jour","journalism",LEFT(N2647,4)="musi","music",LEFT(N2647,4)="phot","photography",LEFT(N2647,4)="publ","publishing",LEFT(N2647,4)="tech","technology",LEFT(N2647,4)="thea","theater")</f>
        <v>technology</v>
      </c>
      <c r="R2647" t="str">
        <f t="shared" si="209"/>
        <v>space exploration</v>
      </c>
      <c r="S2647" s="10">
        <f t="shared" si="207"/>
        <v>41951.884293981479</v>
      </c>
      <c r="T2647" s="10">
        <f t="shared" si="208"/>
        <v>41921.842627314814</v>
      </c>
    </row>
    <row r="2648" spans="1:20" ht="43.2">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205"/>
        <v>8.4172839999999999E-2</v>
      </c>
      <c r="P2648">
        <f t="shared" si="206"/>
        <v>1.2711938910460905E-2</v>
      </c>
      <c r="Q2648" t="str" cm="1">
        <f t="array" ref="Q2648">_xlfn.IFS(LEFT(N2648,4)="film","film &amp; video",LEFT(N2648,4)="food","food",LEFT(N2648,4)="game","games",LEFT(N2648,4)="jour","journalism",LEFT(N2648,4)="musi","music",LEFT(N2648,4)="phot","photography",LEFT(N2648,4)="publ","publishing",LEFT(N2648,4)="tech","technology",LEFT(N2648,4)="thea","theater")</f>
        <v>technology</v>
      </c>
      <c r="R2648" t="str">
        <f t="shared" si="209"/>
        <v>space exploration</v>
      </c>
      <c r="S2648" s="10">
        <f t="shared" si="207"/>
        <v>42256.313298611116</v>
      </c>
      <c r="T2648" s="10">
        <f t="shared" si="208"/>
        <v>42226.313298611116</v>
      </c>
    </row>
    <row r="2649" spans="1:20" ht="43.2">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205"/>
        <v>1.44E-2</v>
      </c>
      <c r="P2649">
        <f t="shared" si="206"/>
        <v>8.3333333333333329E-2</v>
      </c>
      <c r="Q2649" t="str" cm="1">
        <f t="array" ref="Q2649">_xlfn.IFS(LEFT(N2649,4)="film","film &amp; video",LEFT(N2649,4)="food","food",LEFT(N2649,4)="game","games",LEFT(N2649,4)="jour","journalism",LEFT(N2649,4)="musi","music",LEFT(N2649,4)="phot","photography",LEFT(N2649,4)="publ","publishing",LEFT(N2649,4)="tech","technology",LEFT(N2649,4)="thea","theater")</f>
        <v>technology</v>
      </c>
      <c r="R2649" t="str">
        <f t="shared" si="209"/>
        <v>space exploration</v>
      </c>
      <c r="S2649" s="10">
        <f t="shared" si="207"/>
        <v>42230.261793981481</v>
      </c>
      <c r="T2649" s="10">
        <f t="shared" si="208"/>
        <v>42200.261793981481</v>
      </c>
    </row>
    <row r="2650" spans="1:20" ht="57.6">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205"/>
        <v>8.8333333333333337E-3</v>
      </c>
      <c r="P2650">
        <f t="shared" si="206"/>
        <v>5.6603773584905662E-2</v>
      </c>
      <c r="Q2650" t="str" cm="1">
        <f t="array" ref="Q2650">_xlfn.IFS(LEFT(N2650,4)="film","film &amp; video",LEFT(N2650,4)="food","food",LEFT(N2650,4)="game","games",LEFT(N2650,4)="jour","journalism",LEFT(N2650,4)="musi","music",LEFT(N2650,4)="phot","photography",LEFT(N2650,4)="publ","publishing",LEFT(N2650,4)="tech","technology",LEFT(N2650,4)="thea","theater")</f>
        <v>technology</v>
      </c>
      <c r="R2650" t="str">
        <f t="shared" si="209"/>
        <v>space exploration</v>
      </c>
      <c r="S2650" s="10">
        <f t="shared" si="207"/>
        <v>42438.714814814812</v>
      </c>
      <c r="T2650" s="10">
        <f t="shared" si="208"/>
        <v>42408.714814814812</v>
      </c>
    </row>
    <row r="2651" spans="1:20" ht="28.8">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205"/>
        <v>9.9200000000000004E-4</v>
      </c>
      <c r="P2651">
        <f t="shared" si="206"/>
        <v>2.4193548387096774E-2</v>
      </c>
      <c r="Q2651" t="str" cm="1">
        <f t="array" ref="Q2651">_xlfn.IFS(LEFT(N2651,4)="film","film &amp; video",LEFT(N2651,4)="food","food",LEFT(N2651,4)="game","games",LEFT(N2651,4)="jour","journalism",LEFT(N2651,4)="musi","music",LEFT(N2651,4)="phot","photography",LEFT(N2651,4)="publ","publishing",LEFT(N2651,4)="tech","technology",LEFT(N2651,4)="thea","theater")</f>
        <v>technology</v>
      </c>
      <c r="R2651" t="str">
        <f t="shared" si="209"/>
        <v>space exploration</v>
      </c>
      <c r="S2651" s="10">
        <f t="shared" si="207"/>
        <v>42401.99700231482</v>
      </c>
      <c r="T2651" s="10">
        <f t="shared" si="208"/>
        <v>42341.99700231482</v>
      </c>
    </row>
    <row r="2652" spans="1:20" ht="57.6">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205"/>
        <v>5.966666666666667E-3</v>
      </c>
      <c r="P2652">
        <f t="shared" si="206"/>
        <v>1.3966480446927373E-2</v>
      </c>
      <c r="Q2652" t="str" cm="1">
        <f t="array" ref="Q2652">_xlfn.IFS(LEFT(N2652,4)="film","film &amp; video",LEFT(N2652,4)="food","food",LEFT(N2652,4)="game","games",LEFT(N2652,4)="jour","journalism",LEFT(N2652,4)="musi","music",LEFT(N2652,4)="phot","photography",LEFT(N2652,4)="publ","publishing",LEFT(N2652,4)="tech","technology",LEFT(N2652,4)="thea","theater")</f>
        <v>technology</v>
      </c>
      <c r="R2652" t="str">
        <f t="shared" si="209"/>
        <v>space exploration</v>
      </c>
      <c r="S2652" s="10">
        <f t="shared" si="207"/>
        <v>42725.624340277776</v>
      </c>
      <c r="T2652" s="10">
        <f t="shared" si="208"/>
        <v>42695.624340277776</v>
      </c>
    </row>
    <row r="2653" spans="1:20" ht="43.2">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205"/>
        <v>1.8689285714285714E-2</v>
      </c>
      <c r="P2653">
        <f t="shared" si="206"/>
        <v>3.2486145614370344E-3</v>
      </c>
      <c r="Q2653" t="str" cm="1">
        <f t="array" ref="Q2653">_xlfn.IFS(LEFT(N2653,4)="film","film &amp; video",LEFT(N2653,4)="food","food",LEFT(N2653,4)="game","games",LEFT(N2653,4)="jour","journalism",LEFT(N2653,4)="musi","music",LEFT(N2653,4)="phot","photography",LEFT(N2653,4)="publ","publishing",LEFT(N2653,4)="tech","technology",LEFT(N2653,4)="thea","theater")</f>
        <v>technology</v>
      </c>
      <c r="R2653" t="str">
        <f t="shared" si="209"/>
        <v>space exploration</v>
      </c>
      <c r="S2653" s="10">
        <f t="shared" si="207"/>
        <v>42355.805659722217</v>
      </c>
      <c r="T2653" s="10">
        <f t="shared" si="208"/>
        <v>42327.805659722217</v>
      </c>
    </row>
    <row r="2654" spans="1:20" ht="43.2">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205"/>
        <v>8.8500000000000002E-3</v>
      </c>
      <c r="P2654">
        <f t="shared" si="206"/>
        <v>1.2429378531073447E-2</v>
      </c>
      <c r="Q2654" t="str" cm="1">
        <f t="array" ref="Q2654">_xlfn.IFS(LEFT(N2654,4)="film","film &amp; video",LEFT(N2654,4)="food","food",LEFT(N2654,4)="game","games",LEFT(N2654,4)="jour","journalism",LEFT(N2654,4)="musi","music",LEFT(N2654,4)="phot","photography",LEFT(N2654,4)="publ","publishing",LEFT(N2654,4)="tech","technology",LEFT(N2654,4)="thea","theater")</f>
        <v>technology</v>
      </c>
      <c r="R2654" t="str">
        <f t="shared" si="209"/>
        <v>space exploration</v>
      </c>
      <c r="S2654" s="10">
        <f t="shared" si="207"/>
        <v>41983.158854166672</v>
      </c>
      <c r="T2654" s="10">
        <f t="shared" si="208"/>
        <v>41953.158854166672</v>
      </c>
    </row>
    <row r="2655" spans="1:20" ht="43.2">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205"/>
        <v>0.1152156862745098</v>
      </c>
      <c r="P2655">
        <f t="shared" si="206"/>
        <v>1.1912865895166781E-2</v>
      </c>
      <c r="Q2655" t="str" cm="1">
        <f t="array" ref="Q2655">_xlfn.IFS(LEFT(N2655,4)="film","film &amp; video",LEFT(N2655,4)="food","food",LEFT(N2655,4)="game","games",LEFT(N2655,4)="jour","journalism",LEFT(N2655,4)="musi","music",LEFT(N2655,4)="phot","photography",LEFT(N2655,4)="publ","publishing",LEFT(N2655,4)="tech","technology",LEFT(N2655,4)="thea","theater")</f>
        <v>technology</v>
      </c>
      <c r="R2655" t="str">
        <f t="shared" si="209"/>
        <v>space exploration</v>
      </c>
      <c r="S2655" s="10">
        <f t="shared" si="207"/>
        <v>41803.166666666664</v>
      </c>
      <c r="T2655" s="10">
        <f t="shared" si="208"/>
        <v>41771.651932870373</v>
      </c>
    </row>
    <row r="2656" spans="1:20" ht="43.2">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205"/>
        <v>5.1000000000000004E-4</v>
      </c>
      <c r="P2656">
        <f t="shared" si="206"/>
        <v>0.11764705882352941</v>
      </c>
      <c r="Q2656" t="str" cm="1">
        <f t="array" ref="Q2656">_xlfn.IFS(LEFT(N2656,4)="film","film &amp; video",LEFT(N2656,4)="food","food",LEFT(N2656,4)="game","games",LEFT(N2656,4)="jour","journalism",LEFT(N2656,4)="musi","music",LEFT(N2656,4)="phot","photography",LEFT(N2656,4)="publ","publishing",LEFT(N2656,4)="tech","technology",LEFT(N2656,4)="thea","theater")</f>
        <v>technology</v>
      </c>
      <c r="R2656" t="str">
        <f t="shared" si="209"/>
        <v>space exploration</v>
      </c>
      <c r="S2656" s="10">
        <f t="shared" si="207"/>
        <v>42115.559328703705</v>
      </c>
      <c r="T2656" s="10">
        <f t="shared" si="208"/>
        <v>42055.600995370376</v>
      </c>
    </row>
    <row r="2657" spans="1:20">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205"/>
        <v>0.21033333333333334</v>
      </c>
      <c r="P2657">
        <f t="shared" si="206"/>
        <v>1.3629160063391443E-2</v>
      </c>
      <c r="Q2657" t="str" cm="1">
        <f t="array" ref="Q2657">_xlfn.IFS(LEFT(N2657,4)="film","film &amp; video",LEFT(N2657,4)="food","food",LEFT(N2657,4)="game","games",LEFT(N2657,4)="jour","journalism",LEFT(N2657,4)="musi","music",LEFT(N2657,4)="phot","photography",LEFT(N2657,4)="publ","publishing",LEFT(N2657,4)="tech","technology",LEFT(N2657,4)="thea","theater")</f>
        <v>technology</v>
      </c>
      <c r="R2657" t="str">
        <f t="shared" si="209"/>
        <v>space exploration</v>
      </c>
      <c r="S2657" s="10">
        <f t="shared" si="207"/>
        <v>42409.833333333328</v>
      </c>
      <c r="T2657" s="10">
        <f t="shared" si="208"/>
        <v>42381.866284722222</v>
      </c>
    </row>
    <row r="2658" spans="1:20" ht="28.8">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205"/>
        <v>0.11436666666666667</v>
      </c>
      <c r="P2658">
        <f t="shared" si="206"/>
        <v>8.8603905566890118E-3</v>
      </c>
      <c r="Q2658" t="str" cm="1">
        <f t="array" ref="Q2658">_xlfn.IFS(LEFT(N2658,4)="film","film &amp; video",LEFT(N2658,4)="food","food",LEFT(N2658,4)="game","games",LEFT(N2658,4)="jour","journalism",LEFT(N2658,4)="musi","music",LEFT(N2658,4)="phot","photography",LEFT(N2658,4)="publ","publishing",LEFT(N2658,4)="tech","technology",LEFT(N2658,4)="thea","theater")</f>
        <v>technology</v>
      </c>
      <c r="R2658" t="str">
        <f t="shared" si="209"/>
        <v>space exploration</v>
      </c>
      <c r="S2658" s="10">
        <f t="shared" si="207"/>
        <v>42806.791666666672</v>
      </c>
      <c r="T2658" s="10">
        <f t="shared" si="208"/>
        <v>42767.688518518517</v>
      </c>
    </row>
    <row r="2659" spans="1:20" ht="43.2">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205"/>
        <v>0.18737933333333334</v>
      </c>
      <c r="P2659">
        <f t="shared" si="206"/>
        <v>1.0495643418520008E-2</v>
      </c>
      <c r="Q2659" t="str" cm="1">
        <f t="array" ref="Q2659">_xlfn.IFS(LEFT(N2659,4)="film","film &amp; video",LEFT(N2659,4)="food","food",LEFT(N2659,4)="game","games",LEFT(N2659,4)="jour","journalism",LEFT(N2659,4)="musi","music",LEFT(N2659,4)="phot","photography",LEFT(N2659,4)="publ","publishing",LEFT(N2659,4)="tech","technology",LEFT(N2659,4)="thea","theater")</f>
        <v>technology</v>
      </c>
      <c r="R2659" t="str">
        <f t="shared" si="209"/>
        <v>space exploration</v>
      </c>
      <c r="S2659" s="10">
        <f t="shared" si="207"/>
        <v>42585.0625</v>
      </c>
      <c r="T2659" s="10">
        <f t="shared" si="208"/>
        <v>42551.928854166668</v>
      </c>
    </row>
    <row r="2660" spans="1:20" ht="43.2">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205"/>
        <v>9.2857142857142856E-4</v>
      </c>
      <c r="P2660">
        <f t="shared" si="206"/>
        <v>4.3956043956043959E-2</v>
      </c>
      <c r="Q2660" t="str" cm="1">
        <f t="array" ref="Q2660">_xlfn.IFS(LEFT(N2660,4)="film","film &amp; video",LEFT(N2660,4)="food","food",LEFT(N2660,4)="game","games",LEFT(N2660,4)="jour","journalism",LEFT(N2660,4)="musi","music",LEFT(N2660,4)="phot","photography",LEFT(N2660,4)="publ","publishing",LEFT(N2660,4)="tech","technology",LEFT(N2660,4)="thea","theater")</f>
        <v>technology</v>
      </c>
      <c r="R2660" t="str">
        <f t="shared" si="209"/>
        <v>space exploration</v>
      </c>
      <c r="S2660" s="10">
        <f t="shared" si="207"/>
        <v>42581.884189814817</v>
      </c>
      <c r="T2660" s="10">
        <f t="shared" si="208"/>
        <v>42551.884189814817</v>
      </c>
    </row>
    <row r="2661" spans="1:20">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205"/>
        <v>2.720408163265306E-2</v>
      </c>
      <c r="P2661">
        <f t="shared" si="206"/>
        <v>7.5018754688672166E-3</v>
      </c>
      <c r="Q2661" t="str" cm="1">
        <f t="array" ref="Q2661">_xlfn.IFS(LEFT(N2661,4)="film","film &amp; video",LEFT(N2661,4)="food","food",LEFT(N2661,4)="game","games",LEFT(N2661,4)="jour","journalism",LEFT(N2661,4)="musi","music",LEFT(N2661,4)="phot","photography",LEFT(N2661,4)="publ","publishing",LEFT(N2661,4)="tech","technology",LEFT(N2661,4)="thea","theater")</f>
        <v>technology</v>
      </c>
      <c r="R2661" t="str">
        <f t="shared" si="209"/>
        <v>space exploration</v>
      </c>
      <c r="S2661" s="10">
        <f t="shared" si="207"/>
        <v>42112.069560185191</v>
      </c>
      <c r="T2661" s="10">
        <f t="shared" si="208"/>
        <v>42082.069560185191</v>
      </c>
    </row>
    <row r="2662" spans="1:20" ht="57.6">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205"/>
        <v>9.5E-4</v>
      </c>
      <c r="P2662">
        <f t="shared" si="206"/>
        <v>0.26315789473684209</v>
      </c>
      <c r="Q2662" t="str" cm="1">
        <f t="array" ref="Q2662">_xlfn.IFS(LEFT(N2662,4)="film","film &amp; video",LEFT(N2662,4)="food","food",LEFT(N2662,4)="game","games",LEFT(N2662,4)="jour","journalism",LEFT(N2662,4)="musi","music",LEFT(N2662,4)="phot","photography",LEFT(N2662,4)="publ","publishing",LEFT(N2662,4)="tech","technology",LEFT(N2662,4)="thea","theater")</f>
        <v>technology</v>
      </c>
      <c r="R2662" t="str">
        <f t="shared" si="209"/>
        <v>space exploration</v>
      </c>
      <c r="S2662" s="10">
        <f t="shared" si="207"/>
        <v>42332.754837962959</v>
      </c>
      <c r="T2662" s="10">
        <f t="shared" si="208"/>
        <v>42272.713171296295</v>
      </c>
    </row>
    <row r="2663" spans="1:20" ht="43.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205"/>
        <v>1.0289999999999999</v>
      </c>
      <c r="P2663">
        <f t="shared" si="206"/>
        <v>1.1661807580174927E-2</v>
      </c>
      <c r="Q2663" t="str" cm="1">
        <f t="array" ref="Q2663">_xlfn.IFS(LEFT(N2663,4)="film","film &amp; video",LEFT(N2663,4)="food","food",LEFT(N2663,4)="game","games",LEFT(N2663,4)="jour","journalism",LEFT(N2663,4)="musi","music",LEFT(N2663,4)="phot","photography",LEFT(N2663,4)="publ","publishing",LEFT(N2663,4)="tech","technology",LEFT(N2663,4)="thea","theater")</f>
        <v>technology</v>
      </c>
      <c r="R2663" t="str">
        <f t="shared" si="209"/>
        <v>makerspaces</v>
      </c>
      <c r="S2663" s="10">
        <f t="shared" si="207"/>
        <v>41572.958449074074</v>
      </c>
      <c r="T2663" s="10">
        <f t="shared" si="208"/>
        <v>41542.958449074074</v>
      </c>
    </row>
    <row r="2664" spans="1:20" ht="43.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205"/>
        <v>1.0680000000000001</v>
      </c>
      <c r="P2664">
        <f t="shared" si="206"/>
        <v>3.7453183520599251E-3</v>
      </c>
      <c r="Q2664" t="str" cm="1">
        <f t="array" ref="Q2664">_xlfn.IFS(LEFT(N2664,4)="film","film &amp; video",LEFT(N2664,4)="food","food",LEFT(N2664,4)="game","games",LEFT(N2664,4)="jour","journalism",LEFT(N2664,4)="musi","music",LEFT(N2664,4)="phot","photography",LEFT(N2664,4)="publ","publishing",LEFT(N2664,4)="tech","technology",LEFT(N2664,4)="thea","theater")</f>
        <v>technology</v>
      </c>
      <c r="R2664" t="str">
        <f t="shared" si="209"/>
        <v>makerspaces</v>
      </c>
      <c r="S2664" s="10">
        <f t="shared" si="207"/>
        <v>42237.746678240743</v>
      </c>
      <c r="T2664" s="10">
        <f t="shared" si="208"/>
        <v>42207.746678240743</v>
      </c>
    </row>
    <row r="2665" spans="1:20" ht="43.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205"/>
        <v>1.0459624999999999</v>
      </c>
      <c r="P2665">
        <f t="shared" si="206"/>
        <v>2.6769602160689318E-3</v>
      </c>
      <c r="Q2665" t="str" cm="1">
        <f t="array" ref="Q2665">_xlfn.IFS(LEFT(N2665,4)="film","film &amp; video",LEFT(N2665,4)="food","food",LEFT(N2665,4)="game","games",LEFT(N2665,4)="jour","journalism",LEFT(N2665,4)="musi","music",LEFT(N2665,4)="phot","photography",LEFT(N2665,4)="publ","publishing",LEFT(N2665,4)="tech","technology",LEFT(N2665,4)="thea","theater")</f>
        <v>technology</v>
      </c>
      <c r="R2665" t="str">
        <f t="shared" si="209"/>
        <v>makerspaces</v>
      </c>
      <c r="S2665" s="10">
        <f t="shared" si="207"/>
        <v>42251.625</v>
      </c>
      <c r="T2665" s="10">
        <f t="shared" si="208"/>
        <v>42222.622766203705</v>
      </c>
    </row>
    <row r="2666" spans="1:20" ht="43.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205"/>
        <v>1.0342857142857143</v>
      </c>
      <c r="P2666">
        <f t="shared" si="206"/>
        <v>5.7458563535911604E-3</v>
      </c>
      <c r="Q2666" t="str" cm="1">
        <f t="array" ref="Q2666">_xlfn.IFS(LEFT(N2666,4)="film","film &amp; video",LEFT(N2666,4)="food","food",LEFT(N2666,4)="game","games",LEFT(N2666,4)="jour","journalism",LEFT(N2666,4)="musi","music",LEFT(N2666,4)="phot","photography",LEFT(N2666,4)="publ","publishing",LEFT(N2666,4)="tech","technology",LEFT(N2666,4)="thea","theater")</f>
        <v>technology</v>
      </c>
      <c r="R2666" t="str">
        <f t="shared" si="209"/>
        <v>makerspaces</v>
      </c>
      <c r="S2666" s="10">
        <f t="shared" si="207"/>
        <v>42347.290972222225</v>
      </c>
      <c r="T2666" s="10">
        <f t="shared" si="208"/>
        <v>42313.02542824074</v>
      </c>
    </row>
    <row r="2667" spans="1:20" ht="43.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205"/>
        <v>1.2314285714285715</v>
      </c>
      <c r="P2667">
        <f t="shared" si="206"/>
        <v>1.0672853828306265E-2</v>
      </c>
      <c r="Q2667" t="str" cm="1">
        <f t="array" ref="Q2667">_xlfn.IFS(LEFT(N2667,4)="film","film &amp; video",LEFT(N2667,4)="food","food",LEFT(N2667,4)="game","games",LEFT(N2667,4)="jour","journalism",LEFT(N2667,4)="musi","music",LEFT(N2667,4)="phot","photography",LEFT(N2667,4)="publ","publishing",LEFT(N2667,4)="tech","technology",LEFT(N2667,4)="thea","theater")</f>
        <v>technology</v>
      </c>
      <c r="R2667" t="str">
        <f t="shared" si="209"/>
        <v>makerspaces</v>
      </c>
      <c r="S2667" s="10">
        <f t="shared" si="207"/>
        <v>42128.895532407405</v>
      </c>
      <c r="T2667" s="10">
        <f t="shared" si="208"/>
        <v>42083.895532407405</v>
      </c>
    </row>
    <row r="2668" spans="1:20" ht="43.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205"/>
        <v>1.592951</v>
      </c>
      <c r="P2668">
        <f t="shared" si="206"/>
        <v>1.2931973425422376E-2</v>
      </c>
      <c r="Q2668" t="str" cm="1">
        <f t="array" ref="Q2668">_xlfn.IFS(LEFT(N2668,4)="film","film &amp; video",LEFT(N2668,4)="food","food",LEFT(N2668,4)="game","games",LEFT(N2668,4)="jour","journalism",LEFT(N2668,4)="musi","music",LEFT(N2668,4)="phot","photography",LEFT(N2668,4)="publ","publishing",LEFT(N2668,4)="tech","technology",LEFT(N2668,4)="thea","theater")</f>
        <v>technology</v>
      </c>
      <c r="R2668" t="str">
        <f t="shared" si="209"/>
        <v>makerspaces</v>
      </c>
      <c r="S2668" s="10">
        <f t="shared" si="207"/>
        <v>42272.875</v>
      </c>
      <c r="T2668" s="10">
        <f t="shared" si="208"/>
        <v>42235.764340277776</v>
      </c>
    </row>
    <row r="2669" spans="1:20" ht="57.6">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205"/>
        <v>1.1066666666666667</v>
      </c>
      <c r="P2669">
        <f t="shared" si="206"/>
        <v>1.0843373493975903E-2</v>
      </c>
      <c r="Q2669" t="str" cm="1">
        <f t="array" ref="Q2669">_xlfn.IFS(LEFT(N2669,4)="film","film &amp; video",LEFT(N2669,4)="food","food",LEFT(N2669,4)="game","games",LEFT(N2669,4)="jour","journalism",LEFT(N2669,4)="musi","music",LEFT(N2669,4)="phot","photography",LEFT(N2669,4)="publ","publishing",LEFT(N2669,4)="tech","technology",LEFT(N2669,4)="thea","theater")</f>
        <v>technology</v>
      </c>
      <c r="R2669" t="str">
        <f t="shared" si="209"/>
        <v>makerspaces</v>
      </c>
      <c r="S2669" s="10">
        <f t="shared" si="207"/>
        <v>42410.926111111112</v>
      </c>
      <c r="T2669" s="10">
        <f t="shared" si="208"/>
        <v>42380.926111111112</v>
      </c>
    </row>
    <row r="2670" spans="1:20" ht="28.8">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205"/>
        <v>1.7070000000000001</v>
      </c>
      <c r="P2670">
        <f t="shared" si="206"/>
        <v>1.6403046280023433E-2</v>
      </c>
      <c r="Q2670" t="str" cm="1">
        <f t="array" ref="Q2670">_xlfn.IFS(LEFT(N2670,4)="film","film &amp; video",LEFT(N2670,4)="food","food",LEFT(N2670,4)="game","games",LEFT(N2670,4)="jour","journalism",LEFT(N2670,4)="musi","music",LEFT(N2670,4)="phot","photography",LEFT(N2670,4)="publ","publishing",LEFT(N2670,4)="tech","technology",LEFT(N2670,4)="thea","theater")</f>
        <v>technology</v>
      </c>
      <c r="R2670" t="str">
        <f t="shared" si="209"/>
        <v>makerspaces</v>
      </c>
      <c r="S2670" s="10">
        <f t="shared" si="207"/>
        <v>42317.60555555555</v>
      </c>
      <c r="T2670" s="10">
        <f t="shared" si="208"/>
        <v>42275.588715277772</v>
      </c>
    </row>
    <row r="2671" spans="1:20" ht="43.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205"/>
        <v>1.25125</v>
      </c>
      <c r="P2671">
        <f t="shared" si="206"/>
        <v>1.098901098901099E-2</v>
      </c>
      <c r="Q2671" t="str" cm="1">
        <f t="array" ref="Q2671">_xlfn.IFS(LEFT(N2671,4)="film","film &amp; video",LEFT(N2671,4)="food","food",LEFT(N2671,4)="game","games",LEFT(N2671,4)="jour","journalism",LEFT(N2671,4)="musi","music",LEFT(N2671,4)="phot","photography",LEFT(N2671,4)="publ","publishing",LEFT(N2671,4)="tech","technology",LEFT(N2671,4)="thea","theater")</f>
        <v>technology</v>
      </c>
      <c r="R2671" t="str">
        <f t="shared" si="209"/>
        <v>makerspaces</v>
      </c>
      <c r="S2671" s="10">
        <f t="shared" si="207"/>
        <v>42379.035833333335</v>
      </c>
      <c r="T2671" s="10">
        <f t="shared" si="208"/>
        <v>42319.035833333335</v>
      </c>
    </row>
    <row r="2672" spans="1:20" ht="43.2">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205"/>
        <v>6.4158609339642042E-2</v>
      </c>
      <c r="P2672">
        <f t="shared" si="206"/>
        <v>2.4048096192384769E-2</v>
      </c>
      <c r="Q2672" t="str" cm="1">
        <f t="array" ref="Q2672">_xlfn.IFS(LEFT(N2672,4)="film","film &amp; video",LEFT(N2672,4)="food","food",LEFT(N2672,4)="game","games",LEFT(N2672,4)="jour","journalism",LEFT(N2672,4)="musi","music",LEFT(N2672,4)="phot","photography",LEFT(N2672,4)="publ","publishing",LEFT(N2672,4)="tech","technology",LEFT(N2672,4)="thea","theater")</f>
        <v>technology</v>
      </c>
      <c r="R2672" t="str">
        <f t="shared" si="209"/>
        <v>makerspaces</v>
      </c>
      <c r="S2672" s="10">
        <f t="shared" si="207"/>
        <v>41849.020601851851</v>
      </c>
      <c r="T2672" s="10">
        <f t="shared" si="208"/>
        <v>41821.020601851851</v>
      </c>
    </row>
    <row r="2673" spans="1:20" ht="43.2">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205"/>
        <v>0.11344</v>
      </c>
      <c r="P2673">
        <f t="shared" si="206"/>
        <v>2.9619181946403384E-2</v>
      </c>
      <c r="Q2673" t="str" cm="1">
        <f t="array" ref="Q2673">_xlfn.IFS(LEFT(N2673,4)="film","film &amp; video",LEFT(N2673,4)="food","food",LEFT(N2673,4)="game","games",LEFT(N2673,4)="jour","journalism",LEFT(N2673,4)="musi","music",LEFT(N2673,4)="phot","photography",LEFT(N2673,4)="publ","publishing",LEFT(N2673,4)="tech","technology",LEFT(N2673,4)="thea","theater")</f>
        <v>technology</v>
      </c>
      <c r="R2673" t="str">
        <f t="shared" si="209"/>
        <v>makerspaces</v>
      </c>
      <c r="S2673" s="10">
        <f t="shared" si="207"/>
        <v>41992.818055555559</v>
      </c>
      <c r="T2673" s="10">
        <f t="shared" si="208"/>
        <v>41962.749027777783</v>
      </c>
    </row>
    <row r="2674" spans="1:20" ht="43.2">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205"/>
        <v>0.33189999999999997</v>
      </c>
      <c r="P2674">
        <f t="shared" si="206"/>
        <v>1.4160891834890027E-2</v>
      </c>
      <c r="Q2674" t="str" cm="1">
        <f t="array" ref="Q2674">_xlfn.IFS(LEFT(N2674,4)="film","film &amp; video",LEFT(N2674,4)="food","food",LEFT(N2674,4)="game","games",LEFT(N2674,4)="jour","journalism",LEFT(N2674,4)="musi","music",LEFT(N2674,4)="phot","photography",LEFT(N2674,4)="publ","publishing",LEFT(N2674,4)="tech","technology",LEFT(N2674,4)="thea","theater")</f>
        <v>technology</v>
      </c>
      <c r="R2674" t="str">
        <f t="shared" si="209"/>
        <v>makerspaces</v>
      </c>
      <c r="S2674" s="10">
        <f t="shared" si="207"/>
        <v>42366.25</v>
      </c>
      <c r="T2674" s="10">
        <f t="shared" si="208"/>
        <v>42344.884143518517</v>
      </c>
    </row>
    <row r="2675" spans="1:20" ht="43.2">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205"/>
        <v>0.27579999999999999</v>
      </c>
      <c r="P2675">
        <f t="shared" si="206"/>
        <v>5.9825960841189268E-3</v>
      </c>
      <c r="Q2675" t="str" cm="1">
        <f t="array" ref="Q2675">_xlfn.IFS(LEFT(N2675,4)="film","film &amp; video",LEFT(N2675,4)="food","food",LEFT(N2675,4)="game","games",LEFT(N2675,4)="jour","journalism",LEFT(N2675,4)="musi","music",LEFT(N2675,4)="phot","photography",LEFT(N2675,4)="publ","publishing",LEFT(N2675,4)="tech","technology",LEFT(N2675,4)="thea","theater")</f>
        <v>technology</v>
      </c>
      <c r="R2675" t="str">
        <f t="shared" si="209"/>
        <v>makerspaces</v>
      </c>
      <c r="S2675" s="10">
        <f t="shared" si="207"/>
        <v>41941.947916666664</v>
      </c>
      <c r="T2675" s="10">
        <f t="shared" si="208"/>
        <v>41912.541655092595</v>
      </c>
    </row>
    <row r="2676" spans="1:20" ht="57.6">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205"/>
        <v>0.62839999999999996</v>
      </c>
      <c r="P2676">
        <f t="shared" si="206"/>
        <v>7.7748476857324722E-3</v>
      </c>
      <c r="Q2676" t="str" cm="1">
        <f t="array" ref="Q2676">_xlfn.IFS(LEFT(N2676,4)="film","film &amp; video",LEFT(N2676,4)="food","food",LEFT(N2676,4)="game","games",LEFT(N2676,4)="jour","journalism",LEFT(N2676,4)="musi","music",LEFT(N2676,4)="phot","photography",LEFT(N2676,4)="publ","publishing",LEFT(N2676,4)="tech","technology",LEFT(N2676,4)="thea","theater")</f>
        <v>technology</v>
      </c>
      <c r="R2676" t="str">
        <f t="shared" si="209"/>
        <v>makerspaces</v>
      </c>
      <c r="S2676" s="10">
        <f t="shared" si="207"/>
        <v>42556.207638888889</v>
      </c>
      <c r="T2676" s="10">
        <f t="shared" si="208"/>
        <v>42529.632754629631</v>
      </c>
    </row>
    <row r="2677" spans="1:20" ht="57.6">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205"/>
        <v>7.5880000000000003E-2</v>
      </c>
      <c r="P2677">
        <f t="shared" si="206"/>
        <v>1.5287295730100159E-2</v>
      </c>
      <c r="Q2677" t="str" cm="1">
        <f t="array" ref="Q2677">_xlfn.IFS(LEFT(N2677,4)="film","film &amp; video",LEFT(N2677,4)="food","food",LEFT(N2677,4)="game","games",LEFT(N2677,4)="jour","journalism",LEFT(N2677,4)="musi","music",LEFT(N2677,4)="phot","photography",LEFT(N2677,4)="publ","publishing",LEFT(N2677,4)="tech","technology",LEFT(N2677,4)="thea","theater")</f>
        <v>technology</v>
      </c>
      <c r="R2677" t="str">
        <f t="shared" si="209"/>
        <v>makerspaces</v>
      </c>
      <c r="S2677" s="10">
        <f t="shared" si="207"/>
        <v>41953.899178240739</v>
      </c>
      <c r="T2677" s="10">
        <f t="shared" si="208"/>
        <v>41923.857511574075</v>
      </c>
    </row>
    <row r="2678" spans="1:20" ht="43.2">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205"/>
        <v>0.50380952380952382</v>
      </c>
      <c r="P2678">
        <f t="shared" si="206"/>
        <v>8.5066162570888466E-3</v>
      </c>
      <c r="Q2678" t="str" cm="1">
        <f t="array" ref="Q2678">_xlfn.IFS(LEFT(N2678,4)="film","film &amp; video",LEFT(N2678,4)="food","food",LEFT(N2678,4)="game","games",LEFT(N2678,4)="jour","journalism",LEFT(N2678,4)="musi","music",LEFT(N2678,4)="phot","photography",LEFT(N2678,4)="publ","publishing",LEFT(N2678,4)="tech","technology",LEFT(N2678,4)="thea","theater")</f>
        <v>technology</v>
      </c>
      <c r="R2678" t="str">
        <f t="shared" si="209"/>
        <v>makerspaces</v>
      </c>
      <c r="S2678" s="10">
        <f t="shared" si="207"/>
        <v>42512.624699074076</v>
      </c>
      <c r="T2678" s="10">
        <f t="shared" si="208"/>
        <v>42482.624699074076</v>
      </c>
    </row>
    <row r="2679" spans="1:20" ht="43.2">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205"/>
        <v>0.17512820512820512</v>
      </c>
      <c r="P2679">
        <f t="shared" si="206"/>
        <v>7.9062957540263542E-3</v>
      </c>
      <c r="Q2679" t="str" cm="1">
        <f t="array" ref="Q2679">_xlfn.IFS(LEFT(N2679,4)="film","film &amp; video",LEFT(N2679,4)="food","food",LEFT(N2679,4)="game","games",LEFT(N2679,4)="jour","journalism",LEFT(N2679,4)="musi","music",LEFT(N2679,4)="phot","photography",LEFT(N2679,4)="publ","publishing",LEFT(N2679,4)="tech","technology",LEFT(N2679,4)="thea","theater")</f>
        <v>technology</v>
      </c>
      <c r="R2679" t="str">
        <f t="shared" si="209"/>
        <v>makerspaces</v>
      </c>
      <c r="S2679" s="10">
        <f t="shared" si="207"/>
        <v>41823.029432870368</v>
      </c>
      <c r="T2679" s="10">
        <f t="shared" si="208"/>
        <v>41793.029432870368</v>
      </c>
    </row>
    <row r="2680" spans="1:20" ht="43.2">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205"/>
        <v>1.3750000000000001E-4</v>
      </c>
      <c r="P2680">
        <f t="shared" si="206"/>
        <v>1.8181818181818182E-3</v>
      </c>
      <c r="Q2680" t="str" cm="1">
        <f t="array" ref="Q2680">_xlfn.IFS(LEFT(N2680,4)="film","film &amp; video",LEFT(N2680,4)="food","food",LEFT(N2680,4)="game","games",LEFT(N2680,4)="jour","journalism",LEFT(N2680,4)="musi","music",LEFT(N2680,4)="phot","photography",LEFT(N2680,4)="publ","publishing",LEFT(N2680,4)="tech","technology",LEFT(N2680,4)="thea","theater")</f>
        <v>technology</v>
      </c>
      <c r="R2680" t="str">
        <f t="shared" si="209"/>
        <v>makerspaces</v>
      </c>
      <c r="S2680" s="10">
        <f t="shared" si="207"/>
        <v>42271.798206018517</v>
      </c>
      <c r="T2680" s="10">
        <f t="shared" si="208"/>
        <v>42241.798206018517</v>
      </c>
    </row>
    <row r="2681" spans="1:20" ht="57.6">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205"/>
        <v>3.3E-3</v>
      </c>
      <c r="P2681">
        <f t="shared" si="206"/>
        <v>2.2727272727272728E-2</v>
      </c>
      <c r="Q2681" t="str" cm="1">
        <f t="array" ref="Q2681">_xlfn.IFS(LEFT(N2681,4)="film","film &amp; video",LEFT(N2681,4)="food","food",LEFT(N2681,4)="game","games",LEFT(N2681,4)="jour","journalism",LEFT(N2681,4)="musi","music",LEFT(N2681,4)="phot","photography",LEFT(N2681,4)="publ","publishing",LEFT(N2681,4)="tech","technology",LEFT(N2681,4)="thea","theater")</f>
        <v>technology</v>
      </c>
      <c r="R2681" t="str">
        <f t="shared" si="209"/>
        <v>makerspaces</v>
      </c>
      <c r="S2681" s="10">
        <f t="shared" si="207"/>
        <v>42063.001087962963</v>
      </c>
      <c r="T2681" s="10">
        <f t="shared" si="208"/>
        <v>42033.001087962963</v>
      </c>
    </row>
    <row r="2682" spans="1:20">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205"/>
        <v>8.6250000000000007E-3</v>
      </c>
      <c r="P2682">
        <f t="shared" si="206"/>
        <v>1.4492753623188406E-2</v>
      </c>
      <c r="Q2682" t="str" cm="1">
        <f t="array" ref="Q2682">_xlfn.IFS(LEFT(N2682,4)="film","film &amp; video",LEFT(N2682,4)="food","food",LEFT(N2682,4)="game","games",LEFT(N2682,4)="jour","journalism",LEFT(N2682,4)="musi","music",LEFT(N2682,4)="phot","photography",LEFT(N2682,4)="publ","publishing",LEFT(N2682,4)="tech","technology",LEFT(N2682,4)="thea","theater")</f>
        <v>technology</v>
      </c>
      <c r="R2682" t="str">
        <f t="shared" si="209"/>
        <v>makerspaces</v>
      </c>
      <c r="S2682" s="10">
        <f t="shared" si="207"/>
        <v>42466.170034722221</v>
      </c>
      <c r="T2682" s="10">
        <f t="shared" si="208"/>
        <v>42436.211701388893</v>
      </c>
    </row>
    <row r="2683" spans="1:20" ht="43.2">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205"/>
        <v>6.875E-3</v>
      </c>
      <c r="P2683">
        <f t="shared" si="206"/>
        <v>3.6363636363636362E-2</v>
      </c>
      <c r="Q2683" t="str" cm="1">
        <f t="array" ref="Q2683">_xlfn.IFS(LEFT(N2683,4)="film","film &amp; video",LEFT(N2683,4)="food","food",LEFT(N2683,4)="game","games",LEFT(N2683,4)="jour","journalism",LEFT(N2683,4)="musi","music",LEFT(N2683,4)="phot","photography",LEFT(N2683,4)="publ","publishing",LEFT(N2683,4)="tech","technology",LEFT(N2683,4)="thea","theater")</f>
        <v>food</v>
      </c>
      <c r="R2683" t="str">
        <f t="shared" si="209"/>
        <v>food trucks</v>
      </c>
      <c r="S2683" s="10">
        <f t="shared" si="207"/>
        <v>41830.895254629628</v>
      </c>
      <c r="T2683" s="10">
        <f t="shared" si="208"/>
        <v>41805.895254629628</v>
      </c>
    </row>
    <row r="2684" spans="1:20" ht="43.2">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205"/>
        <v>0.28299999999999997</v>
      </c>
      <c r="P2684">
        <f t="shared" si="206"/>
        <v>1.1778563015312132E-2</v>
      </c>
      <c r="Q2684" t="str" cm="1">
        <f t="array" ref="Q2684">_xlfn.IFS(LEFT(N2684,4)="film","film &amp; video",LEFT(N2684,4)="food","food",LEFT(N2684,4)="game","games",LEFT(N2684,4)="jour","journalism",LEFT(N2684,4)="musi","music",LEFT(N2684,4)="phot","photography",LEFT(N2684,4)="publ","publishing",LEFT(N2684,4)="tech","technology",LEFT(N2684,4)="thea","theater")</f>
        <v>food</v>
      </c>
      <c r="R2684" t="str">
        <f t="shared" si="209"/>
        <v>food trucks</v>
      </c>
      <c r="S2684" s="10">
        <f t="shared" si="207"/>
        <v>41965.249305555553</v>
      </c>
      <c r="T2684" s="10">
        <f t="shared" si="208"/>
        <v>41932.871990740743</v>
      </c>
    </row>
    <row r="2685" spans="1:20" ht="43.2">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205"/>
        <v>2.3999999999999998E-3</v>
      </c>
      <c r="P2685">
        <f t="shared" si="206"/>
        <v>8.3333333333333329E-2</v>
      </c>
      <c r="Q2685" t="str" cm="1">
        <f t="array" ref="Q2685">_xlfn.IFS(LEFT(N2685,4)="film","film &amp; video",LEFT(N2685,4)="food","food",LEFT(N2685,4)="game","games",LEFT(N2685,4)="jour","journalism",LEFT(N2685,4)="musi","music",LEFT(N2685,4)="phot","photography",LEFT(N2685,4)="publ","publishing",LEFT(N2685,4)="tech","technology",LEFT(N2685,4)="thea","theater")</f>
        <v>food</v>
      </c>
      <c r="R2685" t="str">
        <f t="shared" si="209"/>
        <v>food trucks</v>
      </c>
      <c r="S2685" s="10">
        <f t="shared" si="207"/>
        <v>42064.75509259259</v>
      </c>
      <c r="T2685" s="10">
        <f t="shared" si="208"/>
        <v>42034.75509259259</v>
      </c>
    </row>
    <row r="2686" spans="1:20" ht="43.2">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205"/>
        <v>1.1428571428571429E-2</v>
      </c>
      <c r="P2686">
        <f t="shared" si="206"/>
        <v>5.0000000000000001E-3</v>
      </c>
      <c r="Q2686" t="str" cm="1">
        <f t="array" ref="Q2686">_xlfn.IFS(LEFT(N2686,4)="film","film &amp; video",LEFT(N2686,4)="food","food",LEFT(N2686,4)="game","games",LEFT(N2686,4)="jour","journalism",LEFT(N2686,4)="musi","music",LEFT(N2686,4)="phot","photography",LEFT(N2686,4)="publ","publishing",LEFT(N2686,4)="tech","technology",LEFT(N2686,4)="thea","theater")</f>
        <v>food</v>
      </c>
      <c r="R2686" t="str">
        <f t="shared" si="209"/>
        <v>food trucks</v>
      </c>
      <c r="S2686" s="10">
        <f t="shared" si="207"/>
        <v>41860.914641203701</v>
      </c>
      <c r="T2686" s="10">
        <f t="shared" si="208"/>
        <v>41820.914641203701</v>
      </c>
    </row>
    <row r="2687" spans="1:20" ht="43.2">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205"/>
        <v>2.0000000000000001E-4</v>
      </c>
      <c r="P2687">
        <f t="shared" si="206"/>
        <v>0.1</v>
      </c>
      <c r="Q2687" t="str" cm="1">
        <f t="array" ref="Q2687">_xlfn.IFS(LEFT(N2687,4)="film","film &amp; video",LEFT(N2687,4)="food","food",LEFT(N2687,4)="game","games",LEFT(N2687,4)="jour","journalism",LEFT(N2687,4)="musi","music",LEFT(N2687,4)="phot","photography",LEFT(N2687,4)="publ","publishing",LEFT(N2687,4)="tech","technology",LEFT(N2687,4)="thea","theater")</f>
        <v>food</v>
      </c>
      <c r="R2687" t="str">
        <f t="shared" si="209"/>
        <v>food trucks</v>
      </c>
      <c r="S2687" s="10">
        <f t="shared" si="207"/>
        <v>42121.654282407413</v>
      </c>
      <c r="T2687" s="10">
        <f t="shared" si="208"/>
        <v>42061.69594907407</v>
      </c>
    </row>
    <row r="2688" spans="1:20" ht="43.2">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205"/>
        <v>0</v>
      </c>
      <c r="P2688" t="e">
        <f t="shared" si="206"/>
        <v>#DIV/0!</v>
      </c>
      <c r="Q2688" t="str" cm="1">
        <f t="array" ref="Q2688">_xlfn.IFS(LEFT(N2688,4)="film","film &amp; video",LEFT(N2688,4)="food","food",LEFT(N2688,4)="game","games",LEFT(N2688,4)="jour","journalism",LEFT(N2688,4)="musi","music",LEFT(N2688,4)="phot","photography",LEFT(N2688,4)="publ","publishing",LEFT(N2688,4)="tech","technology",LEFT(N2688,4)="thea","theater")</f>
        <v>food</v>
      </c>
      <c r="R2688" t="str">
        <f t="shared" si="209"/>
        <v>food trucks</v>
      </c>
      <c r="S2688" s="10">
        <f t="shared" si="207"/>
        <v>41912.974803240737</v>
      </c>
      <c r="T2688" s="10">
        <f t="shared" si="208"/>
        <v>41892.974803240737</v>
      </c>
    </row>
    <row r="2689" spans="1:20" ht="43.2">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205"/>
        <v>0</v>
      </c>
      <c r="P2689" t="e">
        <f t="shared" si="206"/>
        <v>#DIV/0!</v>
      </c>
      <c r="Q2689" t="str" cm="1">
        <f t="array" ref="Q2689">_xlfn.IFS(LEFT(N2689,4)="film","film &amp; video",LEFT(N2689,4)="food","food",LEFT(N2689,4)="game","games",LEFT(N2689,4)="jour","journalism",LEFT(N2689,4)="musi","music",LEFT(N2689,4)="phot","photography",LEFT(N2689,4)="publ","publishing",LEFT(N2689,4)="tech","technology",LEFT(N2689,4)="thea","theater")</f>
        <v>food</v>
      </c>
      <c r="R2689" t="str">
        <f t="shared" si="209"/>
        <v>food trucks</v>
      </c>
      <c r="S2689" s="10">
        <f t="shared" si="207"/>
        <v>42184.64025462963</v>
      </c>
      <c r="T2689" s="10">
        <f t="shared" si="208"/>
        <v>42154.64025462963</v>
      </c>
    </row>
    <row r="2690" spans="1:20" ht="28.8">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210">E2690/D2690</f>
        <v>1.48E-3</v>
      </c>
      <c r="P2690">
        <f t="shared" ref="P2690:P2753" si="211">L2690/E2690</f>
        <v>0.1891891891891892</v>
      </c>
      <c r="Q2690" t="str" cm="1">
        <f t="array" ref="Q2690">_xlfn.IFS(LEFT(N2690,4)="film","film &amp; video",LEFT(N2690,4)="food","food",LEFT(N2690,4)="game","games",LEFT(N2690,4)="jour","journalism",LEFT(N2690,4)="musi","music",LEFT(N2690,4)="phot","photography",LEFT(N2690,4)="publ","publishing",LEFT(N2690,4)="tech","technology",LEFT(N2690,4)="thea","theater")</f>
        <v>food</v>
      </c>
      <c r="R2690" t="str">
        <f t="shared" si="209"/>
        <v>food trucks</v>
      </c>
      <c r="S2690" s="10">
        <f t="shared" ref="S2690:S2753" si="212">(((I2690/60)/60)/24)+DATE(1970,1,1)</f>
        <v>42059.125</v>
      </c>
      <c r="T2690" s="10">
        <f t="shared" ref="T2690:T2753" si="213">(((J2690/60)/60)/24)+DATE(1970,1,1)</f>
        <v>42028.118865740747</v>
      </c>
    </row>
    <row r="2691" spans="1:20" ht="43.2">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210"/>
        <v>2.8571428571428571E-5</v>
      </c>
      <c r="P2691">
        <f t="shared" si="211"/>
        <v>1</v>
      </c>
      <c r="Q2691" t="str" cm="1">
        <f t="array" ref="Q2691">_xlfn.IFS(LEFT(N2691,4)="film","film &amp; video",LEFT(N2691,4)="food","food",LEFT(N2691,4)="game","games",LEFT(N2691,4)="jour","journalism",LEFT(N2691,4)="musi","music",LEFT(N2691,4)="phot","photography",LEFT(N2691,4)="publ","publishing",LEFT(N2691,4)="tech","technology",LEFT(N2691,4)="thea","theater")</f>
        <v>food</v>
      </c>
      <c r="R2691" t="str">
        <f t="shared" ref="R2691:R2754" si="214">MID(N2691,SEARCH("/",N2691)+1,17)</f>
        <v>food trucks</v>
      </c>
      <c r="S2691" s="10">
        <f t="shared" si="212"/>
        <v>42581.961689814809</v>
      </c>
      <c r="T2691" s="10">
        <f t="shared" si="213"/>
        <v>42551.961689814809</v>
      </c>
    </row>
    <row r="2692" spans="1:20" ht="57.6">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210"/>
        <v>0.107325</v>
      </c>
      <c r="P2692">
        <f t="shared" si="211"/>
        <v>1.3743303051479153E-2</v>
      </c>
      <c r="Q2692" t="str" cm="1">
        <f t="array" ref="Q2692">_xlfn.IFS(LEFT(N2692,4)="film","film &amp; video",LEFT(N2692,4)="food","food",LEFT(N2692,4)="game","games",LEFT(N2692,4)="jour","journalism",LEFT(N2692,4)="musi","music",LEFT(N2692,4)="phot","photography",LEFT(N2692,4)="publ","publishing",LEFT(N2692,4)="tech","technology",LEFT(N2692,4)="thea","theater")</f>
        <v>food</v>
      </c>
      <c r="R2692" t="str">
        <f t="shared" si="214"/>
        <v>food trucks</v>
      </c>
      <c r="S2692" s="10">
        <f t="shared" si="212"/>
        <v>42158.105046296296</v>
      </c>
      <c r="T2692" s="10">
        <f t="shared" si="213"/>
        <v>42113.105046296296</v>
      </c>
    </row>
    <row r="2693" spans="1:20" ht="28.8">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210"/>
        <v>5.3846153846153844E-4</v>
      </c>
      <c r="P2693">
        <f t="shared" si="211"/>
        <v>5.7142857142857141E-2</v>
      </c>
      <c r="Q2693" t="str" cm="1">
        <f t="array" ref="Q2693">_xlfn.IFS(LEFT(N2693,4)="film","film &amp; video",LEFT(N2693,4)="food","food",LEFT(N2693,4)="game","games",LEFT(N2693,4)="jour","journalism",LEFT(N2693,4)="musi","music",LEFT(N2693,4)="phot","photography",LEFT(N2693,4)="publ","publishing",LEFT(N2693,4)="tech","technology",LEFT(N2693,4)="thea","theater")</f>
        <v>food</v>
      </c>
      <c r="R2693" t="str">
        <f t="shared" si="214"/>
        <v>food trucks</v>
      </c>
      <c r="S2693" s="10">
        <f t="shared" si="212"/>
        <v>42134.724039351851</v>
      </c>
      <c r="T2693" s="10">
        <f t="shared" si="213"/>
        <v>42089.724039351851</v>
      </c>
    </row>
    <row r="2694" spans="1:20" ht="43.2">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210"/>
        <v>7.1428571428571426E-3</v>
      </c>
      <c r="P2694">
        <f t="shared" si="211"/>
        <v>0.04</v>
      </c>
      <c r="Q2694" t="str" cm="1">
        <f t="array" ref="Q2694">_xlfn.IFS(LEFT(N2694,4)="film","film &amp; video",LEFT(N2694,4)="food","food",LEFT(N2694,4)="game","games",LEFT(N2694,4)="jour","journalism",LEFT(N2694,4)="musi","music",LEFT(N2694,4)="phot","photography",LEFT(N2694,4)="publ","publishing",LEFT(N2694,4)="tech","technology",LEFT(N2694,4)="thea","theater")</f>
        <v>food</v>
      </c>
      <c r="R2694" t="str">
        <f t="shared" si="214"/>
        <v>food trucks</v>
      </c>
      <c r="S2694" s="10">
        <f t="shared" si="212"/>
        <v>42088.292361111111</v>
      </c>
      <c r="T2694" s="10">
        <f t="shared" si="213"/>
        <v>42058.334027777775</v>
      </c>
    </row>
    <row r="2695" spans="1:20" ht="43.2">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210"/>
        <v>8.0000000000000002E-3</v>
      </c>
      <c r="P2695">
        <f t="shared" si="211"/>
        <v>7.4999999999999997E-2</v>
      </c>
      <c r="Q2695" t="str" cm="1">
        <f t="array" ref="Q2695">_xlfn.IFS(LEFT(N2695,4)="film","film &amp; video",LEFT(N2695,4)="food","food",LEFT(N2695,4)="game","games",LEFT(N2695,4)="jour","journalism",LEFT(N2695,4)="musi","music",LEFT(N2695,4)="phot","photography",LEFT(N2695,4)="publ","publishing",LEFT(N2695,4)="tech","technology",LEFT(N2695,4)="thea","theater")</f>
        <v>food</v>
      </c>
      <c r="R2695" t="str">
        <f t="shared" si="214"/>
        <v>food trucks</v>
      </c>
      <c r="S2695" s="10">
        <f t="shared" si="212"/>
        <v>41864.138495370367</v>
      </c>
      <c r="T2695" s="10">
        <f t="shared" si="213"/>
        <v>41834.138495370367</v>
      </c>
    </row>
    <row r="2696" spans="1:20" ht="57.6">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210"/>
        <v>3.3333333333333335E-5</v>
      </c>
      <c r="P2696">
        <f t="shared" si="211"/>
        <v>1</v>
      </c>
      <c r="Q2696" t="str" cm="1">
        <f t="array" ref="Q2696">_xlfn.IFS(LEFT(N2696,4)="film","film &amp; video",LEFT(N2696,4)="food","food",LEFT(N2696,4)="game","games",LEFT(N2696,4)="jour","journalism",LEFT(N2696,4)="musi","music",LEFT(N2696,4)="phot","photography",LEFT(N2696,4)="publ","publishing",LEFT(N2696,4)="tech","technology",LEFT(N2696,4)="thea","theater")</f>
        <v>food</v>
      </c>
      <c r="R2696" t="str">
        <f t="shared" si="214"/>
        <v>food trucks</v>
      </c>
      <c r="S2696" s="10">
        <f t="shared" si="212"/>
        <v>41908.140497685185</v>
      </c>
      <c r="T2696" s="10">
        <f t="shared" si="213"/>
        <v>41878.140497685185</v>
      </c>
    </row>
    <row r="2697" spans="1:20" ht="43.2">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210"/>
        <v>4.7333333333333333E-3</v>
      </c>
      <c r="P2697">
        <f t="shared" si="211"/>
        <v>4.2253521126760563E-2</v>
      </c>
      <c r="Q2697" t="str" cm="1">
        <f t="array" ref="Q2697">_xlfn.IFS(LEFT(N2697,4)="film","film &amp; video",LEFT(N2697,4)="food","food",LEFT(N2697,4)="game","games",LEFT(N2697,4)="jour","journalism",LEFT(N2697,4)="musi","music",LEFT(N2697,4)="phot","photography",LEFT(N2697,4)="publ","publishing",LEFT(N2697,4)="tech","technology",LEFT(N2697,4)="thea","theater")</f>
        <v>food</v>
      </c>
      <c r="R2697" t="str">
        <f t="shared" si="214"/>
        <v>food trucks</v>
      </c>
      <c r="S2697" s="10">
        <f t="shared" si="212"/>
        <v>42108.14025462963</v>
      </c>
      <c r="T2697" s="10">
        <f t="shared" si="213"/>
        <v>42048.181921296295</v>
      </c>
    </row>
    <row r="2698" spans="1:20" ht="57.6">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210"/>
        <v>5.6500000000000002E-2</v>
      </c>
      <c r="P2698">
        <f t="shared" si="211"/>
        <v>1.1209439528023599E-2</v>
      </c>
      <c r="Q2698" t="str" cm="1">
        <f t="array" ref="Q2698">_xlfn.IFS(LEFT(N2698,4)="film","film &amp; video",LEFT(N2698,4)="food","food",LEFT(N2698,4)="game","games",LEFT(N2698,4)="jour","journalism",LEFT(N2698,4)="musi","music",LEFT(N2698,4)="phot","photography",LEFT(N2698,4)="publ","publishing",LEFT(N2698,4)="tech","technology",LEFT(N2698,4)="thea","theater")</f>
        <v>food</v>
      </c>
      <c r="R2698" t="str">
        <f t="shared" si="214"/>
        <v>food trucks</v>
      </c>
      <c r="S2698" s="10">
        <f t="shared" si="212"/>
        <v>41998.844444444447</v>
      </c>
      <c r="T2698" s="10">
        <f t="shared" si="213"/>
        <v>41964.844444444447</v>
      </c>
    </row>
    <row r="2699" spans="1:20" ht="43.2">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210"/>
        <v>0.26352173913043481</v>
      </c>
      <c r="P2699">
        <f t="shared" si="211"/>
        <v>8.5794423362481435E-3</v>
      </c>
      <c r="Q2699" t="str" cm="1">
        <f t="array" ref="Q2699">_xlfn.IFS(LEFT(N2699,4)="film","film &amp; video",LEFT(N2699,4)="food","food",LEFT(N2699,4)="game","games",LEFT(N2699,4)="jour","journalism",LEFT(N2699,4)="musi","music",LEFT(N2699,4)="phot","photography",LEFT(N2699,4)="publ","publishing",LEFT(N2699,4)="tech","technology",LEFT(N2699,4)="thea","theater")</f>
        <v>food</v>
      </c>
      <c r="R2699" t="str">
        <f t="shared" si="214"/>
        <v>food trucks</v>
      </c>
      <c r="S2699" s="10">
        <f t="shared" si="212"/>
        <v>42218.916666666672</v>
      </c>
      <c r="T2699" s="10">
        <f t="shared" si="213"/>
        <v>42187.940081018518</v>
      </c>
    </row>
    <row r="2700" spans="1:20" ht="43.2">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210"/>
        <v>3.2512500000000002E-3</v>
      </c>
      <c r="P2700">
        <f t="shared" si="211"/>
        <v>7.6893502499038827E-2</v>
      </c>
      <c r="Q2700" t="str" cm="1">
        <f t="array" ref="Q2700">_xlfn.IFS(LEFT(N2700,4)="film","film &amp; video",LEFT(N2700,4)="food","food",LEFT(N2700,4)="game","games",LEFT(N2700,4)="jour","journalism",LEFT(N2700,4)="musi","music",LEFT(N2700,4)="phot","photography",LEFT(N2700,4)="publ","publishing",LEFT(N2700,4)="tech","technology",LEFT(N2700,4)="thea","theater")</f>
        <v>food</v>
      </c>
      <c r="R2700" t="str">
        <f t="shared" si="214"/>
        <v>food trucks</v>
      </c>
      <c r="S2700" s="10">
        <f t="shared" si="212"/>
        <v>41817.898240740738</v>
      </c>
      <c r="T2700" s="10">
        <f t="shared" si="213"/>
        <v>41787.898240740738</v>
      </c>
    </row>
    <row r="2701" spans="1:20" ht="43.2">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210"/>
        <v>0</v>
      </c>
      <c r="P2701" t="e">
        <f t="shared" si="211"/>
        <v>#DIV/0!</v>
      </c>
      <c r="Q2701" t="str" cm="1">
        <f t="array" ref="Q2701">_xlfn.IFS(LEFT(N2701,4)="film","film &amp; video",LEFT(N2701,4)="food","food",LEFT(N2701,4)="game","games",LEFT(N2701,4)="jour","journalism",LEFT(N2701,4)="musi","music",LEFT(N2701,4)="phot","photography",LEFT(N2701,4)="publ","publishing",LEFT(N2701,4)="tech","technology",LEFT(N2701,4)="thea","theater")</f>
        <v>food</v>
      </c>
      <c r="R2701" t="str">
        <f t="shared" si="214"/>
        <v>food trucks</v>
      </c>
      <c r="S2701" s="10">
        <f t="shared" si="212"/>
        <v>41859.896562499998</v>
      </c>
      <c r="T2701" s="10">
        <f t="shared" si="213"/>
        <v>41829.896562499998</v>
      </c>
    </row>
    <row r="2702" spans="1:20" ht="43.2">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210"/>
        <v>7.0007000700070005E-3</v>
      </c>
      <c r="P2702">
        <f t="shared" si="211"/>
        <v>5.7142857142857141E-2</v>
      </c>
      <c r="Q2702" t="str" cm="1">
        <f t="array" ref="Q2702">_xlfn.IFS(LEFT(N2702,4)="film","film &amp; video",LEFT(N2702,4)="food","food",LEFT(N2702,4)="game","games",LEFT(N2702,4)="jour","journalism",LEFT(N2702,4)="musi","music",LEFT(N2702,4)="phot","photography",LEFT(N2702,4)="publ","publishing",LEFT(N2702,4)="tech","technology",LEFT(N2702,4)="thea","theater")</f>
        <v>food</v>
      </c>
      <c r="R2702" t="str">
        <f t="shared" si="214"/>
        <v>food trucks</v>
      </c>
      <c r="S2702" s="10">
        <f t="shared" si="212"/>
        <v>41900.87467592593</v>
      </c>
      <c r="T2702" s="10">
        <f t="shared" si="213"/>
        <v>41870.87467592593</v>
      </c>
    </row>
    <row r="2703" spans="1:20" ht="43.2">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210"/>
        <v>0.46176470588235297</v>
      </c>
      <c r="P2703">
        <f t="shared" si="211"/>
        <v>2.9299363057324841E-2</v>
      </c>
      <c r="Q2703" t="str" cm="1">
        <f t="array" ref="Q2703">_xlfn.IFS(LEFT(N2703,4)="film","film &amp; video",LEFT(N2703,4)="food","food",LEFT(N2703,4)="game","games",LEFT(N2703,4)="jour","journalism",LEFT(N2703,4)="musi","music",LEFT(N2703,4)="phot","photography",LEFT(N2703,4)="publ","publishing",LEFT(N2703,4)="tech","technology",LEFT(N2703,4)="thea","theater")</f>
        <v>theater</v>
      </c>
      <c r="R2703" t="str">
        <f t="shared" si="214"/>
        <v>spaces</v>
      </c>
      <c r="S2703" s="10">
        <f t="shared" si="212"/>
        <v>42832.733032407406</v>
      </c>
      <c r="T2703" s="10">
        <f t="shared" si="213"/>
        <v>42801.774699074071</v>
      </c>
    </row>
    <row r="2704" spans="1:20" ht="43.2">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210"/>
        <v>0.34410000000000002</v>
      </c>
      <c r="P2704">
        <f t="shared" si="211"/>
        <v>7.5559430398140079E-3</v>
      </c>
      <c r="Q2704" t="str" cm="1">
        <f t="array" ref="Q2704">_xlfn.IFS(LEFT(N2704,4)="film","film &amp; video",LEFT(N2704,4)="food","food",LEFT(N2704,4)="game","games",LEFT(N2704,4)="jour","journalism",LEFT(N2704,4)="musi","music",LEFT(N2704,4)="phot","photography",LEFT(N2704,4)="publ","publishing",LEFT(N2704,4)="tech","technology",LEFT(N2704,4)="thea","theater")</f>
        <v>theater</v>
      </c>
      <c r="R2704" t="str">
        <f t="shared" si="214"/>
        <v>spaces</v>
      </c>
      <c r="S2704" s="10">
        <f t="shared" si="212"/>
        <v>42830.760150462964</v>
      </c>
      <c r="T2704" s="10">
        <f t="shared" si="213"/>
        <v>42800.801817129628</v>
      </c>
    </row>
    <row r="2705" spans="1:20" ht="28.8">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210"/>
        <v>1.0375000000000001</v>
      </c>
      <c r="P2705">
        <f t="shared" si="211"/>
        <v>1.0843373493975904E-3</v>
      </c>
      <c r="Q2705" t="str" cm="1">
        <f t="array" ref="Q2705">_xlfn.IFS(LEFT(N2705,4)="film","film &amp; video",LEFT(N2705,4)="food","food",LEFT(N2705,4)="game","games",LEFT(N2705,4)="jour","journalism",LEFT(N2705,4)="musi","music",LEFT(N2705,4)="phot","photography",LEFT(N2705,4)="publ","publishing",LEFT(N2705,4)="tech","technology",LEFT(N2705,4)="thea","theater")</f>
        <v>theater</v>
      </c>
      <c r="R2705" t="str">
        <f t="shared" si="214"/>
        <v>spaces</v>
      </c>
      <c r="S2705" s="10">
        <f t="shared" si="212"/>
        <v>42816.648495370369</v>
      </c>
      <c r="T2705" s="10">
        <f t="shared" si="213"/>
        <v>42756.690162037034</v>
      </c>
    </row>
    <row r="2706" spans="1:20" ht="43.2">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210"/>
        <v>6.0263157894736845E-2</v>
      </c>
      <c r="P2706">
        <f t="shared" si="211"/>
        <v>6.1135371179039302E-3</v>
      </c>
      <c r="Q2706" t="str" cm="1">
        <f t="array" ref="Q2706">_xlfn.IFS(LEFT(N2706,4)="film","film &amp; video",LEFT(N2706,4)="food","food",LEFT(N2706,4)="game","games",LEFT(N2706,4)="jour","journalism",LEFT(N2706,4)="musi","music",LEFT(N2706,4)="phot","photography",LEFT(N2706,4)="publ","publishing",LEFT(N2706,4)="tech","technology",LEFT(N2706,4)="thea","theater")</f>
        <v>theater</v>
      </c>
      <c r="R2706" t="str">
        <f t="shared" si="214"/>
        <v>spaces</v>
      </c>
      <c r="S2706" s="10">
        <f t="shared" si="212"/>
        <v>42830.820763888885</v>
      </c>
      <c r="T2706" s="10">
        <f t="shared" si="213"/>
        <v>42787.862430555557</v>
      </c>
    </row>
    <row r="2707" spans="1:20" ht="28.8">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210"/>
        <v>0.10539393939393939</v>
      </c>
      <c r="P2707">
        <f t="shared" si="211"/>
        <v>4.6003450258769408E-3</v>
      </c>
      <c r="Q2707" t="str" cm="1">
        <f t="array" ref="Q2707">_xlfn.IFS(LEFT(N2707,4)="film","film &amp; video",LEFT(N2707,4)="food","food",LEFT(N2707,4)="game","games",LEFT(N2707,4)="jour","journalism",LEFT(N2707,4)="musi","music",LEFT(N2707,4)="phot","photography",LEFT(N2707,4)="publ","publishing",LEFT(N2707,4)="tech","technology",LEFT(N2707,4)="thea","theater")</f>
        <v>theater</v>
      </c>
      <c r="R2707" t="str">
        <f t="shared" si="214"/>
        <v>spaces</v>
      </c>
      <c r="S2707" s="10">
        <f t="shared" si="212"/>
        <v>42818.874513888892</v>
      </c>
      <c r="T2707" s="10">
        <f t="shared" si="213"/>
        <v>42773.916180555556</v>
      </c>
    </row>
    <row r="2708" spans="1:20" ht="43.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210"/>
        <v>1.1229714285714285</v>
      </c>
      <c r="P2708">
        <f t="shared" si="211"/>
        <v>6.6914308976185628E-3</v>
      </c>
      <c r="Q2708" t="str" cm="1">
        <f t="array" ref="Q2708">_xlfn.IFS(LEFT(N2708,4)="film","film &amp; video",LEFT(N2708,4)="food","food",LEFT(N2708,4)="game","games",LEFT(N2708,4)="jour","journalism",LEFT(N2708,4)="musi","music",LEFT(N2708,4)="phot","photography",LEFT(N2708,4)="publ","publishing",LEFT(N2708,4)="tech","technology",LEFT(N2708,4)="thea","theater")</f>
        <v>theater</v>
      </c>
      <c r="R2708" t="str">
        <f t="shared" si="214"/>
        <v>spaces</v>
      </c>
      <c r="S2708" s="10">
        <f t="shared" si="212"/>
        <v>41928.290972222225</v>
      </c>
      <c r="T2708" s="10">
        <f t="shared" si="213"/>
        <v>41899.294942129629</v>
      </c>
    </row>
    <row r="2709" spans="1:20" ht="43.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210"/>
        <v>3.50844625</v>
      </c>
      <c r="P2709">
        <f t="shared" si="211"/>
        <v>1.4037552948117702E-2</v>
      </c>
      <c r="Q2709" t="str" cm="1">
        <f t="array" ref="Q2709">_xlfn.IFS(LEFT(N2709,4)="film","film &amp; video",LEFT(N2709,4)="food","food",LEFT(N2709,4)="game","games",LEFT(N2709,4)="jour","journalism",LEFT(N2709,4)="musi","music",LEFT(N2709,4)="phot","photography",LEFT(N2709,4)="publ","publishing",LEFT(N2709,4)="tech","technology",LEFT(N2709,4)="thea","theater")</f>
        <v>theater</v>
      </c>
      <c r="R2709" t="str">
        <f t="shared" si="214"/>
        <v>spaces</v>
      </c>
      <c r="S2709" s="10">
        <f t="shared" si="212"/>
        <v>41421.290972222225</v>
      </c>
      <c r="T2709" s="10">
        <f t="shared" si="213"/>
        <v>41391.782905092594</v>
      </c>
    </row>
    <row r="2710" spans="1:20" ht="43.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210"/>
        <v>2.3321535</v>
      </c>
      <c r="P2710">
        <f t="shared" si="211"/>
        <v>2.2489943307762546E-2</v>
      </c>
      <c r="Q2710" t="str" cm="1">
        <f t="array" ref="Q2710">_xlfn.IFS(LEFT(N2710,4)="film","film &amp; video",LEFT(N2710,4)="food","food",LEFT(N2710,4)="game","games",LEFT(N2710,4)="jour","journalism",LEFT(N2710,4)="musi","music",LEFT(N2710,4)="phot","photography",LEFT(N2710,4)="publ","publishing",LEFT(N2710,4)="tech","technology",LEFT(N2710,4)="thea","theater")</f>
        <v>theater</v>
      </c>
      <c r="R2710" t="str">
        <f t="shared" si="214"/>
        <v>spaces</v>
      </c>
      <c r="S2710" s="10">
        <f t="shared" si="212"/>
        <v>42572.698217592595</v>
      </c>
      <c r="T2710" s="10">
        <f t="shared" si="213"/>
        <v>42512.698217592595</v>
      </c>
    </row>
    <row r="2711" spans="1:20" ht="43.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210"/>
        <v>1.01606</v>
      </c>
      <c r="P2711">
        <f t="shared" si="211"/>
        <v>6.0626340964116295E-3</v>
      </c>
      <c r="Q2711" t="str" cm="1">
        <f t="array" ref="Q2711">_xlfn.IFS(LEFT(N2711,4)="film","film &amp; video",LEFT(N2711,4)="food","food",LEFT(N2711,4)="game","games",LEFT(N2711,4)="jour","journalism",LEFT(N2711,4)="musi","music",LEFT(N2711,4)="phot","photography",LEFT(N2711,4)="publ","publishing",LEFT(N2711,4)="tech","technology",LEFT(N2711,4)="thea","theater")</f>
        <v>theater</v>
      </c>
      <c r="R2711" t="str">
        <f t="shared" si="214"/>
        <v>spaces</v>
      </c>
      <c r="S2711" s="10">
        <f t="shared" si="212"/>
        <v>42647.165972222225</v>
      </c>
      <c r="T2711" s="10">
        <f t="shared" si="213"/>
        <v>42612.149780092594</v>
      </c>
    </row>
    <row r="2712" spans="1:20" ht="28.8">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210"/>
        <v>1.5390035000000002</v>
      </c>
      <c r="P2712">
        <f t="shared" si="211"/>
        <v>1.1782515980849511E-2</v>
      </c>
      <c r="Q2712" t="str" cm="1">
        <f t="array" ref="Q2712">_xlfn.IFS(LEFT(N2712,4)="film","film &amp; video",LEFT(N2712,4)="food","food",LEFT(N2712,4)="game","games",LEFT(N2712,4)="jour","journalism",LEFT(N2712,4)="musi","music",LEFT(N2712,4)="phot","photography",LEFT(N2712,4)="publ","publishing",LEFT(N2712,4)="tech","technology",LEFT(N2712,4)="thea","theater")</f>
        <v>theater</v>
      </c>
      <c r="R2712" t="str">
        <f t="shared" si="214"/>
        <v>spaces</v>
      </c>
      <c r="S2712" s="10">
        <f t="shared" si="212"/>
        <v>41860.083333333336</v>
      </c>
      <c r="T2712" s="10">
        <f t="shared" si="213"/>
        <v>41828.229490740741</v>
      </c>
    </row>
    <row r="2713" spans="1:20" ht="43.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210"/>
        <v>1.007161125319693</v>
      </c>
      <c r="P2713">
        <f t="shared" si="211"/>
        <v>1.8537328593194517E-2</v>
      </c>
      <c r="Q2713" t="str" cm="1">
        <f t="array" ref="Q2713">_xlfn.IFS(LEFT(N2713,4)="film","film &amp; video",LEFT(N2713,4)="food","food",LEFT(N2713,4)="game","games",LEFT(N2713,4)="jour","journalism",LEFT(N2713,4)="musi","music",LEFT(N2713,4)="phot","photography",LEFT(N2713,4)="publ","publishing",LEFT(N2713,4)="tech","technology",LEFT(N2713,4)="thea","theater")</f>
        <v>theater</v>
      </c>
      <c r="R2713" t="str">
        <f t="shared" si="214"/>
        <v>spaces</v>
      </c>
      <c r="S2713" s="10">
        <f t="shared" si="212"/>
        <v>41810.917361111111</v>
      </c>
      <c r="T2713" s="10">
        <f t="shared" si="213"/>
        <v>41780.745254629634</v>
      </c>
    </row>
    <row r="2714" spans="1:20" ht="43.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210"/>
        <v>1.3138181818181818</v>
      </c>
      <c r="P2714">
        <f t="shared" si="211"/>
        <v>1.9789648491558263E-2</v>
      </c>
      <c r="Q2714" t="str" cm="1">
        <f t="array" ref="Q2714">_xlfn.IFS(LEFT(N2714,4)="film","film &amp; video",LEFT(N2714,4)="food","food",LEFT(N2714,4)="game","games",LEFT(N2714,4)="jour","journalism",LEFT(N2714,4)="musi","music",LEFT(N2714,4)="phot","photography",LEFT(N2714,4)="publ","publishing",LEFT(N2714,4)="tech","technology",LEFT(N2714,4)="thea","theater")</f>
        <v>theater</v>
      </c>
      <c r="R2714" t="str">
        <f t="shared" si="214"/>
        <v>spaces</v>
      </c>
      <c r="S2714" s="10">
        <f t="shared" si="212"/>
        <v>41468.75</v>
      </c>
      <c r="T2714" s="10">
        <f t="shared" si="213"/>
        <v>41432.062037037038</v>
      </c>
    </row>
    <row r="2715" spans="1:20" ht="43.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210"/>
        <v>1.0224133333333334</v>
      </c>
      <c r="P2715">
        <f t="shared" si="211"/>
        <v>9.2591385088874687E-3</v>
      </c>
      <c r="Q2715" t="str" cm="1">
        <f t="array" ref="Q2715">_xlfn.IFS(LEFT(N2715,4)="film","film &amp; video",LEFT(N2715,4)="food","food",LEFT(N2715,4)="game","games",LEFT(N2715,4)="jour","journalism",LEFT(N2715,4)="musi","music",LEFT(N2715,4)="phot","photography",LEFT(N2715,4)="publ","publishing",LEFT(N2715,4)="tech","technology",LEFT(N2715,4)="thea","theater")</f>
        <v>theater</v>
      </c>
      <c r="R2715" t="str">
        <f t="shared" si="214"/>
        <v>spaces</v>
      </c>
      <c r="S2715" s="10">
        <f t="shared" si="212"/>
        <v>42362.653749999998</v>
      </c>
      <c r="T2715" s="10">
        <f t="shared" si="213"/>
        <v>42322.653749999998</v>
      </c>
    </row>
    <row r="2716" spans="1:20" ht="28.8">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210"/>
        <v>1.1635599999999999</v>
      </c>
      <c r="P2716">
        <f t="shared" si="211"/>
        <v>1.0485063082264774E-2</v>
      </c>
      <c r="Q2716" t="str" cm="1">
        <f t="array" ref="Q2716">_xlfn.IFS(LEFT(N2716,4)="film","film &amp; video",LEFT(N2716,4)="food","food",LEFT(N2716,4)="game","games",LEFT(N2716,4)="jour","journalism",LEFT(N2716,4)="musi","music",LEFT(N2716,4)="phot","photography",LEFT(N2716,4)="publ","publishing",LEFT(N2716,4)="tech","technology",LEFT(N2716,4)="thea","theater")</f>
        <v>theater</v>
      </c>
      <c r="R2716" t="str">
        <f t="shared" si="214"/>
        <v>spaces</v>
      </c>
      <c r="S2716" s="10">
        <f t="shared" si="212"/>
        <v>42657.958333333328</v>
      </c>
      <c r="T2716" s="10">
        <f t="shared" si="213"/>
        <v>42629.655046296291</v>
      </c>
    </row>
    <row r="2717" spans="1:20" ht="43.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210"/>
        <v>2.6462241666666664</v>
      </c>
      <c r="P2717">
        <f t="shared" si="211"/>
        <v>1.7351767565672978E-2</v>
      </c>
      <c r="Q2717" t="str" cm="1">
        <f t="array" ref="Q2717">_xlfn.IFS(LEFT(N2717,4)="film","film &amp; video",LEFT(N2717,4)="food","food",LEFT(N2717,4)="game","games",LEFT(N2717,4)="jour","journalism",LEFT(N2717,4)="musi","music",LEFT(N2717,4)="phot","photography",LEFT(N2717,4)="publ","publishing",LEFT(N2717,4)="tech","technology",LEFT(N2717,4)="thea","theater")</f>
        <v>theater</v>
      </c>
      <c r="R2717" t="str">
        <f t="shared" si="214"/>
        <v>spaces</v>
      </c>
      <c r="S2717" s="10">
        <f t="shared" si="212"/>
        <v>42421.398472222223</v>
      </c>
      <c r="T2717" s="10">
        <f t="shared" si="213"/>
        <v>42387.398472222223</v>
      </c>
    </row>
    <row r="2718" spans="1:20" ht="7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210"/>
        <v>1.1998010000000001</v>
      </c>
      <c r="P2718">
        <f t="shared" si="211"/>
        <v>1.5585917998068013E-2</v>
      </c>
      <c r="Q2718" t="str" cm="1">
        <f t="array" ref="Q2718">_xlfn.IFS(LEFT(N2718,4)="film","film &amp; video",LEFT(N2718,4)="food","food",LEFT(N2718,4)="game","games",LEFT(N2718,4)="jour","journalism",LEFT(N2718,4)="musi","music",LEFT(N2718,4)="phot","photography",LEFT(N2718,4)="publ","publishing",LEFT(N2718,4)="tech","technology",LEFT(N2718,4)="thea","theater")</f>
        <v>theater</v>
      </c>
      <c r="R2718" t="str">
        <f t="shared" si="214"/>
        <v>spaces</v>
      </c>
      <c r="S2718" s="10">
        <f t="shared" si="212"/>
        <v>42285.333252314813</v>
      </c>
      <c r="T2718" s="10">
        <f t="shared" si="213"/>
        <v>42255.333252314813</v>
      </c>
    </row>
    <row r="2719" spans="1:20" ht="43.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210"/>
        <v>1.2010400000000001</v>
      </c>
      <c r="P2719">
        <f t="shared" si="211"/>
        <v>1.082395257443549E-2</v>
      </c>
      <c r="Q2719" t="str" cm="1">
        <f t="array" ref="Q2719">_xlfn.IFS(LEFT(N2719,4)="film","film &amp; video",LEFT(N2719,4)="food","food",LEFT(N2719,4)="game","games",LEFT(N2719,4)="jour","journalism",LEFT(N2719,4)="musi","music",LEFT(N2719,4)="phot","photography",LEFT(N2719,4)="publ","publishing",LEFT(N2719,4)="tech","technology",LEFT(N2719,4)="thea","theater")</f>
        <v>theater</v>
      </c>
      <c r="R2719" t="str">
        <f t="shared" si="214"/>
        <v>spaces</v>
      </c>
      <c r="S2719" s="10">
        <f t="shared" si="212"/>
        <v>41979.956585648149</v>
      </c>
      <c r="T2719" s="10">
        <f t="shared" si="213"/>
        <v>41934.914918981485</v>
      </c>
    </row>
    <row r="2720" spans="1:20" ht="43.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210"/>
        <v>1.0358333333333334</v>
      </c>
      <c r="P2720">
        <f t="shared" si="211"/>
        <v>7.9377849289353711E-3</v>
      </c>
      <c r="Q2720" t="str" cm="1">
        <f t="array" ref="Q2720">_xlfn.IFS(LEFT(N2720,4)="film","film &amp; video",LEFT(N2720,4)="food","food",LEFT(N2720,4)="game","games",LEFT(N2720,4)="jour","journalism",LEFT(N2720,4)="musi","music",LEFT(N2720,4)="phot","photography",LEFT(N2720,4)="publ","publishing",LEFT(N2720,4)="tech","technology",LEFT(N2720,4)="thea","theater")</f>
        <v>theater</v>
      </c>
      <c r="R2720" t="str">
        <f t="shared" si="214"/>
        <v>spaces</v>
      </c>
      <c r="S2720" s="10">
        <f t="shared" si="212"/>
        <v>42493.958333333328</v>
      </c>
      <c r="T2720" s="10">
        <f t="shared" si="213"/>
        <v>42465.596585648149</v>
      </c>
    </row>
    <row r="2721" spans="1:20" ht="43.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210"/>
        <v>1.0883333333333334</v>
      </c>
      <c r="P2721">
        <f t="shared" si="211"/>
        <v>1.0566615620214395E-2</v>
      </c>
      <c r="Q2721" t="str" cm="1">
        <f t="array" ref="Q2721">_xlfn.IFS(LEFT(N2721,4)="film","film &amp; video",LEFT(N2721,4)="food","food",LEFT(N2721,4)="game","games",LEFT(N2721,4)="jour","journalism",LEFT(N2721,4)="musi","music",LEFT(N2721,4)="phot","photography",LEFT(N2721,4)="publ","publishing",LEFT(N2721,4)="tech","technology",LEFT(N2721,4)="thea","theater")</f>
        <v>theater</v>
      </c>
      <c r="R2721" t="str">
        <f t="shared" si="214"/>
        <v>spaces</v>
      </c>
      <c r="S2721" s="10">
        <f t="shared" si="212"/>
        <v>42477.989513888882</v>
      </c>
      <c r="T2721" s="10">
        <f t="shared" si="213"/>
        <v>42418.031180555554</v>
      </c>
    </row>
    <row r="2722" spans="1:20" ht="43.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210"/>
        <v>1.1812400000000001</v>
      </c>
      <c r="P2722">
        <f t="shared" si="211"/>
        <v>5.8582506518573699E-3</v>
      </c>
      <c r="Q2722" t="str" cm="1">
        <f t="array" ref="Q2722">_xlfn.IFS(LEFT(N2722,4)="film","film &amp; video",LEFT(N2722,4)="food","food",LEFT(N2722,4)="game","games",LEFT(N2722,4)="jour","journalism",LEFT(N2722,4)="musi","music",LEFT(N2722,4)="phot","photography",LEFT(N2722,4)="publ","publishing",LEFT(N2722,4)="tech","technology",LEFT(N2722,4)="thea","theater")</f>
        <v>theater</v>
      </c>
      <c r="R2722" t="str">
        <f t="shared" si="214"/>
        <v>spaces</v>
      </c>
      <c r="S2722" s="10">
        <f t="shared" si="212"/>
        <v>42685.507557870369</v>
      </c>
      <c r="T2722" s="10">
        <f t="shared" si="213"/>
        <v>42655.465891203698</v>
      </c>
    </row>
    <row r="2723" spans="1:20" ht="43.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210"/>
        <v>14.62</v>
      </c>
      <c r="P2723">
        <f t="shared" si="211"/>
        <v>2.4532603739170086E-2</v>
      </c>
      <c r="Q2723" t="str" cm="1">
        <f t="array" ref="Q2723">_xlfn.IFS(LEFT(N2723,4)="film","film &amp; video",LEFT(N2723,4)="food","food",LEFT(N2723,4)="game","games",LEFT(N2723,4)="jour","journalism",LEFT(N2723,4)="musi","music",LEFT(N2723,4)="phot","photography",LEFT(N2723,4)="publ","publishing",LEFT(N2723,4)="tech","technology",LEFT(N2723,4)="thea","theater")</f>
        <v>technology</v>
      </c>
      <c r="R2723" t="str">
        <f t="shared" si="214"/>
        <v>hardware</v>
      </c>
      <c r="S2723" s="10">
        <f t="shared" si="212"/>
        <v>41523.791666666664</v>
      </c>
      <c r="T2723" s="10">
        <f t="shared" si="213"/>
        <v>41493.543958333335</v>
      </c>
    </row>
    <row r="2724" spans="1:20" ht="43.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210"/>
        <v>2.5253999999999999</v>
      </c>
      <c r="P2724">
        <f t="shared" si="211"/>
        <v>1.4651144373168607E-2</v>
      </c>
      <c r="Q2724" t="str" cm="1">
        <f t="array" ref="Q2724">_xlfn.IFS(LEFT(N2724,4)="film","film &amp; video",LEFT(N2724,4)="food","food",LEFT(N2724,4)="game","games",LEFT(N2724,4)="jour","journalism",LEFT(N2724,4)="musi","music",LEFT(N2724,4)="phot","photography",LEFT(N2724,4)="publ","publishing",LEFT(N2724,4)="tech","technology",LEFT(N2724,4)="thea","theater")</f>
        <v>technology</v>
      </c>
      <c r="R2724" t="str">
        <f t="shared" si="214"/>
        <v>hardware</v>
      </c>
      <c r="S2724" s="10">
        <f t="shared" si="212"/>
        <v>42764.857094907406</v>
      </c>
      <c r="T2724" s="10">
        <f t="shared" si="213"/>
        <v>42704.857094907406</v>
      </c>
    </row>
    <row r="2725" spans="1:20" ht="43.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210"/>
        <v>1.4005000000000001</v>
      </c>
      <c r="P2725">
        <f t="shared" si="211"/>
        <v>1.0472450315363561E-2</v>
      </c>
      <c r="Q2725" t="str" cm="1">
        <f t="array" ref="Q2725">_xlfn.IFS(LEFT(N2725,4)="film","film &amp; video",LEFT(N2725,4)="food","food",LEFT(N2725,4)="game","games",LEFT(N2725,4)="jour","journalism",LEFT(N2725,4)="musi","music",LEFT(N2725,4)="phot","photography",LEFT(N2725,4)="publ","publishing",LEFT(N2725,4)="tech","technology",LEFT(N2725,4)="thea","theater")</f>
        <v>technology</v>
      </c>
      <c r="R2725" t="str">
        <f t="shared" si="214"/>
        <v>hardware</v>
      </c>
      <c r="S2725" s="10">
        <f t="shared" si="212"/>
        <v>42004.880648148144</v>
      </c>
      <c r="T2725" s="10">
        <f t="shared" si="213"/>
        <v>41944.83898148148</v>
      </c>
    </row>
    <row r="2726" spans="1:20" ht="43.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210"/>
        <v>2.9687520259319289</v>
      </c>
      <c r="P2726">
        <f t="shared" si="211"/>
        <v>0.13907693315572248</v>
      </c>
      <c r="Q2726" t="str" cm="1">
        <f t="array" ref="Q2726">_xlfn.IFS(LEFT(N2726,4)="film","film &amp; video",LEFT(N2726,4)="food","food",LEFT(N2726,4)="game","games",LEFT(N2726,4)="jour","journalism",LEFT(N2726,4)="musi","music",LEFT(N2726,4)="phot","photography",LEFT(N2726,4)="publ","publishing",LEFT(N2726,4)="tech","technology",LEFT(N2726,4)="thea","theater")</f>
        <v>technology</v>
      </c>
      <c r="R2726" t="str">
        <f t="shared" si="214"/>
        <v>hardware</v>
      </c>
      <c r="S2726" s="10">
        <f t="shared" si="212"/>
        <v>42231.32707175926</v>
      </c>
      <c r="T2726" s="10">
        <f t="shared" si="213"/>
        <v>42199.32707175926</v>
      </c>
    </row>
    <row r="2727" spans="1:20" ht="43.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210"/>
        <v>1.445425</v>
      </c>
      <c r="P2727">
        <f t="shared" si="211"/>
        <v>1.954442465018939E-3</v>
      </c>
      <c r="Q2727" t="str" cm="1">
        <f t="array" ref="Q2727">_xlfn.IFS(LEFT(N2727,4)="film","film &amp; video",LEFT(N2727,4)="food","food",LEFT(N2727,4)="game","games",LEFT(N2727,4)="jour","journalism",LEFT(N2727,4)="musi","music",LEFT(N2727,4)="phot","photography",LEFT(N2727,4)="publ","publishing",LEFT(N2727,4)="tech","technology",LEFT(N2727,4)="thea","theater")</f>
        <v>technology</v>
      </c>
      <c r="R2727" t="str">
        <f t="shared" si="214"/>
        <v>hardware</v>
      </c>
      <c r="S2727" s="10">
        <f t="shared" si="212"/>
        <v>42795.744618055556</v>
      </c>
      <c r="T2727" s="10">
        <f t="shared" si="213"/>
        <v>42745.744618055556</v>
      </c>
    </row>
    <row r="2728" spans="1:20">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210"/>
        <v>1.05745</v>
      </c>
      <c r="P2728">
        <f t="shared" si="211"/>
        <v>3.8205116081138587E-3</v>
      </c>
      <c r="Q2728" t="str" cm="1">
        <f t="array" ref="Q2728">_xlfn.IFS(LEFT(N2728,4)="film","film &amp; video",LEFT(N2728,4)="food","food",LEFT(N2728,4)="game","games",LEFT(N2728,4)="jour","journalism",LEFT(N2728,4)="musi","music",LEFT(N2728,4)="phot","photography",LEFT(N2728,4)="publ","publishing",LEFT(N2728,4)="tech","technology",LEFT(N2728,4)="thea","theater")</f>
        <v>technology</v>
      </c>
      <c r="R2728" t="str">
        <f t="shared" si="214"/>
        <v>hardware</v>
      </c>
      <c r="S2728" s="10">
        <f t="shared" si="212"/>
        <v>42482.579988425925</v>
      </c>
      <c r="T2728" s="10">
        <f t="shared" si="213"/>
        <v>42452.579988425925</v>
      </c>
    </row>
    <row r="2729" spans="1:20" ht="43.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210"/>
        <v>4.9321000000000002</v>
      </c>
      <c r="P2729">
        <f t="shared" si="211"/>
        <v>1.4334664747267897E-2</v>
      </c>
      <c r="Q2729" t="str" cm="1">
        <f t="array" ref="Q2729">_xlfn.IFS(LEFT(N2729,4)="film","film &amp; video",LEFT(N2729,4)="food","food",LEFT(N2729,4)="game","games",LEFT(N2729,4)="jour","journalism",LEFT(N2729,4)="musi","music",LEFT(N2729,4)="phot","photography",LEFT(N2729,4)="publ","publishing",LEFT(N2729,4)="tech","technology",LEFT(N2729,4)="thea","theater")</f>
        <v>technology</v>
      </c>
      <c r="R2729" t="str">
        <f t="shared" si="214"/>
        <v>hardware</v>
      </c>
      <c r="S2729" s="10">
        <f t="shared" si="212"/>
        <v>42223.676655092597</v>
      </c>
      <c r="T2729" s="10">
        <f t="shared" si="213"/>
        <v>42198.676655092597</v>
      </c>
    </row>
    <row r="2730" spans="1:20" ht="28.8">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210"/>
        <v>2.0182666666666669</v>
      </c>
      <c r="P2730">
        <f t="shared" si="211"/>
        <v>1.2948404571579574E-2</v>
      </c>
      <c r="Q2730" t="str" cm="1">
        <f t="array" ref="Q2730">_xlfn.IFS(LEFT(N2730,4)="film","film &amp; video",LEFT(N2730,4)="food","food",LEFT(N2730,4)="game","games",LEFT(N2730,4)="jour","journalism",LEFT(N2730,4)="musi","music",LEFT(N2730,4)="phot","photography",LEFT(N2730,4)="publ","publishing",LEFT(N2730,4)="tech","technology",LEFT(N2730,4)="thea","theater")</f>
        <v>technology</v>
      </c>
      <c r="R2730" t="str">
        <f t="shared" si="214"/>
        <v>hardware</v>
      </c>
      <c r="S2730" s="10">
        <f t="shared" si="212"/>
        <v>42368.59993055556</v>
      </c>
      <c r="T2730" s="10">
        <f t="shared" si="213"/>
        <v>42333.59993055556</v>
      </c>
    </row>
    <row r="2731" spans="1:20" ht="28.8">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210"/>
        <v>1.0444</v>
      </c>
      <c r="P2731">
        <f t="shared" si="211"/>
        <v>2.9362951614962337E-3</v>
      </c>
      <c r="Q2731" t="str" cm="1">
        <f t="array" ref="Q2731">_xlfn.IFS(LEFT(N2731,4)="film","film &amp; video",LEFT(N2731,4)="food","food",LEFT(N2731,4)="game","games",LEFT(N2731,4)="jour","journalism",LEFT(N2731,4)="musi","music",LEFT(N2731,4)="phot","photography",LEFT(N2731,4)="publ","publishing",LEFT(N2731,4)="tech","technology",LEFT(N2731,4)="thea","theater")</f>
        <v>technology</v>
      </c>
      <c r="R2731" t="str">
        <f t="shared" si="214"/>
        <v>hardware</v>
      </c>
      <c r="S2731" s="10">
        <f t="shared" si="212"/>
        <v>42125.240706018521</v>
      </c>
      <c r="T2731" s="10">
        <f t="shared" si="213"/>
        <v>42095.240706018521</v>
      </c>
    </row>
    <row r="2732" spans="1:20" ht="43.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210"/>
        <v>1.7029262962962963</v>
      </c>
      <c r="P2732">
        <f t="shared" si="211"/>
        <v>1.4832855252864296E-2</v>
      </c>
      <c r="Q2732" t="str" cm="1">
        <f t="array" ref="Q2732">_xlfn.IFS(LEFT(N2732,4)="film","film &amp; video",LEFT(N2732,4)="food","food",LEFT(N2732,4)="game","games",LEFT(N2732,4)="jour","journalism",LEFT(N2732,4)="musi","music",LEFT(N2732,4)="phot","photography",LEFT(N2732,4)="publ","publishing",LEFT(N2732,4)="tech","technology",LEFT(N2732,4)="thea","theater")</f>
        <v>technology</v>
      </c>
      <c r="R2732" t="str">
        <f t="shared" si="214"/>
        <v>hardware</v>
      </c>
      <c r="S2732" s="10">
        <f t="shared" si="212"/>
        <v>41386.541377314818</v>
      </c>
      <c r="T2732" s="10">
        <f t="shared" si="213"/>
        <v>41351.541377314818</v>
      </c>
    </row>
    <row r="2733" spans="1:20" ht="57.6">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210"/>
        <v>1.0430333333333333</v>
      </c>
      <c r="P2733">
        <f t="shared" si="211"/>
        <v>1.18244862740085E-3</v>
      </c>
      <c r="Q2733" t="str" cm="1">
        <f t="array" ref="Q2733">_xlfn.IFS(LEFT(N2733,4)="film","film &amp; video",LEFT(N2733,4)="food","food",LEFT(N2733,4)="game","games",LEFT(N2733,4)="jour","journalism",LEFT(N2733,4)="musi","music",LEFT(N2733,4)="phot","photography",LEFT(N2733,4)="publ","publishing",LEFT(N2733,4)="tech","technology",LEFT(N2733,4)="thea","theater")</f>
        <v>technology</v>
      </c>
      <c r="R2733" t="str">
        <f t="shared" si="214"/>
        <v>hardware</v>
      </c>
      <c r="S2733" s="10">
        <f t="shared" si="212"/>
        <v>41930.166666666664</v>
      </c>
      <c r="T2733" s="10">
        <f t="shared" si="213"/>
        <v>41872.525717592594</v>
      </c>
    </row>
    <row r="2734" spans="1:20" ht="43.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210"/>
        <v>1.1825000000000001</v>
      </c>
      <c r="P2734">
        <f t="shared" si="211"/>
        <v>1.0288935870331219E-2</v>
      </c>
      <c r="Q2734" t="str" cm="1">
        <f t="array" ref="Q2734">_xlfn.IFS(LEFT(N2734,4)="film","film &amp; video",LEFT(N2734,4)="food","food",LEFT(N2734,4)="game","games",LEFT(N2734,4)="jour","journalism",LEFT(N2734,4)="musi","music",LEFT(N2734,4)="phot","photography",LEFT(N2734,4)="publ","publishing",LEFT(N2734,4)="tech","technology",LEFT(N2734,4)="thea","theater")</f>
        <v>technology</v>
      </c>
      <c r="R2734" t="str">
        <f t="shared" si="214"/>
        <v>hardware</v>
      </c>
      <c r="S2734" s="10">
        <f t="shared" si="212"/>
        <v>41422</v>
      </c>
      <c r="T2734" s="10">
        <f t="shared" si="213"/>
        <v>41389.808194444442</v>
      </c>
    </row>
    <row r="2735" spans="1:20" ht="43.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210"/>
        <v>1.07538</v>
      </c>
      <c r="P2735">
        <f t="shared" si="211"/>
        <v>2.2131711581022521E-3</v>
      </c>
      <c r="Q2735" t="str" cm="1">
        <f t="array" ref="Q2735">_xlfn.IFS(LEFT(N2735,4)="film","film &amp; video",LEFT(N2735,4)="food","food",LEFT(N2735,4)="game","games",LEFT(N2735,4)="jour","journalism",LEFT(N2735,4)="musi","music",LEFT(N2735,4)="phot","photography",LEFT(N2735,4)="publ","publishing",LEFT(N2735,4)="tech","technology",LEFT(N2735,4)="thea","theater")</f>
        <v>technology</v>
      </c>
      <c r="R2735" t="str">
        <f t="shared" si="214"/>
        <v>hardware</v>
      </c>
      <c r="S2735" s="10">
        <f t="shared" si="212"/>
        <v>42104.231180555551</v>
      </c>
      <c r="T2735" s="10">
        <f t="shared" si="213"/>
        <v>42044.272847222222</v>
      </c>
    </row>
    <row r="2736" spans="1:20" ht="43.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210"/>
        <v>22603</v>
      </c>
      <c r="P2736">
        <f t="shared" si="211"/>
        <v>7.2114321107817547E-3</v>
      </c>
      <c r="Q2736" t="str" cm="1">
        <f t="array" ref="Q2736">_xlfn.IFS(LEFT(N2736,4)="film","film &amp; video",LEFT(N2736,4)="food","food",LEFT(N2736,4)="game","games",LEFT(N2736,4)="jour","journalism",LEFT(N2736,4)="musi","music",LEFT(N2736,4)="phot","photography",LEFT(N2736,4)="publ","publishing",LEFT(N2736,4)="tech","technology",LEFT(N2736,4)="thea","theater")</f>
        <v>technology</v>
      </c>
      <c r="R2736" t="str">
        <f t="shared" si="214"/>
        <v>hardware</v>
      </c>
      <c r="S2736" s="10">
        <f t="shared" si="212"/>
        <v>42656.915972222225</v>
      </c>
      <c r="T2736" s="10">
        <f t="shared" si="213"/>
        <v>42626.668888888889</v>
      </c>
    </row>
    <row r="2737" spans="1:20" ht="43.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210"/>
        <v>9.7813466666666677</v>
      </c>
      <c r="P2737">
        <f t="shared" si="211"/>
        <v>4.6210405929108599E-2</v>
      </c>
      <c r="Q2737" t="str" cm="1">
        <f t="array" ref="Q2737">_xlfn.IFS(LEFT(N2737,4)="film","film &amp; video",LEFT(N2737,4)="food","food",LEFT(N2737,4)="game","games",LEFT(N2737,4)="jour","journalism",LEFT(N2737,4)="musi","music",LEFT(N2737,4)="phot","photography",LEFT(N2737,4)="publ","publishing",LEFT(N2737,4)="tech","technology",LEFT(N2737,4)="thea","theater")</f>
        <v>technology</v>
      </c>
      <c r="R2737" t="str">
        <f t="shared" si="214"/>
        <v>hardware</v>
      </c>
      <c r="S2737" s="10">
        <f t="shared" si="212"/>
        <v>41346.833333333336</v>
      </c>
      <c r="T2737" s="10">
        <f t="shared" si="213"/>
        <v>41316.120949074073</v>
      </c>
    </row>
    <row r="2738" spans="1:20" ht="57.6">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210"/>
        <v>1.2290000000000001</v>
      </c>
      <c r="P2738">
        <f t="shared" si="211"/>
        <v>5.8991049633848654E-3</v>
      </c>
      <c r="Q2738" t="str" cm="1">
        <f t="array" ref="Q2738">_xlfn.IFS(LEFT(N2738,4)="film","film &amp; video",LEFT(N2738,4)="food","food",LEFT(N2738,4)="game","games",LEFT(N2738,4)="jour","journalism",LEFT(N2738,4)="musi","music",LEFT(N2738,4)="phot","photography",LEFT(N2738,4)="publ","publishing",LEFT(N2738,4)="tech","technology",LEFT(N2738,4)="thea","theater")</f>
        <v>technology</v>
      </c>
      <c r="R2738" t="str">
        <f t="shared" si="214"/>
        <v>hardware</v>
      </c>
      <c r="S2738" s="10">
        <f t="shared" si="212"/>
        <v>41752.666354166664</v>
      </c>
      <c r="T2738" s="10">
        <f t="shared" si="213"/>
        <v>41722.666354166664</v>
      </c>
    </row>
    <row r="2739" spans="1:20" ht="43.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210"/>
        <v>2.4606080000000001</v>
      </c>
      <c r="P2739">
        <f t="shared" si="211"/>
        <v>6.1773350326423384E-3</v>
      </c>
      <c r="Q2739" t="str" cm="1">
        <f t="array" ref="Q2739">_xlfn.IFS(LEFT(N2739,4)="film","film &amp; video",LEFT(N2739,4)="food","food",LEFT(N2739,4)="game","games",LEFT(N2739,4)="jour","journalism",LEFT(N2739,4)="musi","music",LEFT(N2739,4)="phot","photography",LEFT(N2739,4)="publ","publishing",LEFT(N2739,4)="tech","technology",LEFT(N2739,4)="thea","theater")</f>
        <v>technology</v>
      </c>
      <c r="R2739" t="str">
        <f t="shared" si="214"/>
        <v>hardware</v>
      </c>
      <c r="S2739" s="10">
        <f t="shared" si="212"/>
        <v>41654.791666666664</v>
      </c>
      <c r="T2739" s="10">
        <f t="shared" si="213"/>
        <v>41611.917673611111</v>
      </c>
    </row>
    <row r="2740" spans="1:20" ht="43.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210"/>
        <v>1.4794</v>
      </c>
      <c r="P2740">
        <f t="shared" si="211"/>
        <v>2.027849128024875E-3</v>
      </c>
      <c r="Q2740" t="str" cm="1">
        <f t="array" ref="Q2740">_xlfn.IFS(LEFT(N2740,4)="film","film &amp; video",LEFT(N2740,4)="food","food",LEFT(N2740,4)="game","games",LEFT(N2740,4)="jour","journalism",LEFT(N2740,4)="musi","music",LEFT(N2740,4)="phot","photography",LEFT(N2740,4)="publ","publishing",LEFT(N2740,4)="tech","technology",LEFT(N2740,4)="thea","theater")</f>
        <v>technology</v>
      </c>
      <c r="R2740" t="str">
        <f t="shared" si="214"/>
        <v>hardware</v>
      </c>
      <c r="S2740" s="10">
        <f t="shared" si="212"/>
        <v>42680.143564814818</v>
      </c>
      <c r="T2740" s="10">
        <f t="shared" si="213"/>
        <v>42620.143564814818</v>
      </c>
    </row>
    <row r="2741" spans="1:20" ht="43.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210"/>
        <v>3.8409090909090908</v>
      </c>
      <c r="P2741">
        <f t="shared" si="211"/>
        <v>4.5207100591715975E-2</v>
      </c>
      <c r="Q2741" t="str" cm="1">
        <f t="array" ref="Q2741">_xlfn.IFS(LEFT(N2741,4)="film","film &amp; video",LEFT(N2741,4)="food","food",LEFT(N2741,4)="game","games",LEFT(N2741,4)="jour","journalism",LEFT(N2741,4)="musi","music",LEFT(N2741,4)="phot","photography",LEFT(N2741,4)="publ","publishing",LEFT(N2741,4)="tech","technology",LEFT(N2741,4)="thea","theater")</f>
        <v>technology</v>
      </c>
      <c r="R2741" t="str">
        <f t="shared" si="214"/>
        <v>hardware</v>
      </c>
      <c r="S2741" s="10">
        <f t="shared" si="212"/>
        <v>41764.887928240743</v>
      </c>
      <c r="T2741" s="10">
        <f t="shared" si="213"/>
        <v>41719.887928240743</v>
      </c>
    </row>
    <row r="2742" spans="1:20" ht="43.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210"/>
        <v>1.0333333333333334</v>
      </c>
      <c r="P2742">
        <f t="shared" si="211"/>
        <v>5.4838709677419356E-2</v>
      </c>
      <c r="Q2742" t="str" cm="1">
        <f t="array" ref="Q2742">_xlfn.IFS(LEFT(N2742,4)="film","film &amp; video",LEFT(N2742,4)="food","food",LEFT(N2742,4)="game","games",LEFT(N2742,4)="jour","journalism",LEFT(N2742,4)="musi","music",LEFT(N2742,4)="phot","photography",LEFT(N2742,4)="publ","publishing",LEFT(N2742,4)="tech","technology",LEFT(N2742,4)="thea","theater")</f>
        <v>technology</v>
      </c>
      <c r="R2742" t="str">
        <f t="shared" si="214"/>
        <v>hardware</v>
      </c>
      <c r="S2742" s="10">
        <f t="shared" si="212"/>
        <v>42074.99018518519</v>
      </c>
      <c r="T2742" s="10">
        <f t="shared" si="213"/>
        <v>42045.031851851847</v>
      </c>
    </row>
    <row r="2743" spans="1:20" ht="28.8">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210"/>
        <v>4.3750000000000004E-3</v>
      </c>
      <c r="P2743">
        <f t="shared" si="211"/>
        <v>0.11428571428571428</v>
      </c>
      <c r="Q2743" t="str" cm="1">
        <f t="array" ref="Q2743">_xlfn.IFS(LEFT(N2743,4)="film","film &amp; video",LEFT(N2743,4)="food","food",LEFT(N2743,4)="game","games",LEFT(N2743,4)="jour","journalism",LEFT(N2743,4)="musi","music",LEFT(N2743,4)="phot","photography",LEFT(N2743,4)="publ","publishing",LEFT(N2743,4)="tech","technology",LEFT(N2743,4)="thea","theater")</f>
        <v>publishing</v>
      </c>
      <c r="R2743" t="str">
        <f t="shared" si="214"/>
        <v>children's books</v>
      </c>
      <c r="S2743" s="10">
        <f t="shared" si="212"/>
        <v>41932.088194444441</v>
      </c>
      <c r="T2743" s="10">
        <f t="shared" si="213"/>
        <v>41911.657430555555</v>
      </c>
    </row>
    <row r="2744" spans="1:20" ht="43.2">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210"/>
        <v>0.29239999999999999</v>
      </c>
      <c r="P2744">
        <f t="shared" si="211"/>
        <v>2.4623803009575923E-2</v>
      </c>
      <c r="Q2744" t="str" cm="1">
        <f t="array" ref="Q2744">_xlfn.IFS(LEFT(N2744,4)="film","film &amp; video",LEFT(N2744,4)="food","food",LEFT(N2744,4)="game","games",LEFT(N2744,4)="jour","journalism",LEFT(N2744,4)="musi","music",LEFT(N2744,4)="phot","photography",LEFT(N2744,4)="publ","publishing",LEFT(N2744,4)="tech","technology",LEFT(N2744,4)="thea","theater")</f>
        <v>publishing</v>
      </c>
      <c r="R2744" t="str">
        <f t="shared" si="214"/>
        <v>children's books</v>
      </c>
      <c r="S2744" s="10">
        <f t="shared" si="212"/>
        <v>41044.719756944447</v>
      </c>
      <c r="T2744" s="10">
        <f t="shared" si="213"/>
        <v>41030.719756944447</v>
      </c>
    </row>
    <row r="2745" spans="1:20" ht="57.6">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210"/>
        <v>0</v>
      </c>
      <c r="P2745" t="e">
        <f t="shared" si="211"/>
        <v>#DIV/0!</v>
      </c>
      <c r="Q2745" t="str" cm="1">
        <f t="array" ref="Q2745">_xlfn.IFS(LEFT(N2745,4)="film","film &amp; video",LEFT(N2745,4)="food","food",LEFT(N2745,4)="game","games",LEFT(N2745,4)="jour","journalism",LEFT(N2745,4)="musi","music",LEFT(N2745,4)="phot","photography",LEFT(N2745,4)="publ","publishing",LEFT(N2745,4)="tech","technology",LEFT(N2745,4)="thea","theater")</f>
        <v>publishing</v>
      </c>
      <c r="R2745" t="str">
        <f t="shared" si="214"/>
        <v>children's books</v>
      </c>
      <c r="S2745" s="10">
        <f t="shared" si="212"/>
        <v>42662.328784722224</v>
      </c>
      <c r="T2745" s="10">
        <f t="shared" si="213"/>
        <v>42632.328784722224</v>
      </c>
    </row>
    <row r="2746" spans="1:20" ht="43.2">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210"/>
        <v>5.2187499999999998E-2</v>
      </c>
      <c r="P2746">
        <f t="shared" si="211"/>
        <v>2.6347305389221556E-2</v>
      </c>
      <c r="Q2746" t="str" cm="1">
        <f t="array" ref="Q2746">_xlfn.IFS(LEFT(N2746,4)="film","film &amp; video",LEFT(N2746,4)="food","food",LEFT(N2746,4)="game","games",LEFT(N2746,4)="jour","journalism",LEFT(N2746,4)="musi","music",LEFT(N2746,4)="phot","photography",LEFT(N2746,4)="publ","publishing",LEFT(N2746,4)="tech","technology",LEFT(N2746,4)="thea","theater")</f>
        <v>publishing</v>
      </c>
      <c r="R2746" t="str">
        <f t="shared" si="214"/>
        <v>children's books</v>
      </c>
      <c r="S2746" s="10">
        <f t="shared" si="212"/>
        <v>40968.062476851854</v>
      </c>
      <c r="T2746" s="10">
        <f t="shared" si="213"/>
        <v>40938.062476851854</v>
      </c>
    </row>
    <row r="2747" spans="1:20" ht="43.2">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210"/>
        <v>0.21887499999999999</v>
      </c>
      <c r="P2747">
        <f t="shared" si="211"/>
        <v>2.7984009137635636E-2</v>
      </c>
      <c r="Q2747" t="str" cm="1">
        <f t="array" ref="Q2747">_xlfn.IFS(LEFT(N2747,4)="film","film &amp; video",LEFT(N2747,4)="food","food",LEFT(N2747,4)="game","games",LEFT(N2747,4)="jour","journalism",LEFT(N2747,4)="musi","music",LEFT(N2747,4)="phot","photography",LEFT(N2747,4)="publ","publishing",LEFT(N2747,4)="tech","technology",LEFT(N2747,4)="thea","theater")</f>
        <v>publishing</v>
      </c>
      <c r="R2747" t="str">
        <f t="shared" si="214"/>
        <v>children's books</v>
      </c>
      <c r="S2747" s="10">
        <f t="shared" si="212"/>
        <v>41104.988055555557</v>
      </c>
      <c r="T2747" s="10">
        <f t="shared" si="213"/>
        <v>41044.988055555557</v>
      </c>
    </row>
    <row r="2748" spans="1:20" ht="43.2">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210"/>
        <v>0.26700000000000002</v>
      </c>
      <c r="P2748">
        <f t="shared" si="211"/>
        <v>2.3720349563046191E-2</v>
      </c>
      <c r="Q2748" t="str" cm="1">
        <f t="array" ref="Q2748">_xlfn.IFS(LEFT(N2748,4)="film","film &amp; video",LEFT(N2748,4)="food","food",LEFT(N2748,4)="game","games",LEFT(N2748,4)="jour","journalism",LEFT(N2748,4)="musi","music",LEFT(N2748,4)="phot","photography",LEFT(N2748,4)="publ","publishing",LEFT(N2748,4)="tech","technology",LEFT(N2748,4)="thea","theater")</f>
        <v>publishing</v>
      </c>
      <c r="R2748" t="str">
        <f t="shared" si="214"/>
        <v>children's books</v>
      </c>
      <c r="S2748" s="10">
        <f t="shared" si="212"/>
        <v>41880.781377314815</v>
      </c>
      <c r="T2748" s="10">
        <f t="shared" si="213"/>
        <v>41850.781377314815</v>
      </c>
    </row>
    <row r="2749" spans="1:20" ht="43.2">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210"/>
        <v>0.28000000000000003</v>
      </c>
      <c r="P2749">
        <f t="shared" si="211"/>
        <v>2.8571428571428571E-2</v>
      </c>
      <c r="Q2749" t="str" cm="1">
        <f t="array" ref="Q2749">_xlfn.IFS(LEFT(N2749,4)="film","film &amp; video",LEFT(N2749,4)="food","food",LEFT(N2749,4)="game","games",LEFT(N2749,4)="jour","journalism",LEFT(N2749,4)="musi","music",LEFT(N2749,4)="phot","photography",LEFT(N2749,4)="publ","publishing",LEFT(N2749,4)="tech","technology",LEFT(N2749,4)="thea","theater")</f>
        <v>publishing</v>
      </c>
      <c r="R2749" t="str">
        <f t="shared" si="214"/>
        <v>children's books</v>
      </c>
      <c r="S2749" s="10">
        <f t="shared" si="212"/>
        <v>41076.131944444445</v>
      </c>
      <c r="T2749" s="10">
        <f t="shared" si="213"/>
        <v>41044.64811342593</v>
      </c>
    </row>
    <row r="2750" spans="1:20" ht="43.2">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210"/>
        <v>1.06E-2</v>
      </c>
      <c r="P2750">
        <f t="shared" si="211"/>
        <v>7.5471698113207544E-2</v>
      </c>
      <c r="Q2750" t="str" cm="1">
        <f t="array" ref="Q2750">_xlfn.IFS(LEFT(N2750,4)="film","film &amp; video",LEFT(N2750,4)="food","food",LEFT(N2750,4)="game","games",LEFT(N2750,4)="jour","journalism",LEFT(N2750,4)="musi","music",LEFT(N2750,4)="phot","photography",LEFT(N2750,4)="publ","publishing",LEFT(N2750,4)="tech","technology",LEFT(N2750,4)="thea","theater")</f>
        <v>publishing</v>
      </c>
      <c r="R2750" t="str">
        <f t="shared" si="214"/>
        <v>children's books</v>
      </c>
      <c r="S2750" s="10">
        <f t="shared" si="212"/>
        <v>42615.7106712963</v>
      </c>
      <c r="T2750" s="10">
        <f t="shared" si="213"/>
        <v>42585.7106712963</v>
      </c>
    </row>
    <row r="2751" spans="1:20" ht="28.8">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210"/>
        <v>1.0999999999999999E-2</v>
      </c>
      <c r="P2751">
        <f t="shared" si="211"/>
        <v>1.8181818181818181E-2</v>
      </c>
      <c r="Q2751" t="str" cm="1">
        <f t="array" ref="Q2751">_xlfn.IFS(LEFT(N2751,4)="film","film &amp; video",LEFT(N2751,4)="food","food",LEFT(N2751,4)="game","games",LEFT(N2751,4)="jour","journalism",LEFT(N2751,4)="musi","music",LEFT(N2751,4)="phot","photography",LEFT(N2751,4)="publ","publishing",LEFT(N2751,4)="tech","technology",LEFT(N2751,4)="thea","theater")</f>
        <v>publishing</v>
      </c>
      <c r="R2751" t="str">
        <f t="shared" si="214"/>
        <v>children's books</v>
      </c>
      <c r="S2751" s="10">
        <f t="shared" si="212"/>
        <v>42098.757372685184</v>
      </c>
      <c r="T2751" s="10">
        <f t="shared" si="213"/>
        <v>42068.799039351856</v>
      </c>
    </row>
    <row r="2752" spans="1:20" ht="43.2">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210"/>
        <v>0</v>
      </c>
      <c r="P2752" t="e">
        <f t="shared" si="211"/>
        <v>#DIV/0!</v>
      </c>
      <c r="Q2752" t="str" cm="1">
        <f t="array" ref="Q2752">_xlfn.IFS(LEFT(N2752,4)="film","film &amp; video",LEFT(N2752,4)="food","food",LEFT(N2752,4)="game","games",LEFT(N2752,4)="jour","journalism",LEFT(N2752,4)="musi","music",LEFT(N2752,4)="phot","photography",LEFT(N2752,4)="publ","publishing",LEFT(N2752,4)="tech","technology",LEFT(N2752,4)="thea","theater")</f>
        <v>publishing</v>
      </c>
      <c r="R2752" t="str">
        <f t="shared" si="214"/>
        <v>children's books</v>
      </c>
      <c r="S2752" s="10">
        <f t="shared" si="212"/>
        <v>41090.833333333336</v>
      </c>
      <c r="T2752" s="10">
        <f t="shared" si="213"/>
        <v>41078.899826388886</v>
      </c>
    </row>
    <row r="2753" spans="1:20" ht="43.2">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210"/>
        <v>0</v>
      </c>
      <c r="P2753" t="e">
        <f t="shared" si="211"/>
        <v>#DIV/0!</v>
      </c>
      <c r="Q2753" t="str" cm="1">
        <f t="array" ref="Q2753">_xlfn.IFS(LEFT(N2753,4)="film","film &amp; video",LEFT(N2753,4)="food","food",LEFT(N2753,4)="game","games",LEFT(N2753,4)="jour","journalism",LEFT(N2753,4)="musi","music",LEFT(N2753,4)="phot","photography",LEFT(N2753,4)="publ","publishing",LEFT(N2753,4)="tech","technology",LEFT(N2753,4)="thea","theater")</f>
        <v>publishing</v>
      </c>
      <c r="R2753" t="str">
        <f t="shared" si="214"/>
        <v>children's books</v>
      </c>
      <c r="S2753" s="10">
        <f t="shared" si="212"/>
        <v>41807.887060185189</v>
      </c>
      <c r="T2753" s="10">
        <f t="shared" si="213"/>
        <v>41747.887060185189</v>
      </c>
    </row>
    <row r="2754" spans="1:20" ht="43.2">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215">E2754/D2754</f>
        <v>0.11458333333333333</v>
      </c>
      <c r="P2754">
        <f t="shared" ref="P2754:P2817" si="216">L2754/E2754</f>
        <v>2.5454545454545455E-2</v>
      </c>
      <c r="Q2754" t="str" cm="1">
        <f t="array" ref="Q2754">_xlfn.IFS(LEFT(N2754,4)="film","film &amp; video",LEFT(N2754,4)="food","food",LEFT(N2754,4)="game","games",LEFT(N2754,4)="jour","journalism",LEFT(N2754,4)="musi","music",LEFT(N2754,4)="phot","photography",LEFT(N2754,4)="publ","publishing",LEFT(N2754,4)="tech","technology",LEFT(N2754,4)="thea","theater")</f>
        <v>publishing</v>
      </c>
      <c r="R2754" t="str">
        <f t="shared" si="214"/>
        <v>children's books</v>
      </c>
      <c r="S2754" s="10">
        <f t="shared" ref="S2754:S2817" si="217">(((I2754/60)/60)/24)+DATE(1970,1,1)</f>
        <v>40895.765092592592</v>
      </c>
      <c r="T2754" s="10">
        <f t="shared" ref="T2754:T2817" si="218">(((J2754/60)/60)/24)+DATE(1970,1,1)</f>
        <v>40855.765092592592</v>
      </c>
    </row>
    <row r="2755" spans="1:20" ht="43.2">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215"/>
        <v>0.19</v>
      </c>
      <c r="P2755">
        <f t="shared" si="216"/>
        <v>2.1052631578947368E-2</v>
      </c>
      <c r="Q2755" t="str" cm="1">
        <f t="array" ref="Q2755">_xlfn.IFS(LEFT(N2755,4)="film","film &amp; video",LEFT(N2755,4)="food","food",LEFT(N2755,4)="game","games",LEFT(N2755,4)="jour","journalism",LEFT(N2755,4)="musi","music",LEFT(N2755,4)="phot","photography",LEFT(N2755,4)="publ","publishing",LEFT(N2755,4)="tech","technology",LEFT(N2755,4)="thea","theater")</f>
        <v>publishing</v>
      </c>
      <c r="R2755" t="str">
        <f t="shared" ref="R2755:R2818" si="219">MID(N2755,SEARCH("/",N2755)+1,17)</f>
        <v>children's books</v>
      </c>
      <c r="S2755" s="10">
        <f t="shared" si="217"/>
        <v>41147.900729166664</v>
      </c>
      <c r="T2755" s="10">
        <f t="shared" si="218"/>
        <v>41117.900729166664</v>
      </c>
    </row>
    <row r="2756" spans="1:20" ht="43.2">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215"/>
        <v>0</v>
      </c>
      <c r="P2756" t="e">
        <f t="shared" si="216"/>
        <v>#DIV/0!</v>
      </c>
      <c r="Q2756" t="str" cm="1">
        <f t="array" ref="Q2756">_xlfn.IFS(LEFT(N2756,4)="film","film &amp; video",LEFT(N2756,4)="food","food",LEFT(N2756,4)="game","games",LEFT(N2756,4)="jour","journalism",LEFT(N2756,4)="musi","music",LEFT(N2756,4)="phot","photography",LEFT(N2756,4)="publ","publishing",LEFT(N2756,4)="tech","technology",LEFT(N2756,4)="thea","theater")</f>
        <v>publishing</v>
      </c>
      <c r="R2756" t="str">
        <f t="shared" si="219"/>
        <v>children's books</v>
      </c>
      <c r="S2756" s="10">
        <f t="shared" si="217"/>
        <v>41893.636006944449</v>
      </c>
      <c r="T2756" s="10">
        <f t="shared" si="218"/>
        <v>41863.636006944449</v>
      </c>
    </row>
    <row r="2757" spans="1:20" ht="43.2">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215"/>
        <v>0.52</v>
      </c>
      <c r="P2757">
        <f t="shared" si="216"/>
        <v>5.7692307692307696E-2</v>
      </c>
      <c r="Q2757" t="str" cm="1">
        <f t="array" ref="Q2757">_xlfn.IFS(LEFT(N2757,4)="film","film &amp; video",LEFT(N2757,4)="food","food",LEFT(N2757,4)="game","games",LEFT(N2757,4)="jour","journalism",LEFT(N2757,4)="musi","music",LEFT(N2757,4)="phot","photography",LEFT(N2757,4)="publ","publishing",LEFT(N2757,4)="tech","technology",LEFT(N2757,4)="thea","theater")</f>
        <v>publishing</v>
      </c>
      <c r="R2757" t="str">
        <f t="shared" si="219"/>
        <v>children's books</v>
      </c>
      <c r="S2757" s="10">
        <f t="shared" si="217"/>
        <v>42102.790821759263</v>
      </c>
      <c r="T2757" s="10">
        <f t="shared" si="218"/>
        <v>42072.790821759263</v>
      </c>
    </row>
    <row r="2758" spans="1:20" ht="43.2">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215"/>
        <v>0.1048</v>
      </c>
      <c r="P2758">
        <f t="shared" si="216"/>
        <v>3.1488549618320608E-2</v>
      </c>
      <c r="Q2758" t="str" cm="1">
        <f t="array" ref="Q2758">_xlfn.IFS(LEFT(N2758,4)="film","film &amp; video",LEFT(N2758,4)="food","food",LEFT(N2758,4)="game","games",LEFT(N2758,4)="jour","journalism",LEFT(N2758,4)="musi","music",LEFT(N2758,4)="phot","photography",LEFT(N2758,4)="publ","publishing",LEFT(N2758,4)="tech","technology",LEFT(N2758,4)="thea","theater")</f>
        <v>publishing</v>
      </c>
      <c r="R2758" t="str">
        <f t="shared" si="219"/>
        <v>children's books</v>
      </c>
      <c r="S2758" s="10">
        <f t="shared" si="217"/>
        <v>41650.90047453704</v>
      </c>
      <c r="T2758" s="10">
        <f t="shared" si="218"/>
        <v>41620.90047453704</v>
      </c>
    </row>
    <row r="2759" spans="1:20" ht="28.8">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215"/>
        <v>6.6666666666666671E-3</v>
      </c>
      <c r="P2759">
        <f t="shared" si="216"/>
        <v>0.2</v>
      </c>
      <c r="Q2759" t="str" cm="1">
        <f t="array" ref="Q2759">_xlfn.IFS(LEFT(N2759,4)="film","film &amp; video",LEFT(N2759,4)="food","food",LEFT(N2759,4)="game","games",LEFT(N2759,4)="jour","journalism",LEFT(N2759,4)="musi","music",LEFT(N2759,4)="phot","photography",LEFT(N2759,4)="publ","publishing",LEFT(N2759,4)="tech","technology",LEFT(N2759,4)="thea","theater")</f>
        <v>publishing</v>
      </c>
      <c r="R2759" t="str">
        <f t="shared" si="219"/>
        <v>children's books</v>
      </c>
      <c r="S2759" s="10">
        <f t="shared" si="217"/>
        <v>42588.65662037037</v>
      </c>
      <c r="T2759" s="10">
        <f t="shared" si="218"/>
        <v>42573.65662037037</v>
      </c>
    </row>
    <row r="2760" spans="1:20" ht="57.6">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215"/>
        <v>0.11700000000000001</v>
      </c>
      <c r="P2760">
        <f t="shared" si="216"/>
        <v>2.564102564102564E-2</v>
      </c>
      <c r="Q2760" t="str" cm="1">
        <f t="array" ref="Q2760">_xlfn.IFS(LEFT(N2760,4)="film","film &amp; video",LEFT(N2760,4)="food","food",LEFT(N2760,4)="game","games",LEFT(N2760,4)="jour","journalism",LEFT(N2760,4)="musi","music",LEFT(N2760,4)="phot","photography",LEFT(N2760,4)="publ","publishing",LEFT(N2760,4)="tech","technology",LEFT(N2760,4)="thea","theater")</f>
        <v>publishing</v>
      </c>
      <c r="R2760" t="str">
        <f t="shared" si="219"/>
        <v>children's books</v>
      </c>
      <c r="S2760" s="10">
        <f t="shared" si="217"/>
        <v>42653.441932870366</v>
      </c>
      <c r="T2760" s="10">
        <f t="shared" si="218"/>
        <v>42639.441932870366</v>
      </c>
    </row>
    <row r="2761" spans="1:20" ht="43.2">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215"/>
        <v>0.105</v>
      </c>
      <c r="P2761">
        <f t="shared" si="216"/>
        <v>1.9047619047619049E-2</v>
      </c>
      <c r="Q2761" t="str" cm="1">
        <f t="array" ref="Q2761">_xlfn.IFS(LEFT(N2761,4)="film","film &amp; video",LEFT(N2761,4)="food","food",LEFT(N2761,4)="game","games",LEFT(N2761,4)="jour","journalism",LEFT(N2761,4)="musi","music",LEFT(N2761,4)="phot","photography",LEFT(N2761,4)="publ","publishing",LEFT(N2761,4)="tech","technology",LEFT(N2761,4)="thea","theater")</f>
        <v>publishing</v>
      </c>
      <c r="R2761" t="str">
        <f t="shared" si="219"/>
        <v>children's books</v>
      </c>
      <c r="S2761" s="10">
        <f t="shared" si="217"/>
        <v>42567.36650462963</v>
      </c>
      <c r="T2761" s="10">
        <f t="shared" si="218"/>
        <v>42524.36650462963</v>
      </c>
    </row>
    <row r="2762" spans="1:20" ht="43.2">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215"/>
        <v>0</v>
      </c>
      <c r="P2762" t="e">
        <f t="shared" si="216"/>
        <v>#DIV/0!</v>
      </c>
      <c r="Q2762" t="str" cm="1">
        <f t="array" ref="Q2762">_xlfn.IFS(LEFT(N2762,4)="film","film &amp; video",LEFT(N2762,4)="food","food",LEFT(N2762,4)="game","games",LEFT(N2762,4)="jour","journalism",LEFT(N2762,4)="musi","music",LEFT(N2762,4)="phot","photography",LEFT(N2762,4)="publ","publishing",LEFT(N2762,4)="tech","technology",LEFT(N2762,4)="thea","theater")</f>
        <v>publishing</v>
      </c>
      <c r="R2762" t="str">
        <f t="shared" si="219"/>
        <v>children's books</v>
      </c>
      <c r="S2762" s="10">
        <f t="shared" si="217"/>
        <v>41445.461319444446</v>
      </c>
      <c r="T2762" s="10">
        <f t="shared" si="218"/>
        <v>41415.461319444446</v>
      </c>
    </row>
    <row r="2763" spans="1:20" ht="28.8">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215"/>
        <v>7.1999999999999998E-3</v>
      </c>
      <c r="P2763">
        <f t="shared" si="216"/>
        <v>0.1111111111111111</v>
      </c>
      <c r="Q2763" t="str" cm="1">
        <f t="array" ref="Q2763">_xlfn.IFS(LEFT(N2763,4)="film","film &amp; video",LEFT(N2763,4)="food","food",LEFT(N2763,4)="game","games",LEFT(N2763,4)="jour","journalism",LEFT(N2763,4)="musi","music",LEFT(N2763,4)="phot","photography",LEFT(N2763,4)="publ","publishing",LEFT(N2763,4)="tech","technology",LEFT(N2763,4)="thea","theater")</f>
        <v>publishing</v>
      </c>
      <c r="R2763" t="str">
        <f t="shared" si="219"/>
        <v>children's books</v>
      </c>
      <c r="S2763" s="10">
        <f t="shared" si="217"/>
        <v>41277.063576388886</v>
      </c>
      <c r="T2763" s="10">
        <f t="shared" si="218"/>
        <v>41247.063576388886</v>
      </c>
    </row>
    <row r="2764" spans="1:20" ht="43.2">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215"/>
        <v>7.6923076923076927E-3</v>
      </c>
      <c r="P2764">
        <f t="shared" si="216"/>
        <v>0.04</v>
      </c>
      <c r="Q2764" t="str" cm="1">
        <f t="array" ref="Q2764">_xlfn.IFS(LEFT(N2764,4)="film","film &amp; video",LEFT(N2764,4)="food","food",LEFT(N2764,4)="game","games",LEFT(N2764,4)="jour","journalism",LEFT(N2764,4)="musi","music",LEFT(N2764,4)="phot","photography",LEFT(N2764,4)="publ","publishing",LEFT(N2764,4)="tech","technology",LEFT(N2764,4)="thea","theater")</f>
        <v>publishing</v>
      </c>
      <c r="R2764" t="str">
        <f t="shared" si="219"/>
        <v>children's books</v>
      </c>
      <c r="S2764" s="10">
        <f t="shared" si="217"/>
        <v>40986.995312500003</v>
      </c>
      <c r="T2764" s="10">
        <f t="shared" si="218"/>
        <v>40927.036979166667</v>
      </c>
    </row>
    <row r="2765" spans="1:20" ht="28.8">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215"/>
        <v>2.2842639593908631E-3</v>
      </c>
      <c r="P2765">
        <f t="shared" si="216"/>
        <v>3.3333333333333333E-2</v>
      </c>
      <c r="Q2765" t="str" cm="1">
        <f t="array" ref="Q2765">_xlfn.IFS(LEFT(N2765,4)="film","film &amp; video",LEFT(N2765,4)="food","food",LEFT(N2765,4)="game","games",LEFT(N2765,4)="jour","journalism",LEFT(N2765,4)="musi","music",LEFT(N2765,4)="phot","photography",LEFT(N2765,4)="publ","publishing",LEFT(N2765,4)="tech","technology",LEFT(N2765,4)="thea","theater")</f>
        <v>publishing</v>
      </c>
      <c r="R2765" t="str">
        <f t="shared" si="219"/>
        <v>children's books</v>
      </c>
      <c r="S2765" s="10">
        <f t="shared" si="217"/>
        <v>41418.579675925925</v>
      </c>
      <c r="T2765" s="10">
        <f t="shared" si="218"/>
        <v>41373.579675925925</v>
      </c>
    </row>
    <row r="2766" spans="1:20" ht="43.2">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215"/>
        <v>1.125E-2</v>
      </c>
      <c r="P2766">
        <f t="shared" si="216"/>
        <v>8.8888888888888892E-2</v>
      </c>
      <c r="Q2766" t="str" cm="1">
        <f t="array" ref="Q2766">_xlfn.IFS(LEFT(N2766,4)="film","film &amp; video",LEFT(N2766,4)="food","food",LEFT(N2766,4)="game","games",LEFT(N2766,4)="jour","journalism",LEFT(N2766,4)="musi","music",LEFT(N2766,4)="phot","photography",LEFT(N2766,4)="publ","publishing",LEFT(N2766,4)="tech","technology",LEFT(N2766,4)="thea","theater")</f>
        <v>publishing</v>
      </c>
      <c r="R2766" t="str">
        <f t="shared" si="219"/>
        <v>children's books</v>
      </c>
      <c r="S2766" s="10">
        <f t="shared" si="217"/>
        <v>41059.791666666664</v>
      </c>
      <c r="T2766" s="10">
        <f t="shared" si="218"/>
        <v>41030.292025462964</v>
      </c>
    </row>
    <row r="2767" spans="1:20" ht="43.2">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215"/>
        <v>0</v>
      </c>
      <c r="P2767" t="e">
        <f t="shared" si="216"/>
        <v>#DIV/0!</v>
      </c>
      <c r="Q2767" t="str" cm="1">
        <f t="array" ref="Q2767">_xlfn.IFS(LEFT(N2767,4)="film","film &amp; video",LEFT(N2767,4)="food","food",LEFT(N2767,4)="game","games",LEFT(N2767,4)="jour","journalism",LEFT(N2767,4)="musi","music",LEFT(N2767,4)="phot","photography",LEFT(N2767,4)="publ","publishing",LEFT(N2767,4)="tech","technology",LEFT(N2767,4)="thea","theater")</f>
        <v>publishing</v>
      </c>
      <c r="R2767" t="str">
        <f t="shared" si="219"/>
        <v>children's books</v>
      </c>
      <c r="S2767" s="10">
        <f t="shared" si="217"/>
        <v>41210.579027777778</v>
      </c>
      <c r="T2767" s="10">
        <f t="shared" si="218"/>
        <v>41194.579027777778</v>
      </c>
    </row>
    <row r="2768" spans="1:20" ht="43.2">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215"/>
        <v>0.02</v>
      </c>
      <c r="P2768">
        <f t="shared" si="216"/>
        <v>0.04</v>
      </c>
      <c r="Q2768" t="str" cm="1">
        <f t="array" ref="Q2768">_xlfn.IFS(LEFT(N2768,4)="film","film &amp; video",LEFT(N2768,4)="food","food",LEFT(N2768,4)="game","games",LEFT(N2768,4)="jour","journalism",LEFT(N2768,4)="musi","music",LEFT(N2768,4)="phot","photography",LEFT(N2768,4)="publ","publishing",LEFT(N2768,4)="tech","technology",LEFT(N2768,4)="thea","theater")</f>
        <v>publishing</v>
      </c>
      <c r="R2768" t="str">
        <f t="shared" si="219"/>
        <v>children's books</v>
      </c>
      <c r="S2768" s="10">
        <f t="shared" si="217"/>
        <v>40766.668032407404</v>
      </c>
      <c r="T2768" s="10">
        <f t="shared" si="218"/>
        <v>40736.668032407404</v>
      </c>
    </row>
    <row r="2769" spans="1:20" ht="43.2">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215"/>
        <v>8.5000000000000006E-3</v>
      </c>
      <c r="P2769">
        <f t="shared" si="216"/>
        <v>8.8235294117647065E-2</v>
      </c>
      <c r="Q2769" t="str" cm="1">
        <f t="array" ref="Q2769">_xlfn.IFS(LEFT(N2769,4)="film","film &amp; video",LEFT(N2769,4)="food","food",LEFT(N2769,4)="game","games",LEFT(N2769,4)="jour","journalism",LEFT(N2769,4)="musi","music",LEFT(N2769,4)="phot","photography",LEFT(N2769,4)="publ","publishing",LEFT(N2769,4)="tech","technology",LEFT(N2769,4)="thea","theater")</f>
        <v>publishing</v>
      </c>
      <c r="R2769" t="str">
        <f t="shared" si="219"/>
        <v>children's books</v>
      </c>
      <c r="S2769" s="10">
        <f t="shared" si="217"/>
        <v>42232.958912037036</v>
      </c>
      <c r="T2769" s="10">
        <f t="shared" si="218"/>
        <v>42172.958912037036</v>
      </c>
    </row>
    <row r="2770" spans="1:20" ht="43.2">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215"/>
        <v>0.14314285714285716</v>
      </c>
      <c r="P2770">
        <f t="shared" si="216"/>
        <v>3.3932135728542916E-2</v>
      </c>
      <c r="Q2770" t="str" cm="1">
        <f t="array" ref="Q2770">_xlfn.IFS(LEFT(N2770,4)="film","film &amp; video",LEFT(N2770,4)="food","food",LEFT(N2770,4)="game","games",LEFT(N2770,4)="jour","journalism",LEFT(N2770,4)="musi","music",LEFT(N2770,4)="phot","photography",LEFT(N2770,4)="publ","publishing",LEFT(N2770,4)="tech","technology",LEFT(N2770,4)="thea","theater")</f>
        <v>publishing</v>
      </c>
      <c r="R2770" t="str">
        <f t="shared" si="219"/>
        <v>children's books</v>
      </c>
      <c r="S2770" s="10">
        <f t="shared" si="217"/>
        <v>40997.573182870372</v>
      </c>
      <c r="T2770" s="10">
        <f t="shared" si="218"/>
        <v>40967.614849537036</v>
      </c>
    </row>
    <row r="2771" spans="1:20" ht="43.2">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215"/>
        <v>2.5000000000000001E-3</v>
      </c>
      <c r="P2771">
        <f t="shared" si="216"/>
        <v>1</v>
      </c>
      <c r="Q2771" t="str" cm="1">
        <f t="array" ref="Q2771">_xlfn.IFS(LEFT(N2771,4)="film","film &amp; video",LEFT(N2771,4)="food","food",LEFT(N2771,4)="game","games",LEFT(N2771,4)="jour","journalism",LEFT(N2771,4)="musi","music",LEFT(N2771,4)="phot","photography",LEFT(N2771,4)="publ","publishing",LEFT(N2771,4)="tech","technology",LEFT(N2771,4)="thea","theater")</f>
        <v>publishing</v>
      </c>
      <c r="R2771" t="str">
        <f t="shared" si="219"/>
        <v>children's books</v>
      </c>
      <c r="S2771" s="10">
        <f t="shared" si="217"/>
        <v>41795.826273148145</v>
      </c>
      <c r="T2771" s="10">
        <f t="shared" si="218"/>
        <v>41745.826273148145</v>
      </c>
    </row>
    <row r="2772" spans="1:20" ht="43.2">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215"/>
        <v>0.1041125</v>
      </c>
      <c r="P2772">
        <f t="shared" si="216"/>
        <v>1.5848241085364388E-2</v>
      </c>
      <c r="Q2772" t="str" cm="1">
        <f t="array" ref="Q2772">_xlfn.IFS(LEFT(N2772,4)="film","film &amp; video",LEFT(N2772,4)="food","food",LEFT(N2772,4)="game","games",LEFT(N2772,4)="jour","journalism",LEFT(N2772,4)="musi","music",LEFT(N2772,4)="phot","photography",LEFT(N2772,4)="publ","publishing",LEFT(N2772,4)="tech","technology",LEFT(N2772,4)="thea","theater")</f>
        <v>publishing</v>
      </c>
      <c r="R2772" t="str">
        <f t="shared" si="219"/>
        <v>children's books</v>
      </c>
      <c r="S2772" s="10">
        <f t="shared" si="217"/>
        <v>41716.663541666669</v>
      </c>
      <c r="T2772" s="10">
        <f t="shared" si="218"/>
        <v>41686.705208333333</v>
      </c>
    </row>
    <row r="2773" spans="1:20" ht="43.2">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215"/>
        <v>0</v>
      </c>
      <c r="P2773" t="e">
        <f t="shared" si="216"/>
        <v>#DIV/0!</v>
      </c>
      <c r="Q2773" t="str" cm="1">
        <f t="array" ref="Q2773">_xlfn.IFS(LEFT(N2773,4)="film","film &amp; video",LEFT(N2773,4)="food","food",LEFT(N2773,4)="game","games",LEFT(N2773,4)="jour","journalism",LEFT(N2773,4)="musi","music",LEFT(N2773,4)="phot","photography",LEFT(N2773,4)="publ","publishing",LEFT(N2773,4)="tech","technology",LEFT(N2773,4)="thea","theater")</f>
        <v>publishing</v>
      </c>
      <c r="R2773" t="str">
        <f t="shared" si="219"/>
        <v>children's books</v>
      </c>
      <c r="S2773" s="10">
        <f t="shared" si="217"/>
        <v>41306.708333333336</v>
      </c>
      <c r="T2773" s="10">
        <f t="shared" si="218"/>
        <v>41257.531712962962</v>
      </c>
    </row>
    <row r="2774" spans="1:20" ht="43.2">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215"/>
        <v>0</v>
      </c>
      <c r="P2774" t="e">
        <f t="shared" si="216"/>
        <v>#DIV/0!</v>
      </c>
      <c r="Q2774" t="str" cm="1">
        <f t="array" ref="Q2774">_xlfn.IFS(LEFT(N2774,4)="film","film &amp; video",LEFT(N2774,4)="food","food",LEFT(N2774,4)="game","games",LEFT(N2774,4)="jour","journalism",LEFT(N2774,4)="musi","music",LEFT(N2774,4)="phot","photography",LEFT(N2774,4)="publ","publishing",LEFT(N2774,4)="tech","technology",LEFT(N2774,4)="thea","theater")</f>
        <v>publishing</v>
      </c>
      <c r="R2774" t="str">
        <f t="shared" si="219"/>
        <v>children's books</v>
      </c>
      <c r="S2774" s="10">
        <f t="shared" si="217"/>
        <v>41552.869143518517</v>
      </c>
      <c r="T2774" s="10">
        <f t="shared" si="218"/>
        <v>41537.869143518517</v>
      </c>
    </row>
    <row r="2775" spans="1:20" ht="43.2">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215"/>
        <v>1.8867924528301887E-3</v>
      </c>
      <c r="P2775">
        <f t="shared" si="216"/>
        <v>1</v>
      </c>
      <c r="Q2775" t="str" cm="1">
        <f t="array" ref="Q2775">_xlfn.IFS(LEFT(N2775,4)="film","film &amp; video",LEFT(N2775,4)="food","food",LEFT(N2775,4)="game","games",LEFT(N2775,4)="jour","journalism",LEFT(N2775,4)="musi","music",LEFT(N2775,4)="phot","photography",LEFT(N2775,4)="publ","publishing",LEFT(N2775,4)="tech","technology",LEFT(N2775,4)="thea","theater")</f>
        <v>publishing</v>
      </c>
      <c r="R2775" t="str">
        <f t="shared" si="219"/>
        <v>children's books</v>
      </c>
      <c r="S2775" s="10">
        <f t="shared" si="217"/>
        <v>42484.86482638889</v>
      </c>
      <c r="T2775" s="10">
        <f t="shared" si="218"/>
        <v>42474.86482638889</v>
      </c>
    </row>
    <row r="2776" spans="1:20" ht="43.2">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215"/>
        <v>0.14249999999999999</v>
      </c>
      <c r="P2776">
        <f t="shared" si="216"/>
        <v>2.2807017543859651E-2</v>
      </c>
      <c r="Q2776" t="str" cm="1">
        <f t="array" ref="Q2776">_xlfn.IFS(LEFT(N2776,4)="film","film &amp; video",LEFT(N2776,4)="food","food",LEFT(N2776,4)="game","games",LEFT(N2776,4)="jour","journalism",LEFT(N2776,4)="musi","music",LEFT(N2776,4)="phot","photography",LEFT(N2776,4)="publ","publishing",LEFT(N2776,4)="tech","technology",LEFT(N2776,4)="thea","theater")</f>
        <v>publishing</v>
      </c>
      <c r="R2776" t="str">
        <f t="shared" si="219"/>
        <v>children's books</v>
      </c>
      <c r="S2776" s="10">
        <f t="shared" si="217"/>
        <v>41341.126481481479</v>
      </c>
      <c r="T2776" s="10">
        <f t="shared" si="218"/>
        <v>41311.126481481479</v>
      </c>
    </row>
    <row r="2777" spans="1:20" ht="43.2">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215"/>
        <v>0.03</v>
      </c>
      <c r="P2777">
        <f t="shared" si="216"/>
        <v>1.3333333333333334E-2</v>
      </c>
      <c r="Q2777" t="str" cm="1">
        <f t="array" ref="Q2777">_xlfn.IFS(LEFT(N2777,4)="film","film &amp; video",LEFT(N2777,4)="food","food",LEFT(N2777,4)="game","games",LEFT(N2777,4)="jour","journalism",LEFT(N2777,4)="musi","music",LEFT(N2777,4)="phot","photography",LEFT(N2777,4)="publ","publishing",LEFT(N2777,4)="tech","technology",LEFT(N2777,4)="thea","theater")</f>
        <v>publishing</v>
      </c>
      <c r="R2777" t="str">
        <f t="shared" si="219"/>
        <v>children's books</v>
      </c>
      <c r="S2777" s="10">
        <f t="shared" si="217"/>
        <v>40893.013356481482</v>
      </c>
      <c r="T2777" s="10">
        <f t="shared" si="218"/>
        <v>40863.013356481482</v>
      </c>
    </row>
    <row r="2778" spans="1:20" ht="57.6">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215"/>
        <v>7.8809523809523815E-2</v>
      </c>
      <c r="P2778">
        <f t="shared" si="216"/>
        <v>2.175226586102719E-2</v>
      </c>
      <c r="Q2778" t="str" cm="1">
        <f t="array" ref="Q2778">_xlfn.IFS(LEFT(N2778,4)="film","film &amp; video",LEFT(N2778,4)="food","food",LEFT(N2778,4)="game","games",LEFT(N2778,4)="jour","journalism",LEFT(N2778,4)="musi","music",LEFT(N2778,4)="phot","photography",LEFT(N2778,4)="publ","publishing",LEFT(N2778,4)="tech","technology",LEFT(N2778,4)="thea","theater")</f>
        <v>publishing</v>
      </c>
      <c r="R2778" t="str">
        <f t="shared" si="219"/>
        <v>children's books</v>
      </c>
      <c r="S2778" s="10">
        <f t="shared" si="217"/>
        <v>42167.297175925924</v>
      </c>
      <c r="T2778" s="10">
        <f t="shared" si="218"/>
        <v>42136.297175925924</v>
      </c>
    </row>
    <row r="2779" spans="1:20" ht="43.2">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215"/>
        <v>3.3333333333333335E-3</v>
      </c>
      <c r="P2779">
        <f t="shared" si="216"/>
        <v>0.1</v>
      </c>
      <c r="Q2779" t="str" cm="1">
        <f t="array" ref="Q2779">_xlfn.IFS(LEFT(N2779,4)="film","film &amp; video",LEFT(N2779,4)="food","food",LEFT(N2779,4)="game","games",LEFT(N2779,4)="jour","journalism",LEFT(N2779,4)="musi","music",LEFT(N2779,4)="phot","photography",LEFT(N2779,4)="publ","publishing",LEFT(N2779,4)="tech","technology",LEFT(N2779,4)="thea","theater")</f>
        <v>publishing</v>
      </c>
      <c r="R2779" t="str">
        <f t="shared" si="219"/>
        <v>children's books</v>
      </c>
      <c r="S2779" s="10">
        <f t="shared" si="217"/>
        <v>42202.669027777782</v>
      </c>
      <c r="T2779" s="10">
        <f t="shared" si="218"/>
        <v>42172.669027777782</v>
      </c>
    </row>
    <row r="2780" spans="1:20" ht="57.6">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215"/>
        <v>0.25545454545454543</v>
      </c>
      <c r="P2780">
        <f t="shared" si="216"/>
        <v>1.0676156583629894E-2</v>
      </c>
      <c r="Q2780" t="str" cm="1">
        <f t="array" ref="Q2780">_xlfn.IFS(LEFT(N2780,4)="film","film &amp; video",LEFT(N2780,4)="food","food",LEFT(N2780,4)="game","games",LEFT(N2780,4)="jour","journalism",LEFT(N2780,4)="musi","music",LEFT(N2780,4)="phot","photography",LEFT(N2780,4)="publ","publishing",LEFT(N2780,4)="tech","technology",LEFT(N2780,4)="thea","theater")</f>
        <v>publishing</v>
      </c>
      <c r="R2780" t="str">
        <f t="shared" si="219"/>
        <v>children's books</v>
      </c>
      <c r="S2780" s="10">
        <f t="shared" si="217"/>
        <v>41876.978078703702</v>
      </c>
      <c r="T2780" s="10">
        <f t="shared" si="218"/>
        <v>41846.978078703702</v>
      </c>
    </row>
    <row r="2781" spans="1:20" ht="43.2">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215"/>
        <v>2.12E-2</v>
      </c>
      <c r="P2781">
        <f t="shared" si="216"/>
        <v>1.8867924528301886E-2</v>
      </c>
      <c r="Q2781" t="str" cm="1">
        <f t="array" ref="Q2781">_xlfn.IFS(LEFT(N2781,4)="film","film &amp; video",LEFT(N2781,4)="food","food",LEFT(N2781,4)="game","games",LEFT(N2781,4)="jour","journalism",LEFT(N2781,4)="musi","music",LEFT(N2781,4)="phot","photography",LEFT(N2781,4)="publ","publishing",LEFT(N2781,4)="tech","technology",LEFT(N2781,4)="thea","theater")</f>
        <v>publishing</v>
      </c>
      <c r="R2781" t="str">
        <f t="shared" si="219"/>
        <v>children's books</v>
      </c>
      <c r="S2781" s="10">
        <f t="shared" si="217"/>
        <v>42330.627557870372</v>
      </c>
      <c r="T2781" s="10">
        <f t="shared" si="218"/>
        <v>42300.585891203707</v>
      </c>
    </row>
    <row r="2782" spans="1:20" ht="28.8">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215"/>
        <v>0</v>
      </c>
      <c r="P2782" t="e">
        <f t="shared" si="216"/>
        <v>#DIV/0!</v>
      </c>
      <c r="Q2782" t="str" cm="1">
        <f t="array" ref="Q2782">_xlfn.IFS(LEFT(N2782,4)="film","film &amp; video",LEFT(N2782,4)="food","food",LEFT(N2782,4)="game","games",LEFT(N2782,4)="jour","journalism",LEFT(N2782,4)="musi","music",LEFT(N2782,4)="phot","photography",LEFT(N2782,4)="publ","publishing",LEFT(N2782,4)="tech","technology",LEFT(N2782,4)="thea","theater")</f>
        <v>publishing</v>
      </c>
      <c r="R2782" t="str">
        <f t="shared" si="219"/>
        <v>children's books</v>
      </c>
      <c r="S2782" s="10">
        <f t="shared" si="217"/>
        <v>42804.447777777779</v>
      </c>
      <c r="T2782" s="10">
        <f t="shared" si="218"/>
        <v>42774.447777777779</v>
      </c>
    </row>
    <row r="2783" spans="1:20" ht="43.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215"/>
        <v>1.0528</v>
      </c>
      <c r="P2783">
        <f t="shared" si="216"/>
        <v>2.1276595744680851E-2</v>
      </c>
      <c r="Q2783" t="str" cm="1">
        <f t="array" ref="Q2783">_xlfn.IFS(LEFT(N2783,4)="film","film &amp; video",LEFT(N2783,4)="food","food",LEFT(N2783,4)="game","games",LEFT(N2783,4)="jour","journalism",LEFT(N2783,4)="musi","music",LEFT(N2783,4)="phot","photography",LEFT(N2783,4)="publ","publishing",LEFT(N2783,4)="tech","technology",LEFT(N2783,4)="thea","theater")</f>
        <v>theater</v>
      </c>
      <c r="R2783" t="str">
        <f t="shared" si="219"/>
        <v>plays</v>
      </c>
      <c r="S2783" s="10">
        <f t="shared" si="217"/>
        <v>42047.291666666672</v>
      </c>
      <c r="T2783" s="10">
        <f t="shared" si="218"/>
        <v>42018.94159722222</v>
      </c>
    </row>
    <row r="2784" spans="1:20" ht="28.8">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215"/>
        <v>1.2</v>
      </c>
      <c r="P2784">
        <f t="shared" si="216"/>
        <v>1.4999999999999999E-2</v>
      </c>
      <c r="Q2784" t="str" cm="1">
        <f t="array" ref="Q2784">_xlfn.IFS(LEFT(N2784,4)="film","film &amp; video",LEFT(N2784,4)="food","food",LEFT(N2784,4)="game","games",LEFT(N2784,4)="jour","journalism",LEFT(N2784,4)="musi","music",LEFT(N2784,4)="phot","photography",LEFT(N2784,4)="publ","publishing",LEFT(N2784,4)="tech","technology",LEFT(N2784,4)="thea","theater")</f>
        <v>theater</v>
      </c>
      <c r="R2784" t="str">
        <f t="shared" si="219"/>
        <v>plays</v>
      </c>
      <c r="S2784" s="10">
        <f t="shared" si="217"/>
        <v>42052.207638888889</v>
      </c>
      <c r="T2784" s="10">
        <f t="shared" si="218"/>
        <v>42026.924976851849</v>
      </c>
    </row>
    <row r="2785" spans="1:20" ht="43.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215"/>
        <v>1.145</v>
      </c>
      <c r="P2785">
        <f t="shared" si="216"/>
        <v>5.3275109170305673E-2</v>
      </c>
      <c r="Q2785" t="str" cm="1">
        <f t="array" ref="Q2785">_xlfn.IFS(LEFT(N2785,4)="film","film &amp; video",LEFT(N2785,4)="food","food",LEFT(N2785,4)="game","games",LEFT(N2785,4)="jour","journalism",LEFT(N2785,4)="musi","music",LEFT(N2785,4)="phot","photography",LEFT(N2785,4)="publ","publishing",LEFT(N2785,4)="tech","technology",LEFT(N2785,4)="thea","theater")</f>
        <v>theater</v>
      </c>
      <c r="R2785" t="str">
        <f t="shared" si="219"/>
        <v>plays</v>
      </c>
      <c r="S2785" s="10">
        <f t="shared" si="217"/>
        <v>42117.535254629634</v>
      </c>
      <c r="T2785" s="10">
        <f t="shared" si="218"/>
        <v>42103.535254629634</v>
      </c>
    </row>
    <row r="2786" spans="1:20" ht="43.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215"/>
        <v>1.19</v>
      </c>
      <c r="P2786">
        <f t="shared" si="216"/>
        <v>1.5126050420168067E-2</v>
      </c>
      <c r="Q2786" t="str" cm="1">
        <f t="array" ref="Q2786">_xlfn.IFS(LEFT(N2786,4)="film","film &amp; video",LEFT(N2786,4)="food","food",LEFT(N2786,4)="game","games",LEFT(N2786,4)="jour","journalism",LEFT(N2786,4)="musi","music",LEFT(N2786,4)="phot","photography",LEFT(N2786,4)="publ","publishing",LEFT(N2786,4)="tech","technology",LEFT(N2786,4)="thea","theater")</f>
        <v>theater</v>
      </c>
      <c r="R2786" t="str">
        <f t="shared" si="219"/>
        <v>plays</v>
      </c>
      <c r="S2786" s="10">
        <f t="shared" si="217"/>
        <v>41941.787534722222</v>
      </c>
      <c r="T2786" s="10">
        <f t="shared" si="218"/>
        <v>41920.787534722222</v>
      </c>
    </row>
    <row r="2787" spans="1:20" ht="43.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215"/>
        <v>1.0468</v>
      </c>
      <c r="P2787">
        <f t="shared" si="216"/>
        <v>2.7130301872372947E-2</v>
      </c>
      <c r="Q2787" t="str" cm="1">
        <f t="array" ref="Q2787">_xlfn.IFS(LEFT(N2787,4)="film","film &amp; video",LEFT(N2787,4)="food","food",LEFT(N2787,4)="game","games",LEFT(N2787,4)="jour","journalism",LEFT(N2787,4)="musi","music",LEFT(N2787,4)="phot","photography",LEFT(N2787,4)="publ","publishing",LEFT(N2787,4)="tech","technology",LEFT(N2787,4)="thea","theater")</f>
        <v>theater</v>
      </c>
      <c r="R2787" t="str">
        <f t="shared" si="219"/>
        <v>plays</v>
      </c>
      <c r="S2787" s="10">
        <f t="shared" si="217"/>
        <v>42587.875</v>
      </c>
      <c r="T2787" s="10">
        <f t="shared" si="218"/>
        <v>42558.189432870371</v>
      </c>
    </row>
    <row r="2788" spans="1:20" ht="28.8">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215"/>
        <v>1.1783999999999999</v>
      </c>
      <c r="P2788">
        <f t="shared" si="216"/>
        <v>2.5118805159538356E-2</v>
      </c>
      <c r="Q2788" t="str" cm="1">
        <f t="array" ref="Q2788">_xlfn.IFS(LEFT(N2788,4)="film","film &amp; video",LEFT(N2788,4)="food","food",LEFT(N2788,4)="game","games",LEFT(N2788,4)="jour","journalism",LEFT(N2788,4)="musi","music",LEFT(N2788,4)="phot","photography",LEFT(N2788,4)="publ","publishing",LEFT(N2788,4)="tech","technology",LEFT(N2788,4)="thea","theater")</f>
        <v>theater</v>
      </c>
      <c r="R2788" t="str">
        <f t="shared" si="219"/>
        <v>plays</v>
      </c>
      <c r="S2788" s="10">
        <f t="shared" si="217"/>
        <v>41829.569212962961</v>
      </c>
      <c r="T2788" s="10">
        <f t="shared" si="218"/>
        <v>41815.569212962961</v>
      </c>
    </row>
    <row r="2789" spans="1:20" ht="43.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215"/>
        <v>1.1970000000000001</v>
      </c>
      <c r="P2789">
        <f t="shared" si="216"/>
        <v>3.1746031746031744E-2</v>
      </c>
      <c r="Q2789" t="str" cm="1">
        <f t="array" ref="Q2789">_xlfn.IFS(LEFT(N2789,4)="film","film &amp; video",LEFT(N2789,4)="food","food",LEFT(N2789,4)="game","games",LEFT(N2789,4)="jour","journalism",LEFT(N2789,4)="musi","music",LEFT(N2789,4)="phot","photography",LEFT(N2789,4)="publ","publishing",LEFT(N2789,4)="tech","technology",LEFT(N2789,4)="thea","theater")</f>
        <v>theater</v>
      </c>
      <c r="R2789" t="str">
        <f t="shared" si="219"/>
        <v>plays</v>
      </c>
      <c r="S2789" s="10">
        <f t="shared" si="217"/>
        <v>41838.198518518519</v>
      </c>
      <c r="T2789" s="10">
        <f t="shared" si="218"/>
        <v>41808.198518518519</v>
      </c>
    </row>
    <row r="2790" spans="1:20" ht="43.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215"/>
        <v>1.0249999999999999</v>
      </c>
      <c r="P2790">
        <f t="shared" si="216"/>
        <v>9.7560975609756097E-3</v>
      </c>
      <c r="Q2790" t="str" cm="1">
        <f t="array" ref="Q2790">_xlfn.IFS(LEFT(N2790,4)="film","film &amp; video",LEFT(N2790,4)="food","food",LEFT(N2790,4)="game","games",LEFT(N2790,4)="jour","journalism",LEFT(N2790,4)="musi","music",LEFT(N2790,4)="phot","photography",LEFT(N2790,4)="publ","publishing",LEFT(N2790,4)="tech","technology",LEFT(N2790,4)="thea","theater")</f>
        <v>theater</v>
      </c>
      <c r="R2790" t="str">
        <f t="shared" si="219"/>
        <v>plays</v>
      </c>
      <c r="S2790" s="10">
        <f t="shared" si="217"/>
        <v>42580.701886574068</v>
      </c>
      <c r="T2790" s="10">
        <f t="shared" si="218"/>
        <v>42550.701886574068</v>
      </c>
    </row>
    <row r="2791" spans="1:20" ht="28.8">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215"/>
        <v>1.0116666666666667</v>
      </c>
      <c r="P2791">
        <f t="shared" si="216"/>
        <v>7.907742998352554E-3</v>
      </c>
      <c r="Q2791" t="str" cm="1">
        <f t="array" ref="Q2791">_xlfn.IFS(LEFT(N2791,4)="film","film &amp; video",LEFT(N2791,4)="food","food",LEFT(N2791,4)="game","games",LEFT(N2791,4)="jour","journalism",LEFT(N2791,4)="musi","music",LEFT(N2791,4)="phot","photography",LEFT(N2791,4)="publ","publishing",LEFT(N2791,4)="tech","technology",LEFT(N2791,4)="thea","theater")</f>
        <v>theater</v>
      </c>
      <c r="R2791" t="str">
        <f t="shared" si="219"/>
        <v>plays</v>
      </c>
      <c r="S2791" s="10">
        <f t="shared" si="217"/>
        <v>42075.166666666672</v>
      </c>
      <c r="T2791" s="10">
        <f t="shared" si="218"/>
        <v>42056.013124999998</v>
      </c>
    </row>
    <row r="2792" spans="1:20" ht="43.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215"/>
        <v>1.0533333333333332</v>
      </c>
      <c r="P2792">
        <f t="shared" si="216"/>
        <v>2.0886075949367089E-2</v>
      </c>
      <c r="Q2792" t="str" cm="1">
        <f t="array" ref="Q2792">_xlfn.IFS(LEFT(N2792,4)="film","film &amp; video",LEFT(N2792,4)="food","food",LEFT(N2792,4)="game","games",LEFT(N2792,4)="jour","journalism",LEFT(N2792,4)="musi","music",LEFT(N2792,4)="phot","photography",LEFT(N2792,4)="publ","publishing",LEFT(N2792,4)="tech","technology",LEFT(N2792,4)="thea","theater")</f>
        <v>theater</v>
      </c>
      <c r="R2792" t="str">
        <f t="shared" si="219"/>
        <v>plays</v>
      </c>
      <c r="S2792" s="10">
        <f t="shared" si="217"/>
        <v>42046.938692129625</v>
      </c>
      <c r="T2792" s="10">
        <f t="shared" si="218"/>
        <v>42016.938692129625</v>
      </c>
    </row>
    <row r="2793" spans="1:20" ht="43.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215"/>
        <v>1.0249999999999999</v>
      </c>
      <c r="P2793">
        <f t="shared" si="216"/>
        <v>1.3658536585365854E-2</v>
      </c>
      <c r="Q2793" t="str" cm="1">
        <f t="array" ref="Q2793">_xlfn.IFS(LEFT(N2793,4)="film","film &amp; video",LEFT(N2793,4)="food","food",LEFT(N2793,4)="game","games",LEFT(N2793,4)="jour","journalism",LEFT(N2793,4)="musi","music",LEFT(N2793,4)="phot","photography",LEFT(N2793,4)="publ","publishing",LEFT(N2793,4)="tech","technology",LEFT(N2793,4)="thea","theater")</f>
        <v>theater</v>
      </c>
      <c r="R2793" t="str">
        <f t="shared" si="219"/>
        <v>plays</v>
      </c>
      <c r="S2793" s="10">
        <f t="shared" si="217"/>
        <v>42622.166666666672</v>
      </c>
      <c r="T2793" s="10">
        <f t="shared" si="218"/>
        <v>42591.899988425925</v>
      </c>
    </row>
    <row r="2794" spans="1:20" ht="43.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215"/>
        <v>1.0760000000000001</v>
      </c>
      <c r="P2794">
        <f t="shared" si="216"/>
        <v>1.1152416356877323E-2</v>
      </c>
      <c r="Q2794" t="str" cm="1">
        <f t="array" ref="Q2794">_xlfn.IFS(LEFT(N2794,4)="film","film &amp; video",LEFT(N2794,4)="food","food",LEFT(N2794,4)="game","games",LEFT(N2794,4)="jour","journalism",LEFT(N2794,4)="musi","music",LEFT(N2794,4)="phot","photography",LEFT(N2794,4)="publ","publishing",LEFT(N2794,4)="tech","technology",LEFT(N2794,4)="thea","theater")</f>
        <v>theater</v>
      </c>
      <c r="R2794" t="str">
        <f t="shared" si="219"/>
        <v>plays</v>
      </c>
      <c r="S2794" s="10">
        <f t="shared" si="217"/>
        <v>42228.231006944443</v>
      </c>
      <c r="T2794" s="10">
        <f t="shared" si="218"/>
        <v>42183.231006944443</v>
      </c>
    </row>
    <row r="2795" spans="1:20" ht="57.6">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215"/>
        <v>1.105675</v>
      </c>
      <c r="P2795">
        <f t="shared" si="216"/>
        <v>6.6023017613674904E-3</v>
      </c>
      <c r="Q2795" t="str" cm="1">
        <f t="array" ref="Q2795">_xlfn.IFS(LEFT(N2795,4)="film","film &amp; video",LEFT(N2795,4)="food","food",LEFT(N2795,4)="game","games",LEFT(N2795,4)="jour","journalism",LEFT(N2795,4)="musi","music",LEFT(N2795,4)="phot","photography",LEFT(N2795,4)="publ","publishing",LEFT(N2795,4)="tech","technology",LEFT(N2795,4)="thea","theater")</f>
        <v>theater</v>
      </c>
      <c r="R2795" t="str">
        <f t="shared" si="219"/>
        <v>plays</v>
      </c>
      <c r="S2795" s="10">
        <f t="shared" si="217"/>
        <v>42206.419039351851</v>
      </c>
      <c r="T2795" s="10">
        <f t="shared" si="218"/>
        <v>42176.419039351851</v>
      </c>
    </row>
    <row r="2796" spans="1:20" ht="57.6">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215"/>
        <v>1.5</v>
      </c>
      <c r="P2796">
        <f t="shared" si="216"/>
        <v>0.04</v>
      </c>
      <c r="Q2796" t="str" cm="1">
        <f t="array" ref="Q2796">_xlfn.IFS(LEFT(N2796,4)="film","film &amp; video",LEFT(N2796,4)="food","food",LEFT(N2796,4)="game","games",LEFT(N2796,4)="jour","journalism",LEFT(N2796,4)="musi","music",LEFT(N2796,4)="phot","photography",LEFT(N2796,4)="publ","publishing",LEFT(N2796,4)="tech","technology",LEFT(N2796,4)="thea","theater")</f>
        <v>theater</v>
      </c>
      <c r="R2796" t="str">
        <f t="shared" si="219"/>
        <v>plays</v>
      </c>
      <c r="S2796" s="10">
        <f t="shared" si="217"/>
        <v>42432.791666666672</v>
      </c>
      <c r="T2796" s="10">
        <f t="shared" si="218"/>
        <v>42416.691655092596</v>
      </c>
    </row>
    <row r="2797" spans="1:20" ht="43.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215"/>
        <v>1.0428571428571429</v>
      </c>
      <c r="P2797">
        <f t="shared" si="216"/>
        <v>2.7397260273972601E-2</v>
      </c>
      <c r="Q2797" t="str" cm="1">
        <f t="array" ref="Q2797">_xlfn.IFS(LEFT(N2797,4)="film","film &amp; video",LEFT(N2797,4)="food","food",LEFT(N2797,4)="game","games",LEFT(N2797,4)="jour","journalism",LEFT(N2797,4)="musi","music",LEFT(N2797,4)="phot","photography",LEFT(N2797,4)="publ","publishing",LEFT(N2797,4)="tech","technology",LEFT(N2797,4)="thea","theater")</f>
        <v>theater</v>
      </c>
      <c r="R2797" t="str">
        <f t="shared" si="219"/>
        <v>plays</v>
      </c>
      <c r="S2797" s="10">
        <f t="shared" si="217"/>
        <v>41796.958333333336</v>
      </c>
      <c r="T2797" s="10">
        <f t="shared" si="218"/>
        <v>41780.525937500002</v>
      </c>
    </row>
    <row r="2798" spans="1:20" ht="43.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215"/>
        <v>1.155</v>
      </c>
      <c r="P2798">
        <f t="shared" si="216"/>
        <v>2.2727272727272728E-2</v>
      </c>
      <c r="Q2798" t="str" cm="1">
        <f t="array" ref="Q2798">_xlfn.IFS(LEFT(N2798,4)="film","film &amp; video",LEFT(N2798,4)="food","food",LEFT(N2798,4)="game","games",LEFT(N2798,4)="jour","journalism",LEFT(N2798,4)="musi","music",LEFT(N2798,4)="phot","photography",LEFT(N2798,4)="publ","publishing",LEFT(N2798,4)="tech","technology",LEFT(N2798,4)="thea","theater")</f>
        <v>theater</v>
      </c>
      <c r="R2798" t="str">
        <f t="shared" si="219"/>
        <v>plays</v>
      </c>
      <c r="S2798" s="10">
        <f t="shared" si="217"/>
        <v>41825.528101851851</v>
      </c>
      <c r="T2798" s="10">
        <f t="shared" si="218"/>
        <v>41795.528101851851</v>
      </c>
    </row>
    <row r="2799" spans="1:20" ht="43.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215"/>
        <v>1.02645125</v>
      </c>
      <c r="P2799">
        <f t="shared" si="216"/>
        <v>1.1447207064144546E-2</v>
      </c>
      <c r="Q2799" t="str" cm="1">
        <f t="array" ref="Q2799">_xlfn.IFS(LEFT(N2799,4)="film","film &amp; video",LEFT(N2799,4)="food","food",LEFT(N2799,4)="game","games",LEFT(N2799,4)="jour","journalism",LEFT(N2799,4)="musi","music",LEFT(N2799,4)="phot","photography",LEFT(N2799,4)="publ","publishing",LEFT(N2799,4)="tech","technology",LEFT(N2799,4)="thea","theater")</f>
        <v>theater</v>
      </c>
      <c r="R2799" t="str">
        <f t="shared" si="219"/>
        <v>plays</v>
      </c>
      <c r="S2799" s="10">
        <f t="shared" si="217"/>
        <v>41828.94027777778</v>
      </c>
      <c r="T2799" s="10">
        <f t="shared" si="218"/>
        <v>41798.94027777778</v>
      </c>
    </row>
    <row r="2800" spans="1:20" ht="43.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215"/>
        <v>1.014</v>
      </c>
      <c r="P2800">
        <f t="shared" si="216"/>
        <v>2.7416173570019724E-2</v>
      </c>
      <c r="Q2800" t="str" cm="1">
        <f t="array" ref="Q2800">_xlfn.IFS(LEFT(N2800,4)="film","film &amp; video",LEFT(N2800,4)="food","food",LEFT(N2800,4)="game","games",LEFT(N2800,4)="jour","journalism",LEFT(N2800,4)="musi","music",LEFT(N2800,4)="phot","photography",LEFT(N2800,4)="publ","publishing",LEFT(N2800,4)="tech","technology",LEFT(N2800,4)="thea","theater")</f>
        <v>theater</v>
      </c>
      <c r="R2800" t="str">
        <f t="shared" si="219"/>
        <v>plays</v>
      </c>
      <c r="S2800" s="10">
        <f t="shared" si="217"/>
        <v>42216.666666666672</v>
      </c>
      <c r="T2800" s="10">
        <f t="shared" si="218"/>
        <v>42201.675011574072</v>
      </c>
    </row>
    <row r="2801" spans="1:20" ht="43.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215"/>
        <v>1.1663479999999999</v>
      </c>
      <c r="P2801">
        <f t="shared" si="216"/>
        <v>2.2291803132512767E-2</v>
      </c>
      <c r="Q2801" t="str" cm="1">
        <f t="array" ref="Q2801">_xlfn.IFS(LEFT(N2801,4)="film","film &amp; video",LEFT(N2801,4)="food","food",LEFT(N2801,4)="game","games",LEFT(N2801,4)="jour","journalism",LEFT(N2801,4)="musi","music",LEFT(N2801,4)="phot","photography",LEFT(N2801,4)="publ","publishing",LEFT(N2801,4)="tech","technology",LEFT(N2801,4)="thea","theater")</f>
        <v>theater</v>
      </c>
      <c r="R2801" t="str">
        <f t="shared" si="219"/>
        <v>plays</v>
      </c>
      <c r="S2801" s="10">
        <f t="shared" si="217"/>
        <v>42538.666666666672</v>
      </c>
      <c r="T2801" s="10">
        <f t="shared" si="218"/>
        <v>42507.264699074076</v>
      </c>
    </row>
    <row r="2802" spans="1:20" ht="43.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215"/>
        <v>1.33</v>
      </c>
      <c r="P2802">
        <f t="shared" si="216"/>
        <v>2.3308270676691729E-2</v>
      </c>
      <c r="Q2802" t="str" cm="1">
        <f t="array" ref="Q2802">_xlfn.IFS(LEFT(N2802,4)="film","film &amp; video",LEFT(N2802,4)="food","food",LEFT(N2802,4)="game","games",LEFT(N2802,4)="jour","journalism",LEFT(N2802,4)="musi","music",LEFT(N2802,4)="phot","photography",LEFT(N2802,4)="publ","publishing",LEFT(N2802,4)="tech","technology",LEFT(N2802,4)="thea","theater")</f>
        <v>theater</v>
      </c>
      <c r="R2802" t="str">
        <f t="shared" si="219"/>
        <v>plays</v>
      </c>
      <c r="S2802" s="10">
        <f t="shared" si="217"/>
        <v>42008.552847222221</v>
      </c>
      <c r="T2802" s="10">
        <f t="shared" si="218"/>
        <v>41948.552847222221</v>
      </c>
    </row>
    <row r="2803" spans="1:20" ht="43.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215"/>
        <v>1.3320000000000001</v>
      </c>
      <c r="P2803">
        <f t="shared" si="216"/>
        <v>1.951951951951952E-2</v>
      </c>
      <c r="Q2803" t="str" cm="1">
        <f t="array" ref="Q2803">_xlfn.IFS(LEFT(N2803,4)="film","film &amp; video",LEFT(N2803,4)="food","food",LEFT(N2803,4)="game","games",LEFT(N2803,4)="jour","journalism",LEFT(N2803,4)="musi","music",LEFT(N2803,4)="phot","photography",LEFT(N2803,4)="publ","publishing",LEFT(N2803,4)="tech","technology",LEFT(N2803,4)="thea","theater")</f>
        <v>theater</v>
      </c>
      <c r="R2803" t="str">
        <f t="shared" si="219"/>
        <v>plays</v>
      </c>
      <c r="S2803" s="10">
        <f t="shared" si="217"/>
        <v>41922.458333333336</v>
      </c>
      <c r="T2803" s="10">
        <f t="shared" si="218"/>
        <v>41900.243159722224</v>
      </c>
    </row>
    <row r="2804" spans="1:20" ht="43.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215"/>
        <v>1.0183333333333333</v>
      </c>
      <c r="P2804">
        <f t="shared" si="216"/>
        <v>2.9459901800327332E-2</v>
      </c>
      <c r="Q2804" t="str" cm="1">
        <f t="array" ref="Q2804">_xlfn.IFS(LEFT(N2804,4)="film","film &amp; video",LEFT(N2804,4)="food","food",LEFT(N2804,4)="game","games",LEFT(N2804,4)="jour","journalism",LEFT(N2804,4)="musi","music",LEFT(N2804,4)="phot","photography",LEFT(N2804,4)="publ","publishing",LEFT(N2804,4)="tech","technology",LEFT(N2804,4)="thea","theater")</f>
        <v>theater</v>
      </c>
      <c r="R2804" t="str">
        <f t="shared" si="219"/>
        <v>plays</v>
      </c>
      <c r="S2804" s="10">
        <f t="shared" si="217"/>
        <v>42222.64707175926</v>
      </c>
      <c r="T2804" s="10">
        <f t="shared" si="218"/>
        <v>42192.64707175926</v>
      </c>
    </row>
    <row r="2805" spans="1:20" ht="43.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215"/>
        <v>1.2795000000000001</v>
      </c>
      <c r="P2805">
        <f t="shared" si="216"/>
        <v>1.1019929660023447E-2</v>
      </c>
      <c r="Q2805" t="str" cm="1">
        <f t="array" ref="Q2805">_xlfn.IFS(LEFT(N2805,4)="film","film &amp; video",LEFT(N2805,4)="food","food",LEFT(N2805,4)="game","games",LEFT(N2805,4)="jour","journalism",LEFT(N2805,4)="musi","music",LEFT(N2805,4)="phot","photography",LEFT(N2805,4)="publ","publishing",LEFT(N2805,4)="tech","technology",LEFT(N2805,4)="thea","theater")</f>
        <v>theater</v>
      </c>
      <c r="R2805" t="str">
        <f t="shared" si="219"/>
        <v>plays</v>
      </c>
      <c r="S2805" s="10">
        <f t="shared" si="217"/>
        <v>42201</v>
      </c>
      <c r="T2805" s="10">
        <f t="shared" si="218"/>
        <v>42158.065694444449</v>
      </c>
    </row>
    <row r="2806" spans="1:20" ht="43.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215"/>
        <v>1.1499999999999999</v>
      </c>
      <c r="P2806">
        <f t="shared" si="216"/>
        <v>0.02</v>
      </c>
      <c r="Q2806" t="str" cm="1">
        <f t="array" ref="Q2806">_xlfn.IFS(LEFT(N2806,4)="film","film &amp; video",LEFT(N2806,4)="food","food",LEFT(N2806,4)="game","games",LEFT(N2806,4)="jour","journalism",LEFT(N2806,4)="musi","music",LEFT(N2806,4)="phot","photography",LEFT(N2806,4)="publ","publishing",LEFT(N2806,4)="tech","technology",LEFT(N2806,4)="thea","theater")</f>
        <v>theater</v>
      </c>
      <c r="R2806" t="str">
        <f t="shared" si="219"/>
        <v>plays</v>
      </c>
      <c r="S2806" s="10">
        <f t="shared" si="217"/>
        <v>41911.453587962962</v>
      </c>
      <c r="T2806" s="10">
        <f t="shared" si="218"/>
        <v>41881.453587962962</v>
      </c>
    </row>
    <row r="2807" spans="1:20" ht="57.6">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215"/>
        <v>1.1000000000000001</v>
      </c>
      <c r="P2807">
        <f t="shared" si="216"/>
        <v>4.0909090909090909E-2</v>
      </c>
      <c r="Q2807" t="str" cm="1">
        <f t="array" ref="Q2807">_xlfn.IFS(LEFT(N2807,4)="film","film &amp; video",LEFT(N2807,4)="food","food",LEFT(N2807,4)="game","games",LEFT(N2807,4)="jour","journalism",LEFT(N2807,4)="musi","music",LEFT(N2807,4)="phot","photography",LEFT(N2807,4)="publ","publishing",LEFT(N2807,4)="tech","technology",LEFT(N2807,4)="thea","theater")</f>
        <v>theater</v>
      </c>
      <c r="R2807" t="str">
        <f t="shared" si="219"/>
        <v>plays</v>
      </c>
      <c r="S2807" s="10">
        <f t="shared" si="217"/>
        <v>42238.505474537036</v>
      </c>
      <c r="T2807" s="10">
        <f t="shared" si="218"/>
        <v>42213.505474537036</v>
      </c>
    </row>
    <row r="2808" spans="1:20" ht="43.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215"/>
        <v>1.121</v>
      </c>
      <c r="P2808">
        <f t="shared" si="216"/>
        <v>2.2598870056497175E-2</v>
      </c>
      <c r="Q2808" t="str" cm="1">
        <f t="array" ref="Q2808">_xlfn.IFS(LEFT(N2808,4)="film","film &amp; video",LEFT(N2808,4)="food","food",LEFT(N2808,4)="game","games",LEFT(N2808,4)="jour","journalism",LEFT(N2808,4)="musi","music",LEFT(N2808,4)="phot","photography",LEFT(N2808,4)="publ","publishing",LEFT(N2808,4)="tech","technology",LEFT(N2808,4)="thea","theater")</f>
        <v>theater</v>
      </c>
      <c r="R2808" t="str">
        <f t="shared" si="219"/>
        <v>plays</v>
      </c>
      <c r="S2808" s="10">
        <f t="shared" si="217"/>
        <v>42221.458333333328</v>
      </c>
      <c r="T2808" s="10">
        <f t="shared" si="218"/>
        <v>42185.267245370371</v>
      </c>
    </row>
    <row r="2809" spans="1:20">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215"/>
        <v>1.26</v>
      </c>
      <c r="P2809">
        <f t="shared" si="216"/>
        <v>1.4761904761904763E-2</v>
      </c>
      <c r="Q2809" t="str" cm="1">
        <f t="array" ref="Q2809">_xlfn.IFS(LEFT(N2809,4)="film","film &amp; video",LEFT(N2809,4)="food","food",LEFT(N2809,4)="game","games",LEFT(N2809,4)="jour","journalism",LEFT(N2809,4)="musi","music",LEFT(N2809,4)="phot","photography",LEFT(N2809,4)="publ","publishing",LEFT(N2809,4)="tech","technology",LEFT(N2809,4)="thea","theater")</f>
        <v>theater</v>
      </c>
      <c r="R2809" t="str">
        <f t="shared" si="219"/>
        <v>plays</v>
      </c>
      <c r="S2809" s="10">
        <f t="shared" si="217"/>
        <v>42184.873124999998</v>
      </c>
      <c r="T2809" s="10">
        <f t="shared" si="218"/>
        <v>42154.873124999998</v>
      </c>
    </row>
    <row r="2810" spans="1:20" ht="43.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215"/>
        <v>1.0024444444444445</v>
      </c>
      <c r="P2810">
        <f t="shared" si="216"/>
        <v>1.529594324983374E-2</v>
      </c>
      <c r="Q2810" t="str" cm="1">
        <f t="array" ref="Q2810">_xlfn.IFS(LEFT(N2810,4)="film","film &amp; video",LEFT(N2810,4)="food","food",LEFT(N2810,4)="game","games",LEFT(N2810,4)="jour","journalism",LEFT(N2810,4)="musi","music",LEFT(N2810,4)="phot","photography",LEFT(N2810,4)="publ","publishing",LEFT(N2810,4)="tech","technology",LEFT(N2810,4)="thea","theater")</f>
        <v>theater</v>
      </c>
      <c r="R2810" t="str">
        <f t="shared" si="219"/>
        <v>plays</v>
      </c>
      <c r="S2810" s="10">
        <f t="shared" si="217"/>
        <v>42238.84646990741</v>
      </c>
      <c r="T2810" s="10">
        <f t="shared" si="218"/>
        <v>42208.84646990741</v>
      </c>
    </row>
    <row r="2811" spans="1:20" ht="43.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215"/>
        <v>1.024</v>
      </c>
      <c r="P2811">
        <f t="shared" si="216"/>
        <v>8.2031250000000003E-3</v>
      </c>
      <c r="Q2811" t="str" cm="1">
        <f t="array" ref="Q2811">_xlfn.IFS(LEFT(N2811,4)="film","film &amp; video",LEFT(N2811,4)="food","food",LEFT(N2811,4)="game","games",LEFT(N2811,4)="jour","journalism",LEFT(N2811,4)="musi","music",LEFT(N2811,4)="phot","photography",LEFT(N2811,4)="publ","publishing",LEFT(N2811,4)="tech","technology",LEFT(N2811,4)="thea","theater")</f>
        <v>theater</v>
      </c>
      <c r="R2811" t="str">
        <f t="shared" si="219"/>
        <v>plays</v>
      </c>
      <c r="S2811" s="10">
        <f t="shared" si="217"/>
        <v>42459.610416666663</v>
      </c>
      <c r="T2811" s="10">
        <f t="shared" si="218"/>
        <v>42451.496817129635</v>
      </c>
    </row>
    <row r="2812" spans="1:20" ht="43.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215"/>
        <v>1.0820000000000001</v>
      </c>
      <c r="P2812">
        <f t="shared" si="216"/>
        <v>2.1072088724584104E-2</v>
      </c>
      <c r="Q2812" t="str" cm="1">
        <f t="array" ref="Q2812">_xlfn.IFS(LEFT(N2812,4)="film","film &amp; video",LEFT(N2812,4)="food","food",LEFT(N2812,4)="game","games",LEFT(N2812,4)="jour","journalism",LEFT(N2812,4)="musi","music",LEFT(N2812,4)="phot","photography",LEFT(N2812,4)="publ","publishing",LEFT(N2812,4)="tech","technology",LEFT(N2812,4)="thea","theater")</f>
        <v>theater</v>
      </c>
      <c r="R2812" t="str">
        <f t="shared" si="219"/>
        <v>plays</v>
      </c>
      <c r="S2812" s="10">
        <f t="shared" si="217"/>
        <v>41791.165972222225</v>
      </c>
      <c r="T2812" s="10">
        <f t="shared" si="218"/>
        <v>41759.13962962963</v>
      </c>
    </row>
    <row r="2813" spans="1:20" ht="43.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215"/>
        <v>1.0026999999999999</v>
      </c>
      <c r="P2813">
        <f t="shared" si="216"/>
        <v>1.0770918519996011E-2</v>
      </c>
      <c r="Q2813" t="str" cm="1">
        <f t="array" ref="Q2813">_xlfn.IFS(LEFT(N2813,4)="film","film &amp; video",LEFT(N2813,4)="food","food",LEFT(N2813,4)="game","games",LEFT(N2813,4)="jour","journalism",LEFT(N2813,4)="musi","music",LEFT(N2813,4)="phot","photography",LEFT(N2813,4)="publ","publishing",LEFT(N2813,4)="tech","technology",LEFT(N2813,4)="thea","theater")</f>
        <v>theater</v>
      </c>
      <c r="R2813" t="str">
        <f t="shared" si="219"/>
        <v>plays</v>
      </c>
      <c r="S2813" s="10">
        <f t="shared" si="217"/>
        <v>42058.496562500004</v>
      </c>
      <c r="T2813" s="10">
        <f t="shared" si="218"/>
        <v>42028.496562500004</v>
      </c>
    </row>
    <row r="2814" spans="1:20" ht="43.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215"/>
        <v>1.133</v>
      </c>
      <c r="P2814">
        <f t="shared" si="216"/>
        <v>1.4651368049426301E-2</v>
      </c>
      <c r="Q2814" t="str" cm="1">
        <f t="array" ref="Q2814">_xlfn.IFS(LEFT(N2814,4)="film","film &amp; video",LEFT(N2814,4)="food","food",LEFT(N2814,4)="game","games",LEFT(N2814,4)="jour","journalism",LEFT(N2814,4)="musi","music",LEFT(N2814,4)="phot","photography",LEFT(N2814,4)="publ","publishing",LEFT(N2814,4)="tech","technology",LEFT(N2814,4)="thea","theater")</f>
        <v>theater</v>
      </c>
      <c r="R2814" t="str">
        <f t="shared" si="219"/>
        <v>plays</v>
      </c>
      <c r="S2814" s="10">
        <f t="shared" si="217"/>
        <v>42100.166666666672</v>
      </c>
      <c r="T2814" s="10">
        <f t="shared" si="218"/>
        <v>42054.74418981481</v>
      </c>
    </row>
    <row r="2815" spans="1:20" ht="43.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215"/>
        <v>1.2757571428571428</v>
      </c>
      <c r="P2815">
        <f t="shared" si="216"/>
        <v>2.6874797039293193E-2</v>
      </c>
      <c r="Q2815" t="str" cm="1">
        <f t="array" ref="Q2815">_xlfn.IFS(LEFT(N2815,4)="film","film &amp; video",LEFT(N2815,4)="food","food",LEFT(N2815,4)="game","games",LEFT(N2815,4)="jour","journalism",LEFT(N2815,4)="musi","music",LEFT(N2815,4)="phot","photography",LEFT(N2815,4)="publ","publishing",LEFT(N2815,4)="tech","technology",LEFT(N2815,4)="thea","theater")</f>
        <v>theater</v>
      </c>
      <c r="R2815" t="str">
        <f t="shared" si="219"/>
        <v>plays</v>
      </c>
      <c r="S2815" s="10">
        <f t="shared" si="217"/>
        <v>42718.742604166662</v>
      </c>
      <c r="T2815" s="10">
        <f t="shared" si="218"/>
        <v>42693.742604166662</v>
      </c>
    </row>
    <row r="2816" spans="1:20" ht="43.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215"/>
        <v>1.0773333333333333</v>
      </c>
      <c r="P2816">
        <f t="shared" si="216"/>
        <v>3.9603960396039604E-2</v>
      </c>
      <c r="Q2816" t="str" cm="1">
        <f t="array" ref="Q2816">_xlfn.IFS(LEFT(N2816,4)="film","film &amp; video",LEFT(N2816,4)="food","food",LEFT(N2816,4)="game","games",LEFT(N2816,4)="jour","journalism",LEFT(N2816,4)="musi","music",LEFT(N2816,4)="phot","photography",LEFT(N2816,4)="publ","publishing",LEFT(N2816,4)="tech","technology",LEFT(N2816,4)="thea","theater")</f>
        <v>theater</v>
      </c>
      <c r="R2816" t="str">
        <f t="shared" si="219"/>
        <v>plays</v>
      </c>
      <c r="S2816" s="10">
        <f t="shared" si="217"/>
        <v>42133.399479166663</v>
      </c>
      <c r="T2816" s="10">
        <f t="shared" si="218"/>
        <v>42103.399479166663</v>
      </c>
    </row>
    <row r="2817" spans="1:20" ht="43.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215"/>
        <v>2.42</v>
      </c>
      <c r="P2817">
        <f t="shared" si="216"/>
        <v>2.3140495867768594E-2</v>
      </c>
      <c r="Q2817" t="str" cm="1">
        <f t="array" ref="Q2817">_xlfn.IFS(LEFT(N2817,4)="film","film &amp; video",LEFT(N2817,4)="food","food",LEFT(N2817,4)="game","games",LEFT(N2817,4)="jour","journalism",LEFT(N2817,4)="musi","music",LEFT(N2817,4)="phot","photography",LEFT(N2817,4)="publ","publishing",LEFT(N2817,4)="tech","technology",LEFT(N2817,4)="thea","theater")</f>
        <v>theater</v>
      </c>
      <c r="R2817" t="str">
        <f t="shared" si="219"/>
        <v>plays</v>
      </c>
      <c r="S2817" s="10">
        <f t="shared" si="217"/>
        <v>42589.776724537034</v>
      </c>
      <c r="T2817" s="10">
        <f t="shared" si="218"/>
        <v>42559.776724537034</v>
      </c>
    </row>
    <row r="2818" spans="1:20" ht="43.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220">E2818/D2818</f>
        <v>1.4156666666666666</v>
      </c>
      <c r="P2818">
        <f t="shared" ref="P2818:P2881" si="221">L2818/E2818</f>
        <v>3.9792794914056982E-2</v>
      </c>
      <c r="Q2818" t="str" cm="1">
        <f t="array" ref="Q2818">_xlfn.IFS(LEFT(N2818,4)="film","film &amp; video",LEFT(N2818,4)="food","food",LEFT(N2818,4)="game","games",LEFT(N2818,4)="jour","journalism",LEFT(N2818,4)="musi","music",LEFT(N2818,4)="phot","photography",LEFT(N2818,4)="publ","publishing",LEFT(N2818,4)="tech","technology",LEFT(N2818,4)="thea","theater")</f>
        <v>theater</v>
      </c>
      <c r="R2818" t="str">
        <f t="shared" si="219"/>
        <v>plays</v>
      </c>
      <c r="S2818" s="10">
        <f t="shared" ref="S2818:S2881" si="222">(((I2818/60)/60)/24)+DATE(1970,1,1)</f>
        <v>42218.666666666672</v>
      </c>
      <c r="T2818" s="10">
        <f t="shared" ref="T2818:T2881" si="223">(((J2818/60)/60)/24)+DATE(1970,1,1)</f>
        <v>42188.467499999999</v>
      </c>
    </row>
    <row r="2819" spans="1:20" ht="43.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220"/>
        <v>1.3</v>
      </c>
      <c r="P2819">
        <f t="shared" si="221"/>
        <v>4.230769230769231E-2</v>
      </c>
      <c r="Q2819" t="str" cm="1">
        <f t="array" ref="Q2819">_xlfn.IFS(LEFT(N2819,4)="film","film &amp; video",LEFT(N2819,4)="food","food",LEFT(N2819,4)="game","games",LEFT(N2819,4)="jour","journalism",LEFT(N2819,4)="musi","music",LEFT(N2819,4)="phot","photography",LEFT(N2819,4)="publ","publishing",LEFT(N2819,4)="tech","technology",LEFT(N2819,4)="thea","theater")</f>
        <v>theater</v>
      </c>
      <c r="R2819" t="str">
        <f t="shared" ref="R2819:R2882" si="224">MID(N2819,SEARCH("/",N2819)+1,17)</f>
        <v>plays</v>
      </c>
      <c r="S2819" s="10">
        <f t="shared" si="222"/>
        <v>42063.634976851856</v>
      </c>
      <c r="T2819" s="10">
        <f t="shared" si="223"/>
        <v>42023.634976851856</v>
      </c>
    </row>
    <row r="2820" spans="1:20" ht="43.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220"/>
        <v>1.0603</v>
      </c>
      <c r="P2820">
        <f t="shared" si="221"/>
        <v>9.6199188908799391E-3</v>
      </c>
      <c r="Q2820" t="str" cm="1">
        <f t="array" ref="Q2820">_xlfn.IFS(LEFT(N2820,4)="film","film &amp; video",LEFT(N2820,4)="food","food",LEFT(N2820,4)="game","games",LEFT(N2820,4)="jour","journalism",LEFT(N2820,4)="musi","music",LEFT(N2820,4)="phot","photography",LEFT(N2820,4)="publ","publishing",LEFT(N2820,4)="tech","technology",LEFT(N2820,4)="thea","theater")</f>
        <v>theater</v>
      </c>
      <c r="R2820" t="str">
        <f t="shared" si="224"/>
        <v>plays</v>
      </c>
      <c r="S2820" s="10">
        <f t="shared" si="222"/>
        <v>42270.598217592589</v>
      </c>
      <c r="T2820" s="10">
        <f t="shared" si="223"/>
        <v>42250.598217592589</v>
      </c>
    </row>
    <row r="2821" spans="1:20" ht="43.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220"/>
        <v>1.048</v>
      </c>
      <c r="P2821">
        <f t="shared" si="221"/>
        <v>1.984732824427481E-2</v>
      </c>
      <c r="Q2821" t="str" cm="1">
        <f t="array" ref="Q2821">_xlfn.IFS(LEFT(N2821,4)="film","film &amp; video",LEFT(N2821,4)="food","food",LEFT(N2821,4)="game","games",LEFT(N2821,4)="jour","journalism",LEFT(N2821,4)="musi","music",LEFT(N2821,4)="phot","photography",LEFT(N2821,4)="publ","publishing",LEFT(N2821,4)="tech","technology",LEFT(N2821,4)="thea","theater")</f>
        <v>theater</v>
      </c>
      <c r="R2821" t="str">
        <f t="shared" si="224"/>
        <v>plays</v>
      </c>
      <c r="S2821" s="10">
        <f t="shared" si="222"/>
        <v>42169.525567129633</v>
      </c>
      <c r="T2821" s="10">
        <f t="shared" si="223"/>
        <v>42139.525567129633</v>
      </c>
    </row>
    <row r="2822" spans="1:20" ht="43.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220"/>
        <v>1.36</v>
      </c>
      <c r="P2822">
        <f t="shared" si="221"/>
        <v>7.3529411764705885E-2</v>
      </c>
      <c r="Q2822" t="str" cm="1">
        <f t="array" ref="Q2822">_xlfn.IFS(LEFT(N2822,4)="film","film &amp; video",LEFT(N2822,4)="food","food",LEFT(N2822,4)="game","games",LEFT(N2822,4)="jour","journalism",LEFT(N2822,4)="musi","music",LEFT(N2822,4)="phot","photography",LEFT(N2822,4)="publ","publishing",LEFT(N2822,4)="tech","technology",LEFT(N2822,4)="thea","theater")</f>
        <v>theater</v>
      </c>
      <c r="R2822" t="str">
        <f t="shared" si="224"/>
        <v>plays</v>
      </c>
      <c r="S2822" s="10">
        <f t="shared" si="222"/>
        <v>42426</v>
      </c>
      <c r="T2822" s="10">
        <f t="shared" si="223"/>
        <v>42401.610983796301</v>
      </c>
    </row>
    <row r="2823" spans="1:20" ht="57.6">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220"/>
        <v>1</v>
      </c>
      <c r="P2823">
        <f t="shared" si="221"/>
        <v>3.5000000000000003E-2</v>
      </c>
      <c r="Q2823" t="str" cm="1">
        <f t="array" ref="Q2823">_xlfn.IFS(LEFT(N2823,4)="film","film &amp; video",LEFT(N2823,4)="food","food",LEFT(N2823,4)="game","games",LEFT(N2823,4)="jour","journalism",LEFT(N2823,4)="musi","music",LEFT(N2823,4)="phot","photography",LEFT(N2823,4)="publ","publishing",LEFT(N2823,4)="tech","technology",LEFT(N2823,4)="thea","theater")</f>
        <v>theater</v>
      </c>
      <c r="R2823" t="str">
        <f t="shared" si="224"/>
        <v>plays</v>
      </c>
      <c r="S2823" s="10">
        <f t="shared" si="222"/>
        <v>41905.922858796301</v>
      </c>
      <c r="T2823" s="10">
        <f t="shared" si="223"/>
        <v>41875.922858796301</v>
      </c>
    </row>
    <row r="2824" spans="1:20" ht="57.6">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220"/>
        <v>1</v>
      </c>
      <c r="P2824">
        <f t="shared" si="221"/>
        <v>1.5666666666666666E-2</v>
      </c>
      <c r="Q2824" t="str" cm="1">
        <f t="array" ref="Q2824">_xlfn.IFS(LEFT(N2824,4)="film","film &amp; video",LEFT(N2824,4)="food","food",LEFT(N2824,4)="game","games",LEFT(N2824,4)="jour","journalism",LEFT(N2824,4)="musi","music",LEFT(N2824,4)="phot","photography",LEFT(N2824,4)="publ","publishing",LEFT(N2824,4)="tech","technology",LEFT(N2824,4)="thea","theater")</f>
        <v>theater</v>
      </c>
      <c r="R2824" t="str">
        <f t="shared" si="224"/>
        <v>plays</v>
      </c>
      <c r="S2824" s="10">
        <f t="shared" si="222"/>
        <v>42090.642268518524</v>
      </c>
      <c r="T2824" s="10">
        <f t="shared" si="223"/>
        <v>42060.683935185181</v>
      </c>
    </row>
    <row r="2825" spans="1:20" ht="57.6">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220"/>
        <v>1.24</v>
      </c>
      <c r="P2825">
        <f t="shared" si="221"/>
        <v>0.11290322580645161</v>
      </c>
      <c r="Q2825" t="str" cm="1">
        <f t="array" ref="Q2825">_xlfn.IFS(LEFT(N2825,4)="film","film &amp; video",LEFT(N2825,4)="food","food",LEFT(N2825,4)="game","games",LEFT(N2825,4)="jour","journalism",LEFT(N2825,4)="musi","music",LEFT(N2825,4)="phot","photography",LEFT(N2825,4)="publ","publishing",LEFT(N2825,4)="tech","technology",LEFT(N2825,4)="thea","theater")</f>
        <v>theater</v>
      </c>
      <c r="R2825" t="str">
        <f t="shared" si="224"/>
        <v>plays</v>
      </c>
      <c r="S2825" s="10">
        <f t="shared" si="222"/>
        <v>42094.957638888889</v>
      </c>
      <c r="T2825" s="10">
        <f t="shared" si="223"/>
        <v>42067.011643518519</v>
      </c>
    </row>
    <row r="2826" spans="1:20" ht="43.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220"/>
        <v>1.1692307692307693</v>
      </c>
      <c r="P2826">
        <f t="shared" si="221"/>
        <v>1.9736842105263157E-2</v>
      </c>
      <c r="Q2826" t="str" cm="1">
        <f t="array" ref="Q2826">_xlfn.IFS(LEFT(N2826,4)="film","film &amp; video",LEFT(N2826,4)="food","food",LEFT(N2826,4)="game","games",LEFT(N2826,4)="jour","journalism",LEFT(N2826,4)="musi","music",LEFT(N2826,4)="phot","photography",LEFT(N2826,4)="publ","publishing",LEFT(N2826,4)="tech","technology",LEFT(N2826,4)="thea","theater")</f>
        <v>theater</v>
      </c>
      <c r="R2826" t="str">
        <f t="shared" si="224"/>
        <v>plays</v>
      </c>
      <c r="S2826" s="10">
        <f t="shared" si="222"/>
        <v>42168.071527777778</v>
      </c>
      <c r="T2826" s="10">
        <f t="shared" si="223"/>
        <v>42136.270787037036</v>
      </c>
    </row>
    <row r="2827" spans="1:20" ht="57.6">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220"/>
        <v>1.0333333333333334</v>
      </c>
      <c r="P2827">
        <f t="shared" si="221"/>
        <v>1.6451612903225808E-2</v>
      </c>
      <c r="Q2827" t="str" cm="1">
        <f t="array" ref="Q2827">_xlfn.IFS(LEFT(N2827,4)="film","film &amp; video",LEFT(N2827,4)="food","food",LEFT(N2827,4)="game","games",LEFT(N2827,4)="jour","journalism",LEFT(N2827,4)="musi","music",LEFT(N2827,4)="phot","photography",LEFT(N2827,4)="publ","publishing",LEFT(N2827,4)="tech","technology",LEFT(N2827,4)="thea","theater")</f>
        <v>theater</v>
      </c>
      <c r="R2827" t="str">
        <f t="shared" si="224"/>
        <v>plays</v>
      </c>
      <c r="S2827" s="10">
        <f t="shared" si="222"/>
        <v>42342.792662037042</v>
      </c>
      <c r="T2827" s="10">
        <f t="shared" si="223"/>
        <v>42312.792662037042</v>
      </c>
    </row>
    <row r="2828" spans="1:20" ht="57.6">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220"/>
        <v>1.0774999999999999</v>
      </c>
      <c r="P2828">
        <f t="shared" si="221"/>
        <v>8.8167053364269134E-3</v>
      </c>
      <c r="Q2828" t="str" cm="1">
        <f t="array" ref="Q2828">_xlfn.IFS(LEFT(N2828,4)="film","film &amp; video",LEFT(N2828,4)="food","food",LEFT(N2828,4)="game","games",LEFT(N2828,4)="jour","journalism",LEFT(N2828,4)="musi","music",LEFT(N2828,4)="phot","photography",LEFT(N2828,4)="publ","publishing",LEFT(N2828,4)="tech","technology",LEFT(N2828,4)="thea","theater")</f>
        <v>theater</v>
      </c>
      <c r="R2828" t="str">
        <f t="shared" si="224"/>
        <v>plays</v>
      </c>
      <c r="S2828" s="10">
        <f t="shared" si="222"/>
        <v>42195.291666666672</v>
      </c>
      <c r="T2828" s="10">
        <f t="shared" si="223"/>
        <v>42171.034861111111</v>
      </c>
    </row>
    <row r="2829" spans="1:20" ht="57.6">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220"/>
        <v>1.2024999999999999</v>
      </c>
      <c r="P2829">
        <f t="shared" si="221"/>
        <v>9.5634095634095639E-3</v>
      </c>
      <c r="Q2829" t="str" cm="1">
        <f t="array" ref="Q2829">_xlfn.IFS(LEFT(N2829,4)="film","film &amp; video",LEFT(N2829,4)="food","food",LEFT(N2829,4)="game","games",LEFT(N2829,4)="jour","journalism",LEFT(N2829,4)="musi","music",LEFT(N2829,4)="phot","photography",LEFT(N2829,4)="publ","publishing",LEFT(N2829,4)="tech","technology",LEFT(N2829,4)="thea","theater")</f>
        <v>theater</v>
      </c>
      <c r="R2829" t="str">
        <f t="shared" si="224"/>
        <v>plays</v>
      </c>
      <c r="S2829" s="10">
        <f t="shared" si="222"/>
        <v>42524.6875</v>
      </c>
      <c r="T2829" s="10">
        <f t="shared" si="223"/>
        <v>42494.683634259258</v>
      </c>
    </row>
    <row r="2830" spans="1:20" ht="43.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220"/>
        <v>1.0037894736842106</v>
      </c>
      <c r="P2830">
        <f t="shared" si="221"/>
        <v>1.0171979865771811E-2</v>
      </c>
      <c r="Q2830" t="str" cm="1">
        <f t="array" ref="Q2830">_xlfn.IFS(LEFT(N2830,4)="film","film &amp; video",LEFT(N2830,4)="food","food",LEFT(N2830,4)="game","games",LEFT(N2830,4)="jour","journalism",LEFT(N2830,4)="musi","music",LEFT(N2830,4)="phot","photography",LEFT(N2830,4)="publ","publishing",LEFT(N2830,4)="tech","technology",LEFT(N2830,4)="thea","theater")</f>
        <v>theater</v>
      </c>
      <c r="R2830" t="str">
        <f t="shared" si="224"/>
        <v>plays</v>
      </c>
      <c r="S2830" s="10">
        <f t="shared" si="222"/>
        <v>42279.958333333328</v>
      </c>
      <c r="T2830" s="10">
        <f t="shared" si="223"/>
        <v>42254.264687499999</v>
      </c>
    </row>
    <row r="2831" spans="1:20" ht="43.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220"/>
        <v>1.0651999999999999</v>
      </c>
      <c r="P2831">
        <f t="shared" si="221"/>
        <v>2.8539241457003379E-2</v>
      </c>
      <c r="Q2831" t="str" cm="1">
        <f t="array" ref="Q2831">_xlfn.IFS(LEFT(N2831,4)="film","film &amp; video",LEFT(N2831,4)="food","food",LEFT(N2831,4)="game","games",LEFT(N2831,4)="jour","journalism",LEFT(N2831,4)="musi","music",LEFT(N2831,4)="phot","photography",LEFT(N2831,4)="publ","publishing",LEFT(N2831,4)="tech","technology",LEFT(N2831,4)="thea","theater")</f>
        <v>theater</v>
      </c>
      <c r="R2831" t="str">
        <f t="shared" si="224"/>
        <v>plays</v>
      </c>
      <c r="S2831" s="10">
        <f t="shared" si="222"/>
        <v>42523.434236111112</v>
      </c>
      <c r="T2831" s="10">
        <f t="shared" si="223"/>
        <v>42495.434236111112</v>
      </c>
    </row>
    <row r="2832" spans="1:20" ht="28.8">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220"/>
        <v>1</v>
      </c>
      <c r="P2832">
        <f t="shared" si="221"/>
        <v>3.6666666666666666E-3</v>
      </c>
      <c r="Q2832" t="str" cm="1">
        <f t="array" ref="Q2832">_xlfn.IFS(LEFT(N2832,4)="film","film &amp; video",LEFT(N2832,4)="food","food",LEFT(N2832,4)="game","games",LEFT(N2832,4)="jour","journalism",LEFT(N2832,4)="musi","music",LEFT(N2832,4)="phot","photography",LEFT(N2832,4)="publ","publishing",LEFT(N2832,4)="tech","technology",LEFT(N2832,4)="thea","theater")</f>
        <v>theater</v>
      </c>
      <c r="R2832" t="str">
        <f t="shared" si="224"/>
        <v>plays</v>
      </c>
      <c r="S2832" s="10">
        <f t="shared" si="222"/>
        <v>41771.165972222225</v>
      </c>
      <c r="T2832" s="10">
        <f t="shared" si="223"/>
        <v>41758.839675925927</v>
      </c>
    </row>
    <row r="2833" spans="1:20" ht="43.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220"/>
        <v>1.1066666666666667</v>
      </c>
      <c r="P2833">
        <f t="shared" si="221"/>
        <v>1.566265060240964E-2</v>
      </c>
      <c r="Q2833" t="str" cm="1">
        <f t="array" ref="Q2833">_xlfn.IFS(LEFT(N2833,4)="film","film &amp; video",LEFT(N2833,4)="food","food",LEFT(N2833,4)="game","games",LEFT(N2833,4)="jour","journalism",LEFT(N2833,4)="musi","music",LEFT(N2833,4)="phot","photography",LEFT(N2833,4)="publ","publishing",LEFT(N2833,4)="tech","technology",LEFT(N2833,4)="thea","theater")</f>
        <v>theater</v>
      </c>
      <c r="R2833" t="str">
        <f t="shared" si="224"/>
        <v>plays</v>
      </c>
      <c r="S2833" s="10">
        <f t="shared" si="222"/>
        <v>42201.824884259258</v>
      </c>
      <c r="T2833" s="10">
        <f t="shared" si="223"/>
        <v>42171.824884259258</v>
      </c>
    </row>
    <row r="2834" spans="1:20" ht="43.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220"/>
        <v>1.1471959999999999</v>
      </c>
      <c r="P2834">
        <f t="shared" si="221"/>
        <v>3.3124243808381484E-2</v>
      </c>
      <c r="Q2834" t="str" cm="1">
        <f t="array" ref="Q2834">_xlfn.IFS(LEFT(N2834,4)="film","film &amp; video",LEFT(N2834,4)="food","food",LEFT(N2834,4)="game","games",LEFT(N2834,4)="jour","journalism",LEFT(N2834,4)="musi","music",LEFT(N2834,4)="phot","photography",LEFT(N2834,4)="publ","publishing",LEFT(N2834,4)="tech","technology",LEFT(N2834,4)="thea","theater")</f>
        <v>theater</v>
      </c>
      <c r="R2834" t="str">
        <f t="shared" si="224"/>
        <v>plays</v>
      </c>
      <c r="S2834" s="10">
        <f t="shared" si="222"/>
        <v>41966.916666666672</v>
      </c>
      <c r="T2834" s="10">
        <f t="shared" si="223"/>
        <v>41938.709421296298</v>
      </c>
    </row>
    <row r="2835" spans="1:20">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220"/>
        <v>1.0825925925925926</v>
      </c>
      <c r="P2835">
        <f t="shared" si="221"/>
        <v>1.1973999315771467E-2</v>
      </c>
      <c r="Q2835" t="str" cm="1">
        <f t="array" ref="Q2835">_xlfn.IFS(LEFT(N2835,4)="film","film &amp; video",LEFT(N2835,4)="food","food",LEFT(N2835,4)="game","games",LEFT(N2835,4)="jour","journalism",LEFT(N2835,4)="musi","music",LEFT(N2835,4)="phot","photography",LEFT(N2835,4)="publ","publishing",LEFT(N2835,4)="tech","technology",LEFT(N2835,4)="thea","theater")</f>
        <v>theater</v>
      </c>
      <c r="R2835" t="str">
        <f t="shared" si="224"/>
        <v>plays</v>
      </c>
      <c r="S2835" s="10">
        <f t="shared" si="222"/>
        <v>42288.083333333328</v>
      </c>
      <c r="T2835" s="10">
        <f t="shared" si="223"/>
        <v>42268.127696759257</v>
      </c>
    </row>
    <row r="2836" spans="1:20" ht="43.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220"/>
        <v>1.7</v>
      </c>
      <c r="P2836">
        <f t="shared" si="221"/>
        <v>1.5441176470588236E-2</v>
      </c>
      <c r="Q2836" t="str" cm="1">
        <f t="array" ref="Q2836">_xlfn.IFS(LEFT(N2836,4)="film","film &amp; video",LEFT(N2836,4)="food","food",LEFT(N2836,4)="game","games",LEFT(N2836,4)="jour","journalism",LEFT(N2836,4)="musi","music",LEFT(N2836,4)="phot","photography",LEFT(N2836,4)="publ","publishing",LEFT(N2836,4)="tech","technology",LEFT(N2836,4)="thea","theater")</f>
        <v>theater</v>
      </c>
      <c r="R2836" t="str">
        <f t="shared" si="224"/>
        <v>plays</v>
      </c>
      <c r="S2836" s="10">
        <f t="shared" si="222"/>
        <v>42034.959837962961</v>
      </c>
      <c r="T2836" s="10">
        <f t="shared" si="223"/>
        <v>42019.959837962961</v>
      </c>
    </row>
    <row r="2837" spans="1:20" ht="43.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220"/>
        <v>1.8709899999999999</v>
      </c>
      <c r="P2837">
        <f t="shared" si="221"/>
        <v>4.9706305218093091E-2</v>
      </c>
      <c r="Q2837" t="str" cm="1">
        <f t="array" ref="Q2837">_xlfn.IFS(LEFT(N2837,4)="film","film &amp; video",LEFT(N2837,4)="food","food",LEFT(N2837,4)="game","games",LEFT(N2837,4)="jour","journalism",LEFT(N2837,4)="musi","music",LEFT(N2837,4)="phot","photography",LEFT(N2837,4)="publ","publishing",LEFT(N2837,4)="tech","technology",LEFT(N2837,4)="thea","theater")</f>
        <v>theater</v>
      </c>
      <c r="R2837" t="str">
        <f t="shared" si="224"/>
        <v>plays</v>
      </c>
      <c r="S2837" s="10">
        <f t="shared" si="222"/>
        <v>42343</v>
      </c>
      <c r="T2837" s="10">
        <f t="shared" si="223"/>
        <v>42313.703900462962</v>
      </c>
    </row>
    <row r="2838" spans="1:20" ht="57.6">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220"/>
        <v>1.0777777777777777</v>
      </c>
      <c r="P2838">
        <f t="shared" si="221"/>
        <v>2.268041237113402E-2</v>
      </c>
      <c r="Q2838" t="str" cm="1">
        <f t="array" ref="Q2838">_xlfn.IFS(LEFT(N2838,4)="film","film &amp; video",LEFT(N2838,4)="food","food",LEFT(N2838,4)="game","games",LEFT(N2838,4)="jour","journalism",LEFT(N2838,4)="musi","music",LEFT(N2838,4)="phot","photography",LEFT(N2838,4)="publ","publishing",LEFT(N2838,4)="tech","technology",LEFT(N2838,4)="thea","theater")</f>
        <v>theater</v>
      </c>
      <c r="R2838" t="str">
        <f t="shared" si="224"/>
        <v>plays</v>
      </c>
      <c r="S2838" s="10">
        <f t="shared" si="222"/>
        <v>42784.207638888889</v>
      </c>
      <c r="T2838" s="10">
        <f t="shared" si="223"/>
        <v>42746.261782407411</v>
      </c>
    </row>
    <row r="2839" spans="1:20" ht="57.6">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220"/>
        <v>1</v>
      </c>
      <c r="P2839">
        <f t="shared" si="221"/>
        <v>2.4705882352941175E-2</v>
      </c>
      <c r="Q2839" t="str" cm="1">
        <f t="array" ref="Q2839">_xlfn.IFS(LEFT(N2839,4)="film","film &amp; video",LEFT(N2839,4)="food","food",LEFT(N2839,4)="game","games",LEFT(N2839,4)="jour","journalism",LEFT(N2839,4)="musi","music",LEFT(N2839,4)="phot","photography",LEFT(N2839,4)="publ","publishing",LEFT(N2839,4)="tech","technology",LEFT(N2839,4)="thea","theater")</f>
        <v>theater</v>
      </c>
      <c r="R2839" t="str">
        <f t="shared" si="224"/>
        <v>plays</v>
      </c>
      <c r="S2839" s="10">
        <f t="shared" si="222"/>
        <v>42347.950046296297</v>
      </c>
      <c r="T2839" s="10">
        <f t="shared" si="223"/>
        <v>42307.908379629633</v>
      </c>
    </row>
    <row r="2840" spans="1:20" ht="43.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220"/>
        <v>1.2024999999999999</v>
      </c>
      <c r="P2840">
        <f t="shared" si="221"/>
        <v>2.2453222453222454E-2</v>
      </c>
      <c r="Q2840" t="str" cm="1">
        <f t="array" ref="Q2840">_xlfn.IFS(LEFT(N2840,4)="film","film &amp; video",LEFT(N2840,4)="food","food",LEFT(N2840,4)="game","games",LEFT(N2840,4)="jour","journalism",LEFT(N2840,4)="musi","music",LEFT(N2840,4)="phot","photography",LEFT(N2840,4)="publ","publishing",LEFT(N2840,4)="tech","technology",LEFT(N2840,4)="thea","theater")</f>
        <v>theater</v>
      </c>
      <c r="R2840" t="str">
        <f t="shared" si="224"/>
        <v>plays</v>
      </c>
      <c r="S2840" s="10">
        <f t="shared" si="222"/>
        <v>41864.916666666664</v>
      </c>
      <c r="T2840" s="10">
        <f t="shared" si="223"/>
        <v>41842.607592592591</v>
      </c>
    </row>
    <row r="2841" spans="1:20" ht="43.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220"/>
        <v>1.1142857142857143</v>
      </c>
      <c r="P2841">
        <f t="shared" si="221"/>
        <v>7.9487179487179489E-3</v>
      </c>
      <c r="Q2841" t="str" cm="1">
        <f t="array" ref="Q2841">_xlfn.IFS(LEFT(N2841,4)="film","film &amp; video",LEFT(N2841,4)="food","food",LEFT(N2841,4)="game","games",LEFT(N2841,4)="jour","journalism",LEFT(N2841,4)="musi","music",LEFT(N2841,4)="phot","photography",LEFT(N2841,4)="publ","publishing",LEFT(N2841,4)="tech","technology",LEFT(N2841,4)="thea","theater")</f>
        <v>theater</v>
      </c>
      <c r="R2841" t="str">
        <f t="shared" si="224"/>
        <v>plays</v>
      </c>
      <c r="S2841" s="10">
        <f t="shared" si="222"/>
        <v>41876.207638888889</v>
      </c>
      <c r="T2841" s="10">
        <f t="shared" si="223"/>
        <v>41853.240208333329</v>
      </c>
    </row>
    <row r="2842" spans="1:20" ht="57.6">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220"/>
        <v>1.04</v>
      </c>
      <c r="P2842">
        <f t="shared" si="221"/>
        <v>5.0769230769230768E-2</v>
      </c>
      <c r="Q2842" t="str" cm="1">
        <f t="array" ref="Q2842">_xlfn.IFS(LEFT(N2842,4)="film","film &amp; video",LEFT(N2842,4)="food","food",LEFT(N2842,4)="game","games",LEFT(N2842,4)="jour","journalism",LEFT(N2842,4)="musi","music",LEFT(N2842,4)="phot","photography",LEFT(N2842,4)="publ","publishing",LEFT(N2842,4)="tech","technology",LEFT(N2842,4)="thea","theater")</f>
        <v>theater</v>
      </c>
      <c r="R2842" t="str">
        <f t="shared" si="224"/>
        <v>plays</v>
      </c>
      <c r="S2842" s="10">
        <f t="shared" si="222"/>
        <v>42081.708333333328</v>
      </c>
      <c r="T2842" s="10">
        <f t="shared" si="223"/>
        <v>42060.035636574074</v>
      </c>
    </row>
    <row r="2843" spans="1:20" ht="43.2">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220"/>
        <v>0.01</v>
      </c>
      <c r="P2843">
        <f t="shared" si="221"/>
        <v>0.1</v>
      </c>
      <c r="Q2843" t="str" cm="1">
        <f t="array" ref="Q2843">_xlfn.IFS(LEFT(N2843,4)="film","film &amp; video",LEFT(N2843,4)="food","food",LEFT(N2843,4)="game","games",LEFT(N2843,4)="jour","journalism",LEFT(N2843,4)="musi","music",LEFT(N2843,4)="phot","photography",LEFT(N2843,4)="publ","publishing",LEFT(N2843,4)="tech","technology",LEFT(N2843,4)="thea","theater")</f>
        <v>theater</v>
      </c>
      <c r="R2843" t="str">
        <f t="shared" si="224"/>
        <v>plays</v>
      </c>
      <c r="S2843" s="10">
        <f t="shared" si="222"/>
        <v>42351.781215277777</v>
      </c>
      <c r="T2843" s="10">
        <f t="shared" si="223"/>
        <v>42291.739548611105</v>
      </c>
    </row>
    <row r="2844" spans="1:20" ht="43.2">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220"/>
        <v>0</v>
      </c>
      <c r="P2844" t="e">
        <f t="shared" si="221"/>
        <v>#DIV/0!</v>
      </c>
      <c r="Q2844" t="str" cm="1">
        <f t="array" ref="Q2844">_xlfn.IFS(LEFT(N2844,4)="film","film &amp; video",LEFT(N2844,4)="food","food",LEFT(N2844,4)="game","games",LEFT(N2844,4)="jour","journalism",LEFT(N2844,4)="musi","music",LEFT(N2844,4)="phot","photography",LEFT(N2844,4)="publ","publishing",LEFT(N2844,4)="tech","technology",LEFT(N2844,4)="thea","theater")</f>
        <v>theater</v>
      </c>
      <c r="R2844" t="str">
        <f t="shared" si="224"/>
        <v>plays</v>
      </c>
      <c r="S2844" s="10">
        <f t="shared" si="222"/>
        <v>41811.458333333336</v>
      </c>
      <c r="T2844" s="10">
        <f t="shared" si="223"/>
        <v>41784.952488425923</v>
      </c>
    </row>
    <row r="2845" spans="1:20" ht="43.2">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220"/>
        <v>0</v>
      </c>
      <c r="P2845" t="e">
        <f t="shared" si="221"/>
        <v>#DIV/0!</v>
      </c>
      <c r="Q2845" t="str" cm="1">
        <f t="array" ref="Q2845">_xlfn.IFS(LEFT(N2845,4)="film","film &amp; video",LEFT(N2845,4)="food","food",LEFT(N2845,4)="game","games",LEFT(N2845,4)="jour","journalism",LEFT(N2845,4)="musi","music",LEFT(N2845,4)="phot","photography",LEFT(N2845,4)="publ","publishing",LEFT(N2845,4)="tech","technology",LEFT(N2845,4)="thea","theater")</f>
        <v>theater</v>
      </c>
      <c r="R2845" t="str">
        <f t="shared" si="224"/>
        <v>plays</v>
      </c>
      <c r="S2845" s="10">
        <f t="shared" si="222"/>
        <v>42534.166666666672</v>
      </c>
      <c r="T2845" s="10">
        <f t="shared" si="223"/>
        <v>42492.737847222219</v>
      </c>
    </row>
    <row r="2846" spans="1:20" ht="43.2">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220"/>
        <v>5.4545454545454543E-2</v>
      </c>
      <c r="P2846">
        <f t="shared" si="221"/>
        <v>3.3333333333333333E-2</v>
      </c>
      <c r="Q2846" t="str" cm="1">
        <f t="array" ref="Q2846">_xlfn.IFS(LEFT(N2846,4)="film","film &amp; video",LEFT(N2846,4)="food","food",LEFT(N2846,4)="game","games",LEFT(N2846,4)="jour","journalism",LEFT(N2846,4)="musi","music",LEFT(N2846,4)="phot","photography",LEFT(N2846,4)="publ","publishing",LEFT(N2846,4)="tech","technology",LEFT(N2846,4)="thea","theater")</f>
        <v>theater</v>
      </c>
      <c r="R2846" t="str">
        <f t="shared" si="224"/>
        <v>plays</v>
      </c>
      <c r="S2846" s="10">
        <f t="shared" si="222"/>
        <v>42739.546064814815</v>
      </c>
      <c r="T2846" s="10">
        <f t="shared" si="223"/>
        <v>42709.546064814815</v>
      </c>
    </row>
    <row r="2847" spans="1:20" ht="43.2">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220"/>
        <v>0.31546666666666667</v>
      </c>
      <c r="P2847">
        <f t="shared" si="221"/>
        <v>1.6483516483516484E-2</v>
      </c>
      <c r="Q2847" t="str" cm="1">
        <f t="array" ref="Q2847">_xlfn.IFS(LEFT(N2847,4)="film","film &amp; video",LEFT(N2847,4)="food","food",LEFT(N2847,4)="game","games",LEFT(N2847,4)="jour","journalism",LEFT(N2847,4)="musi","music",LEFT(N2847,4)="phot","photography",LEFT(N2847,4)="publ","publishing",LEFT(N2847,4)="tech","technology",LEFT(N2847,4)="thea","theater")</f>
        <v>theater</v>
      </c>
      <c r="R2847" t="str">
        <f t="shared" si="224"/>
        <v>plays</v>
      </c>
      <c r="S2847" s="10">
        <f t="shared" si="222"/>
        <v>42163.016585648147</v>
      </c>
      <c r="T2847" s="10">
        <f t="shared" si="223"/>
        <v>42103.016585648147</v>
      </c>
    </row>
    <row r="2848" spans="1:20" ht="57.6">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220"/>
        <v>0</v>
      </c>
      <c r="P2848" t="e">
        <f t="shared" si="221"/>
        <v>#DIV/0!</v>
      </c>
      <c r="Q2848" t="str" cm="1">
        <f t="array" ref="Q2848">_xlfn.IFS(LEFT(N2848,4)="film","film &amp; video",LEFT(N2848,4)="food","food",LEFT(N2848,4)="game","games",LEFT(N2848,4)="jour","journalism",LEFT(N2848,4)="musi","music",LEFT(N2848,4)="phot","photography",LEFT(N2848,4)="publ","publishing",LEFT(N2848,4)="tech","technology",LEFT(N2848,4)="thea","theater")</f>
        <v>theater</v>
      </c>
      <c r="R2848" t="str">
        <f t="shared" si="224"/>
        <v>plays</v>
      </c>
      <c r="S2848" s="10">
        <f t="shared" si="222"/>
        <v>42153.692060185189</v>
      </c>
      <c r="T2848" s="10">
        <f t="shared" si="223"/>
        <v>42108.692060185189</v>
      </c>
    </row>
    <row r="2849" spans="1:20" ht="43.2">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220"/>
        <v>0</v>
      </c>
      <c r="P2849" t="e">
        <f t="shared" si="221"/>
        <v>#DIV/0!</v>
      </c>
      <c r="Q2849" t="str" cm="1">
        <f t="array" ref="Q2849">_xlfn.IFS(LEFT(N2849,4)="film","film &amp; video",LEFT(N2849,4)="food","food",LEFT(N2849,4)="game","games",LEFT(N2849,4)="jour","journalism",LEFT(N2849,4)="musi","music",LEFT(N2849,4)="phot","photography",LEFT(N2849,4)="publ","publishing",LEFT(N2849,4)="tech","technology",LEFT(N2849,4)="thea","theater")</f>
        <v>theater</v>
      </c>
      <c r="R2849" t="str">
        <f t="shared" si="224"/>
        <v>plays</v>
      </c>
      <c r="S2849" s="10">
        <f t="shared" si="222"/>
        <v>42513.806307870371</v>
      </c>
      <c r="T2849" s="10">
        <f t="shared" si="223"/>
        <v>42453.806307870371</v>
      </c>
    </row>
    <row r="2850" spans="1:20" ht="57.6">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220"/>
        <v>2E-3</v>
      </c>
      <c r="P2850">
        <f t="shared" si="221"/>
        <v>4.2857142857142858E-2</v>
      </c>
      <c r="Q2850" t="str" cm="1">
        <f t="array" ref="Q2850">_xlfn.IFS(LEFT(N2850,4)="film","film &amp; video",LEFT(N2850,4)="food","food",LEFT(N2850,4)="game","games",LEFT(N2850,4)="jour","journalism",LEFT(N2850,4)="musi","music",LEFT(N2850,4)="phot","photography",LEFT(N2850,4)="publ","publishing",LEFT(N2850,4)="tech","technology",LEFT(N2850,4)="thea","theater")</f>
        <v>theater</v>
      </c>
      <c r="R2850" t="str">
        <f t="shared" si="224"/>
        <v>plays</v>
      </c>
      <c r="S2850" s="10">
        <f t="shared" si="222"/>
        <v>42153.648831018523</v>
      </c>
      <c r="T2850" s="10">
        <f t="shared" si="223"/>
        <v>42123.648831018523</v>
      </c>
    </row>
    <row r="2851" spans="1:20" ht="43.2">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220"/>
        <v>0.01</v>
      </c>
      <c r="P2851">
        <f t="shared" si="221"/>
        <v>0.2</v>
      </c>
      <c r="Q2851" t="str" cm="1">
        <f t="array" ref="Q2851">_xlfn.IFS(LEFT(N2851,4)="film","film &amp; video",LEFT(N2851,4)="food","food",LEFT(N2851,4)="game","games",LEFT(N2851,4)="jour","journalism",LEFT(N2851,4)="musi","music",LEFT(N2851,4)="phot","photography",LEFT(N2851,4)="publ","publishing",LEFT(N2851,4)="tech","technology",LEFT(N2851,4)="thea","theater")</f>
        <v>theater</v>
      </c>
      <c r="R2851" t="str">
        <f t="shared" si="224"/>
        <v>plays</v>
      </c>
      <c r="S2851" s="10">
        <f t="shared" si="222"/>
        <v>42483.428240740745</v>
      </c>
      <c r="T2851" s="10">
        <f t="shared" si="223"/>
        <v>42453.428240740745</v>
      </c>
    </row>
    <row r="2852" spans="1:20" ht="43.2">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220"/>
        <v>3.8875E-2</v>
      </c>
      <c r="P2852">
        <f t="shared" si="221"/>
        <v>4.1800643086816719E-2</v>
      </c>
      <c r="Q2852" t="str" cm="1">
        <f t="array" ref="Q2852">_xlfn.IFS(LEFT(N2852,4)="film","film &amp; video",LEFT(N2852,4)="food","food",LEFT(N2852,4)="game","games",LEFT(N2852,4)="jour","journalism",LEFT(N2852,4)="musi","music",LEFT(N2852,4)="phot","photography",LEFT(N2852,4)="publ","publishing",LEFT(N2852,4)="tech","technology",LEFT(N2852,4)="thea","theater")</f>
        <v>theater</v>
      </c>
      <c r="R2852" t="str">
        <f t="shared" si="224"/>
        <v>plays</v>
      </c>
      <c r="S2852" s="10">
        <f t="shared" si="222"/>
        <v>41888.007071759261</v>
      </c>
      <c r="T2852" s="10">
        <f t="shared" si="223"/>
        <v>41858.007071759261</v>
      </c>
    </row>
    <row r="2853" spans="1:20" ht="43.2">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220"/>
        <v>0</v>
      </c>
      <c r="P2853" t="e">
        <f t="shared" si="221"/>
        <v>#DIV/0!</v>
      </c>
      <c r="Q2853" t="str" cm="1">
        <f t="array" ref="Q2853">_xlfn.IFS(LEFT(N2853,4)="film","film &amp; video",LEFT(N2853,4)="food","food",LEFT(N2853,4)="game","games",LEFT(N2853,4)="jour","journalism",LEFT(N2853,4)="musi","music",LEFT(N2853,4)="phot","photography",LEFT(N2853,4)="publ","publishing",LEFT(N2853,4)="tech","technology",LEFT(N2853,4)="thea","theater")</f>
        <v>theater</v>
      </c>
      <c r="R2853" t="str">
        <f t="shared" si="224"/>
        <v>plays</v>
      </c>
      <c r="S2853" s="10">
        <f t="shared" si="222"/>
        <v>42398.970138888893</v>
      </c>
      <c r="T2853" s="10">
        <f t="shared" si="223"/>
        <v>42390.002650462964</v>
      </c>
    </row>
    <row r="2854" spans="1:20" ht="43.2">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220"/>
        <v>1.9E-2</v>
      </c>
      <c r="P2854">
        <f t="shared" si="221"/>
        <v>6.3157894736842107E-2</v>
      </c>
      <c r="Q2854" t="str" cm="1">
        <f t="array" ref="Q2854">_xlfn.IFS(LEFT(N2854,4)="film","film &amp; video",LEFT(N2854,4)="food","food",LEFT(N2854,4)="game","games",LEFT(N2854,4)="jour","journalism",LEFT(N2854,4)="musi","music",LEFT(N2854,4)="phot","photography",LEFT(N2854,4)="publ","publishing",LEFT(N2854,4)="tech","technology",LEFT(N2854,4)="thea","theater")</f>
        <v>theater</v>
      </c>
      <c r="R2854" t="str">
        <f t="shared" si="224"/>
        <v>plays</v>
      </c>
      <c r="S2854" s="10">
        <f t="shared" si="222"/>
        <v>41811.045173611114</v>
      </c>
      <c r="T2854" s="10">
        <f t="shared" si="223"/>
        <v>41781.045173611114</v>
      </c>
    </row>
    <row r="2855" spans="1:20" ht="43.2">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220"/>
        <v>0</v>
      </c>
      <c r="P2855" t="e">
        <f t="shared" si="221"/>
        <v>#DIV/0!</v>
      </c>
      <c r="Q2855" t="str" cm="1">
        <f t="array" ref="Q2855">_xlfn.IFS(LEFT(N2855,4)="film","film &amp; video",LEFT(N2855,4)="food","food",LEFT(N2855,4)="game","games",LEFT(N2855,4)="jour","journalism",LEFT(N2855,4)="musi","music",LEFT(N2855,4)="phot","photography",LEFT(N2855,4)="publ","publishing",LEFT(N2855,4)="tech","technology",LEFT(N2855,4)="thea","theater")</f>
        <v>theater</v>
      </c>
      <c r="R2855" t="str">
        <f t="shared" si="224"/>
        <v>plays</v>
      </c>
      <c r="S2855" s="10">
        <f t="shared" si="222"/>
        <v>41896.190937499996</v>
      </c>
      <c r="T2855" s="10">
        <f t="shared" si="223"/>
        <v>41836.190937499996</v>
      </c>
    </row>
    <row r="2856" spans="1:20" ht="43.2">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220"/>
        <v>0.41699999999999998</v>
      </c>
      <c r="P2856">
        <f t="shared" si="221"/>
        <v>3.3573141486810551E-2</v>
      </c>
      <c r="Q2856" t="str" cm="1">
        <f t="array" ref="Q2856">_xlfn.IFS(LEFT(N2856,4)="film","film &amp; video",LEFT(N2856,4)="food","food",LEFT(N2856,4)="game","games",LEFT(N2856,4)="jour","journalism",LEFT(N2856,4)="musi","music",LEFT(N2856,4)="phot","photography",LEFT(N2856,4)="publ","publishing",LEFT(N2856,4)="tech","technology",LEFT(N2856,4)="thea","theater")</f>
        <v>theater</v>
      </c>
      <c r="R2856" t="str">
        <f t="shared" si="224"/>
        <v>plays</v>
      </c>
      <c r="S2856" s="10">
        <f t="shared" si="222"/>
        <v>42131.71665509259</v>
      </c>
      <c r="T2856" s="10">
        <f t="shared" si="223"/>
        <v>42111.71665509259</v>
      </c>
    </row>
    <row r="2857" spans="1:20" ht="57.6">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220"/>
        <v>0.5</v>
      </c>
      <c r="P2857">
        <f t="shared" si="221"/>
        <v>1.6666666666666666E-2</v>
      </c>
      <c r="Q2857" t="str" cm="1">
        <f t="array" ref="Q2857">_xlfn.IFS(LEFT(N2857,4)="film","film &amp; video",LEFT(N2857,4)="food","food",LEFT(N2857,4)="game","games",LEFT(N2857,4)="jour","journalism",LEFT(N2857,4)="musi","music",LEFT(N2857,4)="phot","photography",LEFT(N2857,4)="publ","publishing",LEFT(N2857,4)="tech","technology",LEFT(N2857,4)="thea","theater")</f>
        <v>theater</v>
      </c>
      <c r="R2857" t="str">
        <f t="shared" si="224"/>
        <v>plays</v>
      </c>
      <c r="S2857" s="10">
        <f t="shared" si="222"/>
        <v>42398.981944444444</v>
      </c>
      <c r="T2857" s="10">
        <f t="shared" si="223"/>
        <v>42370.007766203707</v>
      </c>
    </row>
    <row r="2858" spans="1:20" ht="43.2">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220"/>
        <v>4.8666666666666664E-2</v>
      </c>
      <c r="P2858">
        <f t="shared" si="221"/>
        <v>4.1095890410958902E-2</v>
      </c>
      <c r="Q2858" t="str" cm="1">
        <f t="array" ref="Q2858">_xlfn.IFS(LEFT(N2858,4)="film","film &amp; video",LEFT(N2858,4)="food","food",LEFT(N2858,4)="game","games",LEFT(N2858,4)="jour","journalism",LEFT(N2858,4)="musi","music",LEFT(N2858,4)="phot","photography",LEFT(N2858,4)="publ","publishing",LEFT(N2858,4)="tech","technology",LEFT(N2858,4)="thea","theater")</f>
        <v>theater</v>
      </c>
      <c r="R2858" t="str">
        <f t="shared" si="224"/>
        <v>plays</v>
      </c>
      <c r="S2858" s="10">
        <f t="shared" si="222"/>
        <v>42224.898611111115</v>
      </c>
      <c r="T2858" s="10">
        <f t="shared" si="223"/>
        <v>42165.037581018521</v>
      </c>
    </row>
    <row r="2859" spans="1:20" ht="57.6">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220"/>
        <v>0.19736842105263158</v>
      </c>
      <c r="P2859">
        <f t="shared" si="221"/>
        <v>2E-3</v>
      </c>
      <c r="Q2859" t="str" cm="1">
        <f t="array" ref="Q2859">_xlfn.IFS(LEFT(N2859,4)="film","film &amp; video",LEFT(N2859,4)="food","food",LEFT(N2859,4)="game","games",LEFT(N2859,4)="jour","journalism",LEFT(N2859,4)="musi","music",LEFT(N2859,4)="phot","photography",LEFT(N2859,4)="publ","publishing",LEFT(N2859,4)="tech","technology",LEFT(N2859,4)="thea","theater")</f>
        <v>theater</v>
      </c>
      <c r="R2859" t="str">
        <f t="shared" si="224"/>
        <v>plays</v>
      </c>
      <c r="S2859" s="10">
        <f t="shared" si="222"/>
        <v>42786.75</v>
      </c>
      <c r="T2859" s="10">
        <f t="shared" si="223"/>
        <v>42726.920081018514</v>
      </c>
    </row>
    <row r="2860" spans="1:20" ht="43.2">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220"/>
        <v>0</v>
      </c>
      <c r="P2860" t="e">
        <f t="shared" si="221"/>
        <v>#DIV/0!</v>
      </c>
      <c r="Q2860" t="str" cm="1">
        <f t="array" ref="Q2860">_xlfn.IFS(LEFT(N2860,4)="film","film &amp; video",LEFT(N2860,4)="food","food",LEFT(N2860,4)="game","games",LEFT(N2860,4)="jour","journalism",LEFT(N2860,4)="musi","music",LEFT(N2860,4)="phot","photography",LEFT(N2860,4)="publ","publishing",LEFT(N2860,4)="tech","technology",LEFT(N2860,4)="thea","theater")</f>
        <v>theater</v>
      </c>
      <c r="R2860" t="str">
        <f t="shared" si="224"/>
        <v>plays</v>
      </c>
      <c r="S2860" s="10">
        <f t="shared" si="222"/>
        <v>41978.477777777778</v>
      </c>
      <c r="T2860" s="10">
        <f t="shared" si="223"/>
        <v>41954.545081018514</v>
      </c>
    </row>
    <row r="2861" spans="1:20" ht="43.2">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220"/>
        <v>1.7500000000000002E-2</v>
      </c>
      <c r="P2861">
        <f t="shared" si="221"/>
        <v>2.8571428571428571E-2</v>
      </c>
      <c r="Q2861" t="str" cm="1">
        <f t="array" ref="Q2861">_xlfn.IFS(LEFT(N2861,4)="film","film &amp; video",LEFT(N2861,4)="food","food",LEFT(N2861,4)="game","games",LEFT(N2861,4)="jour","journalism",LEFT(N2861,4)="musi","music",LEFT(N2861,4)="phot","photography",LEFT(N2861,4)="publ","publishing",LEFT(N2861,4)="tech","technology",LEFT(N2861,4)="thea","theater")</f>
        <v>theater</v>
      </c>
      <c r="R2861" t="str">
        <f t="shared" si="224"/>
        <v>plays</v>
      </c>
      <c r="S2861" s="10">
        <f t="shared" si="222"/>
        <v>42293.362314814818</v>
      </c>
      <c r="T2861" s="10">
        <f t="shared" si="223"/>
        <v>42233.362314814818</v>
      </c>
    </row>
    <row r="2862" spans="1:20" ht="57.6">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220"/>
        <v>6.6500000000000004E-2</v>
      </c>
      <c r="P2862">
        <f t="shared" si="221"/>
        <v>3.3834586466165412E-2</v>
      </c>
      <c r="Q2862" t="str" cm="1">
        <f t="array" ref="Q2862">_xlfn.IFS(LEFT(N2862,4)="film","film &amp; video",LEFT(N2862,4)="food","food",LEFT(N2862,4)="game","games",LEFT(N2862,4)="jour","journalism",LEFT(N2862,4)="musi","music",LEFT(N2862,4)="phot","photography",LEFT(N2862,4)="publ","publishing",LEFT(N2862,4)="tech","technology",LEFT(N2862,4)="thea","theater")</f>
        <v>theater</v>
      </c>
      <c r="R2862" t="str">
        <f t="shared" si="224"/>
        <v>plays</v>
      </c>
      <c r="S2862" s="10">
        <f t="shared" si="222"/>
        <v>42540.800648148142</v>
      </c>
      <c r="T2862" s="10">
        <f t="shared" si="223"/>
        <v>42480.800648148142</v>
      </c>
    </row>
    <row r="2863" spans="1:20" ht="43.2">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220"/>
        <v>0.32</v>
      </c>
      <c r="P2863">
        <f t="shared" si="221"/>
        <v>3.7499999999999999E-2</v>
      </c>
      <c r="Q2863" t="str" cm="1">
        <f t="array" ref="Q2863">_xlfn.IFS(LEFT(N2863,4)="film","film &amp; video",LEFT(N2863,4)="food","food",LEFT(N2863,4)="game","games",LEFT(N2863,4)="jour","journalism",LEFT(N2863,4)="musi","music",LEFT(N2863,4)="phot","photography",LEFT(N2863,4)="publ","publishing",LEFT(N2863,4)="tech","technology",LEFT(N2863,4)="thea","theater")</f>
        <v>theater</v>
      </c>
      <c r="R2863" t="str">
        <f t="shared" si="224"/>
        <v>plays</v>
      </c>
      <c r="S2863" s="10">
        <f t="shared" si="222"/>
        <v>42271.590833333335</v>
      </c>
      <c r="T2863" s="10">
        <f t="shared" si="223"/>
        <v>42257.590833333335</v>
      </c>
    </row>
    <row r="2864" spans="1:20" ht="43.2">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220"/>
        <v>4.3307086614173228E-3</v>
      </c>
      <c r="P2864">
        <f t="shared" si="221"/>
        <v>5.4545454545454543E-2</v>
      </c>
      <c r="Q2864" t="str" cm="1">
        <f t="array" ref="Q2864">_xlfn.IFS(LEFT(N2864,4)="film","film &amp; video",LEFT(N2864,4)="food","food",LEFT(N2864,4)="game","games",LEFT(N2864,4)="jour","journalism",LEFT(N2864,4)="musi","music",LEFT(N2864,4)="phot","photography",LEFT(N2864,4)="publ","publishing",LEFT(N2864,4)="tech","technology",LEFT(N2864,4)="thea","theater")</f>
        <v>theater</v>
      </c>
      <c r="R2864" t="str">
        <f t="shared" si="224"/>
        <v>plays</v>
      </c>
      <c r="S2864" s="10">
        <f t="shared" si="222"/>
        <v>41814.789687500001</v>
      </c>
      <c r="T2864" s="10">
        <f t="shared" si="223"/>
        <v>41784.789687500001</v>
      </c>
    </row>
    <row r="2865" spans="1:20" ht="43.2">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220"/>
        <v>4.0000000000000002E-4</v>
      </c>
      <c r="P2865">
        <f t="shared" si="221"/>
        <v>0.05</v>
      </c>
      <c r="Q2865" t="str" cm="1">
        <f t="array" ref="Q2865">_xlfn.IFS(LEFT(N2865,4)="film","film &amp; video",LEFT(N2865,4)="food","food",LEFT(N2865,4)="game","games",LEFT(N2865,4)="jour","journalism",LEFT(N2865,4)="musi","music",LEFT(N2865,4)="phot","photography",LEFT(N2865,4)="publ","publishing",LEFT(N2865,4)="tech","technology",LEFT(N2865,4)="thea","theater")</f>
        <v>theater</v>
      </c>
      <c r="R2865" t="str">
        <f t="shared" si="224"/>
        <v>plays</v>
      </c>
      <c r="S2865" s="10">
        <f t="shared" si="222"/>
        <v>41891.675034722226</v>
      </c>
      <c r="T2865" s="10">
        <f t="shared" si="223"/>
        <v>41831.675034722226</v>
      </c>
    </row>
    <row r="2866" spans="1:20">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220"/>
        <v>1.6E-2</v>
      </c>
      <c r="P2866">
        <f t="shared" si="221"/>
        <v>7.4999999999999997E-2</v>
      </c>
      <c r="Q2866" t="str" cm="1">
        <f t="array" ref="Q2866">_xlfn.IFS(LEFT(N2866,4)="film","film &amp; video",LEFT(N2866,4)="food","food",LEFT(N2866,4)="game","games",LEFT(N2866,4)="jour","journalism",LEFT(N2866,4)="musi","music",LEFT(N2866,4)="phot","photography",LEFT(N2866,4)="publ","publishing",LEFT(N2866,4)="tech","technology",LEFT(N2866,4)="thea","theater")</f>
        <v>theater</v>
      </c>
      <c r="R2866" t="str">
        <f t="shared" si="224"/>
        <v>plays</v>
      </c>
      <c r="S2866" s="10">
        <f t="shared" si="222"/>
        <v>42202.554166666669</v>
      </c>
      <c r="T2866" s="10">
        <f t="shared" si="223"/>
        <v>42172.613506944443</v>
      </c>
    </row>
    <row r="2867" spans="1:20" ht="43.2">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220"/>
        <v>0</v>
      </c>
      <c r="P2867" t="e">
        <f t="shared" si="221"/>
        <v>#DIV/0!</v>
      </c>
      <c r="Q2867" t="str" cm="1">
        <f t="array" ref="Q2867">_xlfn.IFS(LEFT(N2867,4)="film","film &amp; video",LEFT(N2867,4)="food","food",LEFT(N2867,4)="game","games",LEFT(N2867,4)="jour","journalism",LEFT(N2867,4)="musi","music",LEFT(N2867,4)="phot","photography",LEFT(N2867,4)="publ","publishing",LEFT(N2867,4)="tech","technology",LEFT(N2867,4)="thea","theater")</f>
        <v>theater</v>
      </c>
      <c r="R2867" t="str">
        <f t="shared" si="224"/>
        <v>plays</v>
      </c>
      <c r="S2867" s="10">
        <f t="shared" si="222"/>
        <v>42010.114108796297</v>
      </c>
      <c r="T2867" s="10">
        <f t="shared" si="223"/>
        <v>41950.114108796297</v>
      </c>
    </row>
    <row r="2868" spans="1:20" ht="43.2">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220"/>
        <v>8.9999999999999993E-3</v>
      </c>
      <c r="P2868">
        <f t="shared" si="221"/>
        <v>4.4444444444444446E-2</v>
      </c>
      <c r="Q2868" t="str" cm="1">
        <f t="array" ref="Q2868">_xlfn.IFS(LEFT(N2868,4)="film","film &amp; video",LEFT(N2868,4)="food","food",LEFT(N2868,4)="game","games",LEFT(N2868,4)="jour","journalism",LEFT(N2868,4)="musi","music",LEFT(N2868,4)="phot","photography",LEFT(N2868,4)="publ","publishing",LEFT(N2868,4)="tech","technology",LEFT(N2868,4)="thea","theater")</f>
        <v>theater</v>
      </c>
      <c r="R2868" t="str">
        <f t="shared" si="224"/>
        <v>plays</v>
      </c>
      <c r="S2868" s="10">
        <f t="shared" si="222"/>
        <v>42657.916666666672</v>
      </c>
      <c r="T2868" s="10">
        <f t="shared" si="223"/>
        <v>42627.955104166671</v>
      </c>
    </row>
    <row r="2869" spans="1:20" ht="57.6">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220"/>
        <v>0.2016</v>
      </c>
      <c r="P2869">
        <f t="shared" si="221"/>
        <v>1.984126984126984E-2</v>
      </c>
      <c r="Q2869" t="str" cm="1">
        <f t="array" ref="Q2869">_xlfn.IFS(LEFT(N2869,4)="film","film &amp; video",LEFT(N2869,4)="food","food",LEFT(N2869,4)="game","games",LEFT(N2869,4)="jour","journalism",LEFT(N2869,4)="musi","music",LEFT(N2869,4)="phot","photography",LEFT(N2869,4)="publ","publishing",LEFT(N2869,4)="tech","technology",LEFT(N2869,4)="thea","theater")</f>
        <v>theater</v>
      </c>
      <c r="R2869" t="str">
        <f t="shared" si="224"/>
        <v>plays</v>
      </c>
      <c r="S2869" s="10">
        <f t="shared" si="222"/>
        <v>42555.166666666672</v>
      </c>
      <c r="T2869" s="10">
        <f t="shared" si="223"/>
        <v>42531.195277777777</v>
      </c>
    </row>
    <row r="2870" spans="1:20" ht="57.6">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220"/>
        <v>0.42011733333333334</v>
      </c>
      <c r="P2870">
        <f t="shared" si="221"/>
        <v>9.5211496470827186E-3</v>
      </c>
      <c r="Q2870" t="str" cm="1">
        <f t="array" ref="Q2870">_xlfn.IFS(LEFT(N2870,4)="film","film &amp; video",LEFT(N2870,4)="food","food",LEFT(N2870,4)="game","games",LEFT(N2870,4)="jour","journalism",LEFT(N2870,4)="musi","music",LEFT(N2870,4)="phot","photography",LEFT(N2870,4)="publ","publishing",LEFT(N2870,4)="tech","technology",LEFT(N2870,4)="thea","theater")</f>
        <v>theater</v>
      </c>
      <c r="R2870" t="str">
        <f t="shared" si="224"/>
        <v>plays</v>
      </c>
      <c r="S2870" s="10">
        <f t="shared" si="222"/>
        <v>42648.827013888891</v>
      </c>
      <c r="T2870" s="10">
        <f t="shared" si="223"/>
        <v>42618.827013888891</v>
      </c>
    </row>
    <row r="2871" spans="1:20" ht="57.6">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220"/>
        <v>8.8500000000000002E-3</v>
      </c>
      <c r="P2871">
        <f t="shared" si="221"/>
        <v>2.8248587570621469E-2</v>
      </c>
      <c r="Q2871" t="str" cm="1">
        <f t="array" ref="Q2871">_xlfn.IFS(LEFT(N2871,4)="film","film &amp; video",LEFT(N2871,4)="food","food",LEFT(N2871,4)="game","games",LEFT(N2871,4)="jour","journalism",LEFT(N2871,4)="musi","music",LEFT(N2871,4)="phot","photography",LEFT(N2871,4)="publ","publishing",LEFT(N2871,4)="tech","technology",LEFT(N2871,4)="thea","theater")</f>
        <v>theater</v>
      </c>
      <c r="R2871" t="str">
        <f t="shared" si="224"/>
        <v>plays</v>
      </c>
      <c r="S2871" s="10">
        <f t="shared" si="222"/>
        <v>42570.593530092592</v>
      </c>
      <c r="T2871" s="10">
        <f t="shared" si="223"/>
        <v>42540.593530092592</v>
      </c>
    </row>
    <row r="2872" spans="1:20" ht="57.6">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220"/>
        <v>0.15</v>
      </c>
      <c r="P2872">
        <f t="shared" si="221"/>
        <v>1.2E-2</v>
      </c>
      <c r="Q2872" t="str" cm="1">
        <f t="array" ref="Q2872">_xlfn.IFS(LEFT(N2872,4)="film","film &amp; video",LEFT(N2872,4)="food","food",LEFT(N2872,4)="game","games",LEFT(N2872,4)="jour","journalism",LEFT(N2872,4)="musi","music",LEFT(N2872,4)="phot","photography",LEFT(N2872,4)="publ","publishing",LEFT(N2872,4)="tech","technology",LEFT(N2872,4)="thea","theater")</f>
        <v>theater</v>
      </c>
      <c r="R2872" t="str">
        <f t="shared" si="224"/>
        <v>plays</v>
      </c>
      <c r="S2872" s="10">
        <f t="shared" si="222"/>
        <v>41776.189409722225</v>
      </c>
      <c r="T2872" s="10">
        <f t="shared" si="223"/>
        <v>41746.189409722225</v>
      </c>
    </row>
    <row r="2873" spans="1:20" ht="43.2">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220"/>
        <v>4.6699999999999998E-2</v>
      </c>
      <c r="P2873">
        <f t="shared" si="221"/>
        <v>2.7837259100642397E-2</v>
      </c>
      <c r="Q2873" t="str" cm="1">
        <f t="array" ref="Q2873">_xlfn.IFS(LEFT(N2873,4)="film","film &amp; video",LEFT(N2873,4)="food","food",LEFT(N2873,4)="game","games",LEFT(N2873,4)="jour","journalism",LEFT(N2873,4)="musi","music",LEFT(N2873,4)="phot","photography",LEFT(N2873,4)="publ","publishing",LEFT(N2873,4)="tech","technology",LEFT(N2873,4)="thea","theater")</f>
        <v>theater</v>
      </c>
      <c r="R2873" t="str">
        <f t="shared" si="224"/>
        <v>plays</v>
      </c>
      <c r="S2873" s="10">
        <f t="shared" si="222"/>
        <v>41994.738576388889</v>
      </c>
      <c r="T2873" s="10">
        <f t="shared" si="223"/>
        <v>41974.738576388889</v>
      </c>
    </row>
    <row r="2874" spans="1:20" ht="43.2">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220"/>
        <v>0</v>
      </c>
      <c r="P2874" t="e">
        <f t="shared" si="221"/>
        <v>#DIV/0!</v>
      </c>
      <c r="Q2874" t="str" cm="1">
        <f t="array" ref="Q2874">_xlfn.IFS(LEFT(N2874,4)="film","film &amp; video",LEFT(N2874,4)="food","food",LEFT(N2874,4)="game","games",LEFT(N2874,4)="jour","journalism",LEFT(N2874,4)="musi","music",LEFT(N2874,4)="phot","photography",LEFT(N2874,4)="publ","publishing",LEFT(N2874,4)="tech","technology",LEFT(N2874,4)="thea","theater")</f>
        <v>theater</v>
      </c>
      <c r="R2874" t="str">
        <f t="shared" si="224"/>
        <v>plays</v>
      </c>
      <c r="S2874" s="10">
        <f t="shared" si="222"/>
        <v>42175.11618055556</v>
      </c>
      <c r="T2874" s="10">
        <f t="shared" si="223"/>
        <v>42115.11618055556</v>
      </c>
    </row>
    <row r="2875" spans="1:20" ht="57.6">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220"/>
        <v>0.38119999999999998</v>
      </c>
      <c r="P2875">
        <f t="shared" si="221"/>
        <v>8.3945435466946487E-3</v>
      </c>
      <c r="Q2875" t="str" cm="1">
        <f t="array" ref="Q2875">_xlfn.IFS(LEFT(N2875,4)="film","film &amp; video",LEFT(N2875,4)="food","food",LEFT(N2875,4)="game","games",LEFT(N2875,4)="jour","journalism",LEFT(N2875,4)="musi","music",LEFT(N2875,4)="phot","photography",LEFT(N2875,4)="publ","publishing",LEFT(N2875,4)="tech","technology",LEFT(N2875,4)="thea","theater")</f>
        <v>theater</v>
      </c>
      <c r="R2875" t="str">
        <f t="shared" si="224"/>
        <v>plays</v>
      </c>
      <c r="S2875" s="10">
        <f t="shared" si="222"/>
        <v>42032.817488425921</v>
      </c>
      <c r="T2875" s="10">
        <f t="shared" si="223"/>
        <v>42002.817488425921</v>
      </c>
    </row>
    <row r="2876" spans="1:20" ht="43.2">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220"/>
        <v>5.4199999999999998E-2</v>
      </c>
      <c r="P2876">
        <f t="shared" si="221"/>
        <v>1.107011070110701E-2</v>
      </c>
      <c r="Q2876" t="str" cm="1">
        <f t="array" ref="Q2876">_xlfn.IFS(LEFT(N2876,4)="film","film &amp; video",LEFT(N2876,4)="food","food",LEFT(N2876,4)="game","games",LEFT(N2876,4)="jour","journalism",LEFT(N2876,4)="musi","music",LEFT(N2876,4)="phot","photography",LEFT(N2876,4)="publ","publishing",LEFT(N2876,4)="tech","technology",LEFT(N2876,4)="thea","theater")</f>
        <v>theater</v>
      </c>
      <c r="R2876" t="str">
        <f t="shared" si="224"/>
        <v>plays</v>
      </c>
      <c r="S2876" s="10">
        <f t="shared" si="222"/>
        <v>42752.84474537037</v>
      </c>
      <c r="T2876" s="10">
        <f t="shared" si="223"/>
        <v>42722.84474537037</v>
      </c>
    </row>
    <row r="2877" spans="1:20" ht="43.2">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220"/>
        <v>3.5E-4</v>
      </c>
      <c r="P2877">
        <f t="shared" si="221"/>
        <v>0.42857142857142855</v>
      </c>
      <c r="Q2877" t="str" cm="1">
        <f t="array" ref="Q2877">_xlfn.IFS(LEFT(N2877,4)="film","film &amp; video",LEFT(N2877,4)="food","food",LEFT(N2877,4)="game","games",LEFT(N2877,4)="jour","journalism",LEFT(N2877,4)="musi","music",LEFT(N2877,4)="phot","photography",LEFT(N2877,4)="publ","publishing",LEFT(N2877,4)="tech","technology",LEFT(N2877,4)="thea","theater")</f>
        <v>theater</v>
      </c>
      <c r="R2877" t="str">
        <f t="shared" si="224"/>
        <v>plays</v>
      </c>
      <c r="S2877" s="10">
        <f t="shared" si="222"/>
        <v>42495.128391203703</v>
      </c>
      <c r="T2877" s="10">
        <f t="shared" si="223"/>
        <v>42465.128391203703</v>
      </c>
    </row>
    <row r="2878" spans="1:20" ht="43.2">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220"/>
        <v>0</v>
      </c>
      <c r="P2878" t="e">
        <f t="shared" si="221"/>
        <v>#DIV/0!</v>
      </c>
      <c r="Q2878" t="str" cm="1">
        <f t="array" ref="Q2878">_xlfn.IFS(LEFT(N2878,4)="film","film &amp; video",LEFT(N2878,4)="food","food",LEFT(N2878,4)="game","games",LEFT(N2878,4)="jour","journalism",LEFT(N2878,4)="musi","music",LEFT(N2878,4)="phot","photography",LEFT(N2878,4)="publ","publishing",LEFT(N2878,4)="tech","technology",LEFT(N2878,4)="thea","theater")</f>
        <v>theater</v>
      </c>
      <c r="R2878" t="str">
        <f t="shared" si="224"/>
        <v>plays</v>
      </c>
      <c r="S2878" s="10">
        <f t="shared" si="222"/>
        <v>42201.743969907402</v>
      </c>
      <c r="T2878" s="10">
        <f t="shared" si="223"/>
        <v>42171.743969907402</v>
      </c>
    </row>
    <row r="2879" spans="1:20" ht="43.2">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220"/>
        <v>0.10833333333333334</v>
      </c>
      <c r="P2879">
        <f t="shared" si="221"/>
        <v>9.2307692307692316E-3</v>
      </c>
      <c r="Q2879" t="str" cm="1">
        <f t="array" ref="Q2879">_xlfn.IFS(LEFT(N2879,4)="film","film &amp; video",LEFT(N2879,4)="food","food",LEFT(N2879,4)="game","games",LEFT(N2879,4)="jour","journalism",LEFT(N2879,4)="musi","music",LEFT(N2879,4)="phot","photography",LEFT(N2879,4)="publ","publishing",LEFT(N2879,4)="tech","technology",LEFT(N2879,4)="thea","theater")</f>
        <v>theater</v>
      </c>
      <c r="R2879" t="str">
        <f t="shared" si="224"/>
        <v>plays</v>
      </c>
      <c r="S2879" s="10">
        <f t="shared" si="222"/>
        <v>42704.708333333328</v>
      </c>
      <c r="T2879" s="10">
        <f t="shared" si="223"/>
        <v>42672.955138888887</v>
      </c>
    </row>
    <row r="2880" spans="1:20" ht="43.2">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220"/>
        <v>2.1000000000000001E-2</v>
      </c>
      <c r="P2880">
        <f t="shared" si="221"/>
        <v>6.3492063492063489E-2</v>
      </c>
      <c r="Q2880" t="str" cm="1">
        <f t="array" ref="Q2880">_xlfn.IFS(LEFT(N2880,4)="film","film &amp; video",LEFT(N2880,4)="food","food",LEFT(N2880,4)="game","games",LEFT(N2880,4)="jour","journalism",LEFT(N2880,4)="musi","music",LEFT(N2880,4)="phot","photography",LEFT(N2880,4)="publ","publishing",LEFT(N2880,4)="tech","technology",LEFT(N2880,4)="thea","theater")</f>
        <v>theater</v>
      </c>
      <c r="R2880" t="str">
        <f t="shared" si="224"/>
        <v>plays</v>
      </c>
      <c r="S2880" s="10">
        <f t="shared" si="222"/>
        <v>42188.615682870368</v>
      </c>
      <c r="T2880" s="10">
        <f t="shared" si="223"/>
        <v>42128.615682870368</v>
      </c>
    </row>
    <row r="2881" spans="1:20" ht="43.2">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220"/>
        <v>2.5892857142857141E-3</v>
      </c>
      <c r="P2881">
        <f t="shared" si="221"/>
        <v>3.4482758620689655E-2</v>
      </c>
      <c r="Q2881" t="str" cm="1">
        <f t="array" ref="Q2881">_xlfn.IFS(LEFT(N2881,4)="film","film &amp; video",LEFT(N2881,4)="food","food",LEFT(N2881,4)="game","games",LEFT(N2881,4)="jour","journalism",LEFT(N2881,4)="musi","music",LEFT(N2881,4)="phot","photography",LEFT(N2881,4)="publ","publishing",LEFT(N2881,4)="tech","technology",LEFT(N2881,4)="thea","theater")</f>
        <v>theater</v>
      </c>
      <c r="R2881" t="str">
        <f t="shared" si="224"/>
        <v>plays</v>
      </c>
      <c r="S2881" s="10">
        <f t="shared" si="222"/>
        <v>42389.725243055553</v>
      </c>
      <c r="T2881" s="10">
        <f t="shared" si="223"/>
        <v>42359.725243055553</v>
      </c>
    </row>
    <row r="2882" spans="1:20" ht="43.2">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225">E2882/D2882</f>
        <v>0.23333333333333334</v>
      </c>
      <c r="P2882">
        <f t="shared" ref="P2882:P2945" si="226">L2882/E2882</f>
        <v>1.0357142857142856E-2</v>
      </c>
      <c r="Q2882" t="str" cm="1">
        <f t="array" ref="Q2882">_xlfn.IFS(LEFT(N2882,4)="film","film &amp; video",LEFT(N2882,4)="food","food",LEFT(N2882,4)="game","games",LEFT(N2882,4)="jour","journalism",LEFT(N2882,4)="musi","music",LEFT(N2882,4)="phot","photography",LEFT(N2882,4)="publ","publishing",LEFT(N2882,4)="tech","technology",LEFT(N2882,4)="thea","theater")</f>
        <v>theater</v>
      </c>
      <c r="R2882" t="str">
        <f t="shared" si="224"/>
        <v>plays</v>
      </c>
      <c r="S2882" s="10">
        <f t="shared" ref="S2882:S2945" si="227">(((I2882/60)/60)/24)+DATE(1970,1,1)</f>
        <v>42236.711805555555</v>
      </c>
      <c r="T2882" s="10">
        <f t="shared" ref="T2882:T2945" si="228">(((J2882/60)/60)/24)+DATE(1970,1,1)</f>
        <v>42192.905694444446</v>
      </c>
    </row>
    <row r="2883" spans="1:20" ht="43.2">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225"/>
        <v>0</v>
      </c>
      <c r="P2883" t="e">
        <f t="shared" si="226"/>
        <v>#DIV/0!</v>
      </c>
      <c r="Q2883" t="str" cm="1">
        <f t="array" ref="Q2883">_xlfn.IFS(LEFT(N2883,4)="film","film &amp; video",LEFT(N2883,4)="food","food",LEFT(N2883,4)="game","games",LEFT(N2883,4)="jour","journalism",LEFT(N2883,4)="musi","music",LEFT(N2883,4)="phot","photography",LEFT(N2883,4)="publ","publishing",LEFT(N2883,4)="tech","technology",LEFT(N2883,4)="thea","theater")</f>
        <v>theater</v>
      </c>
      <c r="R2883" t="str">
        <f t="shared" ref="R2883:R2946" si="229">MID(N2883,SEARCH("/",N2883)+1,17)</f>
        <v>plays</v>
      </c>
      <c r="S2883" s="10">
        <f t="shared" si="227"/>
        <v>41976.639305555553</v>
      </c>
      <c r="T2883" s="10">
        <f t="shared" si="228"/>
        <v>41916.597638888888</v>
      </c>
    </row>
    <row r="2884" spans="1:20" ht="43.2">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225"/>
        <v>0.33600000000000002</v>
      </c>
      <c r="P2884">
        <f t="shared" si="226"/>
        <v>1.5873015873015872E-2</v>
      </c>
      <c r="Q2884" t="str" cm="1">
        <f t="array" ref="Q2884">_xlfn.IFS(LEFT(N2884,4)="film","film &amp; video",LEFT(N2884,4)="food","food",LEFT(N2884,4)="game","games",LEFT(N2884,4)="jour","journalism",LEFT(N2884,4)="musi","music",LEFT(N2884,4)="phot","photography",LEFT(N2884,4)="publ","publishing",LEFT(N2884,4)="tech","technology",LEFT(N2884,4)="thea","theater")</f>
        <v>theater</v>
      </c>
      <c r="R2884" t="str">
        <f t="shared" si="229"/>
        <v>plays</v>
      </c>
      <c r="S2884" s="10">
        <f t="shared" si="227"/>
        <v>42491.596273148149</v>
      </c>
      <c r="T2884" s="10">
        <f t="shared" si="228"/>
        <v>42461.596273148149</v>
      </c>
    </row>
    <row r="2885" spans="1:20" ht="57.6">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225"/>
        <v>0.1908</v>
      </c>
      <c r="P2885">
        <f t="shared" si="226"/>
        <v>2.6205450733752622E-3</v>
      </c>
      <c r="Q2885" t="str" cm="1">
        <f t="array" ref="Q2885">_xlfn.IFS(LEFT(N2885,4)="film","film &amp; video",LEFT(N2885,4)="food","food",LEFT(N2885,4)="game","games",LEFT(N2885,4)="jour","journalism",LEFT(N2885,4)="musi","music",LEFT(N2885,4)="phot","photography",LEFT(N2885,4)="publ","publishing",LEFT(N2885,4)="tech","technology",LEFT(N2885,4)="thea","theater")</f>
        <v>theater</v>
      </c>
      <c r="R2885" t="str">
        <f t="shared" si="229"/>
        <v>plays</v>
      </c>
      <c r="S2885" s="10">
        <f t="shared" si="227"/>
        <v>42406.207638888889</v>
      </c>
      <c r="T2885" s="10">
        <f t="shared" si="228"/>
        <v>42370.90320601852</v>
      </c>
    </row>
    <row r="2886" spans="1:20" ht="28.8">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225"/>
        <v>4.1111111111111114E-3</v>
      </c>
      <c r="P2886">
        <f t="shared" si="226"/>
        <v>2.1621621621621623E-2</v>
      </c>
      <c r="Q2886" t="str" cm="1">
        <f t="array" ref="Q2886">_xlfn.IFS(LEFT(N2886,4)="film","film &amp; video",LEFT(N2886,4)="food","food",LEFT(N2886,4)="game","games",LEFT(N2886,4)="jour","journalism",LEFT(N2886,4)="musi","music",LEFT(N2886,4)="phot","photography",LEFT(N2886,4)="publ","publishing",LEFT(N2886,4)="tech","technology",LEFT(N2886,4)="thea","theater")</f>
        <v>theater</v>
      </c>
      <c r="R2886" t="str">
        <f t="shared" si="229"/>
        <v>plays</v>
      </c>
      <c r="S2886" s="10">
        <f t="shared" si="227"/>
        <v>41978.727256944447</v>
      </c>
      <c r="T2886" s="10">
        <f t="shared" si="228"/>
        <v>41948.727256944447</v>
      </c>
    </row>
    <row r="2887" spans="1:20" ht="28.8">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225"/>
        <v>0.32500000000000001</v>
      </c>
      <c r="P2887">
        <f t="shared" si="226"/>
        <v>3.8461538461538464E-2</v>
      </c>
      <c r="Q2887" t="str" cm="1">
        <f t="array" ref="Q2887">_xlfn.IFS(LEFT(N2887,4)="film","film &amp; video",LEFT(N2887,4)="food","food",LEFT(N2887,4)="game","games",LEFT(N2887,4)="jour","journalism",LEFT(N2887,4)="musi","music",LEFT(N2887,4)="phot","photography",LEFT(N2887,4)="publ","publishing",LEFT(N2887,4)="tech","technology",LEFT(N2887,4)="thea","theater")</f>
        <v>theater</v>
      </c>
      <c r="R2887" t="str">
        <f t="shared" si="229"/>
        <v>plays</v>
      </c>
      <c r="S2887" s="10">
        <f t="shared" si="227"/>
        <v>42077.034733796296</v>
      </c>
      <c r="T2887" s="10">
        <f t="shared" si="228"/>
        <v>42047.07640046296</v>
      </c>
    </row>
    <row r="2888" spans="1:20" ht="43.2">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225"/>
        <v>0.05</v>
      </c>
      <c r="P2888">
        <f t="shared" si="226"/>
        <v>0.1</v>
      </c>
      <c r="Q2888" t="str" cm="1">
        <f t="array" ref="Q2888">_xlfn.IFS(LEFT(N2888,4)="film","film &amp; video",LEFT(N2888,4)="food","food",LEFT(N2888,4)="game","games",LEFT(N2888,4)="jour","journalism",LEFT(N2888,4)="musi","music",LEFT(N2888,4)="phot","photography",LEFT(N2888,4)="publ","publishing",LEFT(N2888,4)="tech","technology",LEFT(N2888,4)="thea","theater")</f>
        <v>theater</v>
      </c>
      <c r="R2888" t="str">
        <f t="shared" si="229"/>
        <v>plays</v>
      </c>
      <c r="S2888" s="10">
        <f t="shared" si="227"/>
        <v>42266.165972222225</v>
      </c>
      <c r="T2888" s="10">
        <f t="shared" si="228"/>
        <v>42261.632916666669</v>
      </c>
    </row>
    <row r="2889" spans="1:20" ht="43.2">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225"/>
        <v>1.6666666666666668E-3</v>
      </c>
      <c r="P2889">
        <f t="shared" si="226"/>
        <v>0.2</v>
      </c>
      <c r="Q2889" t="str" cm="1">
        <f t="array" ref="Q2889">_xlfn.IFS(LEFT(N2889,4)="film","film &amp; video",LEFT(N2889,4)="food","food",LEFT(N2889,4)="game","games",LEFT(N2889,4)="jour","journalism",LEFT(N2889,4)="musi","music",LEFT(N2889,4)="phot","photography",LEFT(N2889,4)="publ","publishing",LEFT(N2889,4)="tech","technology",LEFT(N2889,4)="thea","theater")</f>
        <v>theater</v>
      </c>
      <c r="R2889" t="str">
        <f t="shared" si="229"/>
        <v>plays</v>
      </c>
      <c r="S2889" s="10">
        <f t="shared" si="227"/>
        <v>42015.427361111113</v>
      </c>
      <c r="T2889" s="10">
        <f t="shared" si="228"/>
        <v>41985.427361111113</v>
      </c>
    </row>
    <row r="2890" spans="1:20" ht="43.2">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225"/>
        <v>0</v>
      </c>
      <c r="P2890" t="e">
        <f t="shared" si="226"/>
        <v>#DIV/0!</v>
      </c>
      <c r="Q2890" t="str" cm="1">
        <f t="array" ref="Q2890">_xlfn.IFS(LEFT(N2890,4)="film","film &amp; video",LEFT(N2890,4)="food","food",LEFT(N2890,4)="game","games",LEFT(N2890,4)="jour","journalism",LEFT(N2890,4)="musi","music",LEFT(N2890,4)="phot","photography",LEFT(N2890,4)="publ","publishing",LEFT(N2890,4)="tech","technology",LEFT(N2890,4)="thea","theater")</f>
        <v>theater</v>
      </c>
      <c r="R2890" t="str">
        <f t="shared" si="229"/>
        <v>plays</v>
      </c>
      <c r="S2890" s="10">
        <f t="shared" si="227"/>
        <v>41930.207638888889</v>
      </c>
      <c r="T2890" s="10">
        <f t="shared" si="228"/>
        <v>41922.535185185188</v>
      </c>
    </row>
    <row r="2891" spans="1:20" ht="43.2">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225"/>
        <v>0.38066666666666665</v>
      </c>
      <c r="P2891">
        <f t="shared" si="226"/>
        <v>1.2259194395796848E-2</v>
      </c>
      <c r="Q2891" t="str" cm="1">
        <f t="array" ref="Q2891">_xlfn.IFS(LEFT(N2891,4)="film","film &amp; video",LEFT(N2891,4)="food","food",LEFT(N2891,4)="game","games",LEFT(N2891,4)="jour","journalism",LEFT(N2891,4)="musi","music",LEFT(N2891,4)="phot","photography",LEFT(N2891,4)="publ","publishing",LEFT(N2891,4)="tech","technology",LEFT(N2891,4)="thea","theater")</f>
        <v>theater</v>
      </c>
      <c r="R2891" t="str">
        <f t="shared" si="229"/>
        <v>plays</v>
      </c>
      <c r="S2891" s="10">
        <f t="shared" si="227"/>
        <v>41880.863252314812</v>
      </c>
      <c r="T2891" s="10">
        <f t="shared" si="228"/>
        <v>41850.863252314812</v>
      </c>
    </row>
    <row r="2892" spans="1:20" ht="43.2">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225"/>
        <v>1.0500000000000001E-2</v>
      </c>
      <c r="P2892">
        <f t="shared" si="226"/>
        <v>0.14285714285714285</v>
      </c>
      <c r="Q2892" t="str" cm="1">
        <f t="array" ref="Q2892">_xlfn.IFS(LEFT(N2892,4)="film","film &amp; video",LEFT(N2892,4)="food","food",LEFT(N2892,4)="game","games",LEFT(N2892,4)="jour","journalism",LEFT(N2892,4)="musi","music",LEFT(N2892,4)="phot","photography",LEFT(N2892,4)="publ","publishing",LEFT(N2892,4)="tech","technology",LEFT(N2892,4)="thea","theater")</f>
        <v>theater</v>
      </c>
      <c r="R2892" t="str">
        <f t="shared" si="229"/>
        <v>plays</v>
      </c>
      <c r="S2892" s="10">
        <f t="shared" si="227"/>
        <v>41860.125</v>
      </c>
      <c r="T2892" s="10">
        <f t="shared" si="228"/>
        <v>41831.742962962962</v>
      </c>
    </row>
    <row r="2893" spans="1:20" ht="43.2">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225"/>
        <v>2.7300000000000001E-2</v>
      </c>
      <c r="P2893">
        <f t="shared" si="226"/>
        <v>3.6630036630036632E-2</v>
      </c>
      <c r="Q2893" t="str" cm="1">
        <f t="array" ref="Q2893">_xlfn.IFS(LEFT(N2893,4)="film","film &amp; video",LEFT(N2893,4)="food","food",LEFT(N2893,4)="game","games",LEFT(N2893,4)="jour","journalism",LEFT(N2893,4)="musi","music",LEFT(N2893,4)="phot","photography",LEFT(N2893,4)="publ","publishing",LEFT(N2893,4)="tech","technology",LEFT(N2893,4)="thea","theater")</f>
        <v>theater</v>
      </c>
      <c r="R2893" t="str">
        <f t="shared" si="229"/>
        <v>plays</v>
      </c>
      <c r="S2893" s="10">
        <f t="shared" si="227"/>
        <v>42475.84175925926</v>
      </c>
      <c r="T2893" s="10">
        <f t="shared" si="228"/>
        <v>42415.883425925931</v>
      </c>
    </row>
    <row r="2894" spans="1:20" ht="43.2">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225"/>
        <v>9.0909090909090912E-2</v>
      </c>
      <c r="P2894">
        <f t="shared" si="226"/>
        <v>3.4000000000000002E-2</v>
      </c>
      <c r="Q2894" t="str" cm="1">
        <f t="array" ref="Q2894">_xlfn.IFS(LEFT(N2894,4)="film","film &amp; video",LEFT(N2894,4)="food","food",LEFT(N2894,4)="game","games",LEFT(N2894,4)="jour","journalism",LEFT(N2894,4)="musi","music",LEFT(N2894,4)="phot","photography",LEFT(N2894,4)="publ","publishing",LEFT(N2894,4)="tech","technology",LEFT(N2894,4)="thea","theater")</f>
        <v>theater</v>
      </c>
      <c r="R2894" t="str">
        <f t="shared" si="229"/>
        <v>plays</v>
      </c>
      <c r="S2894" s="10">
        <f t="shared" si="227"/>
        <v>41876.875</v>
      </c>
      <c r="T2894" s="10">
        <f t="shared" si="228"/>
        <v>41869.714166666665</v>
      </c>
    </row>
    <row r="2895" spans="1:20">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225"/>
        <v>5.0000000000000001E-3</v>
      </c>
      <c r="P2895">
        <f t="shared" si="226"/>
        <v>0.08</v>
      </c>
      <c r="Q2895" t="str" cm="1">
        <f t="array" ref="Q2895">_xlfn.IFS(LEFT(N2895,4)="film","film &amp; video",LEFT(N2895,4)="food","food",LEFT(N2895,4)="game","games",LEFT(N2895,4)="jour","journalism",LEFT(N2895,4)="musi","music",LEFT(N2895,4)="phot","photography",LEFT(N2895,4)="publ","publishing",LEFT(N2895,4)="tech","technology",LEFT(N2895,4)="thea","theater")</f>
        <v>theater</v>
      </c>
      <c r="R2895" t="str">
        <f t="shared" si="229"/>
        <v>plays</v>
      </c>
      <c r="S2895" s="10">
        <f t="shared" si="227"/>
        <v>42013.083333333328</v>
      </c>
      <c r="T2895" s="10">
        <f t="shared" si="228"/>
        <v>41953.773090277777</v>
      </c>
    </row>
    <row r="2896" spans="1:20" ht="28.8">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225"/>
        <v>0</v>
      </c>
      <c r="P2896" t="e">
        <f t="shared" si="226"/>
        <v>#DIV/0!</v>
      </c>
      <c r="Q2896" t="str" cm="1">
        <f t="array" ref="Q2896">_xlfn.IFS(LEFT(N2896,4)="film","film &amp; video",LEFT(N2896,4)="food","food",LEFT(N2896,4)="game","games",LEFT(N2896,4)="jour","journalism",LEFT(N2896,4)="musi","music",LEFT(N2896,4)="phot","photography",LEFT(N2896,4)="publ","publishing",LEFT(N2896,4)="tech","technology",LEFT(N2896,4)="thea","theater")</f>
        <v>theater</v>
      </c>
      <c r="R2896" t="str">
        <f t="shared" si="229"/>
        <v>plays</v>
      </c>
      <c r="S2896" s="10">
        <f t="shared" si="227"/>
        <v>42097.944618055553</v>
      </c>
      <c r="T2896" s="10">
        <f t="shared" si="228"/>
        <v>42037.986284722225</v>
      </c>
    </row>
    <row r="2897" spans="1:20" ht="43.2">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225"/>
        <v>4.5999999999999999E-2</v>
      </c>
      <c r="P2897">
        <f t="shared" si="226"/>
        <v>0.17391304347826086</v>
      </c>
      <c r="Q2897" t="str" cm="1">
        <f t="array" ref="Q2897">_xlfn.IFS(LEFT(N2897,4)="film","film &amp; video",LEFT(N2897,4)="food","food",LEFT(N2897,4)="game","games",LEFT(N2897,4)="jour","journalism",LEFT(N2897,4)="musi","music",LEFT(N2897,4)="phot","photography",LEFT(N2897,4)="publ","publishing",LEFT(N2897,4)="tech","technology",LEFT(N2897,4)="thea","theater")</f>
        <v>theater</v>
      </c>
      <c r="R2897" t="str">
        <f t="shared" si="229"/>
        <v>plays</v>
      </c>
      <c r="S2897" s="10">
        <f t="shared" si="227"/>
        <v>41812.875</v>
      </c>
      <c r="T2897" s="10">
        <f t="shared" si="228"/>
        <v>41811.555462962962</v>
      </c>
    </row>
    <row r="2898" spans="1:20" ht="43.2">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225"/>
        <v>0.20833333333333334</v>
      </c>
      <c r="P2898">
        <f t="shared" si="226"/>
        <v>1.9199999999999998E-2</v>
      </c>
      <c r="Q2898" t="str" cm="1">
        <f t="array" ref="Q2898">_xlfn.IFS(LEFT(N2898,4)="film","film &amp; video",LEFT(N2898,4)="food","food",LEFT(N2898,4)="game","games",LEFT(N2898,4)="jour","journalism",LEFT(N2898,4)="musi","music",LEFT(N2898,4)="phot","photography",LEFT(N2898,4)="publ","publishing",LEFT(N2898,4)="tech","technology",LEFT(N2898,4)="thea","theater")</f>
        <v>theater</v>
      </c>
      <c r="R2898" t="str">
        <f t="shared" si="229"/>
        <v>plays</v>
      </c>
      <c r="S2898" s="10">
        <f t="shared" si="227"/>
        <v>42716.25</v>
      </c>
      <c r="T2898" s="10">
        <f t="shared" si="228"/>
        <v>42701.908807870372</v>
      </c>
    </row>
    <row r="2899" spans="1:20" ht="43.2">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225"/>
        <v>4.583333333333333E-2</v>
      </c>
      <c r="P2899">
        <f t="shared" si="226"/>
        <v>5.454545454545455E-3</v>
      </c>
      <c r="Q2899" t="str" cm="1">
        <f t="array" ref="Q2899">_xlfn.IFS(LEFT(N2899,4)="film","film &amp; video",LEFT(N2899,4)="food","food",LEFT(N2899,4)="game","games",LEFT(N2899,4)="jour","journalism",LEFT(N2899,4)="musi","music",LEFT(N2899,4)="phot","photography",LEFT(N2899,4)="publ","publishing",LEFT(N2899,4)="tech","technology",LEFT(N2899,4)="thea","theater")</f>
        <v>theater</v>
      </c>
      <c r="R2899" t="str">
        <f t="shared" si="229"/>
        <v>plays</v>
      </c>
      <c r="S2899" s="10">
        <f t="shared" si="227"/>
        <v>42288.645196759258</v>
      </c>
      <c r="T2899" s="10">
        <f t="shared" si="228"/>
        <v>42258.646504629629</v>
      </c>
    </row>
    <row r="2900" spans="1:20" ht="43.2">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225"/>
        <v>4.2133333333333335E-2</v>
      </c>
      <c r="P2900">
        <f t="shared" si="226"/>
        <v>3.7974683544303799E-2</v>
      </c>
      <c r="Q2900" t="str" cm="1">
        <f t="array" ref="Q2900">_xlfn.IFS(LEFT(N2900,4)="film","film &amp; video",LEFT(N2900,4)="food","food",LEFT(N2900,4)="game","games",LEFT(N2900,4)="jour","journalism",LEFT(N2900,4)="musi","music",LEFT(N2900,4)="phot","photography",LEFT(N2900,4)="publ","publishing",LEFT(N2900,4)="tech","technology",LEFT(N2900,4)="thea","theater")</f>
        <v>theater</v>
      </c>
      <c r="R2900" t="str">
        <f t="shared" si="229"/>
        <v>plays</v>
      </c>
      <c r="S2900" s="10">
        <f t="shared" si="227"/>
        <v>42308.664965277778</v>
      </c>
      <c r="T2900" s="10">
        <f t="shared" si="228"/>
        <v>42278.664965277778</v>
      </c>
    </row>
    <row r="2901" spans="1:20" ht="43.2">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225"/>
        <v>0</v>
      </c>
      <c r="P2901" t="e">
        <f t="shared" si="226"/>
        <v>#DIV/0!</v>
      </c>
      <c r="Q2901" t="str" cm="1">
        <f t="array" ref="Q2901">_xlfn.IFS(LEFT(N2901,4)="film","film &amp; video",LEFT(N2901,4)="food","food",LEFT(N2901,4)="game","games",LEFT(N2901,4)="jour","journalism",LEFT(N2901,4)="musi","music",LEFT(N2901,4)="phot","photography",LEFT(N2901,4)="publ","publishing",LEFT(N2901,4)="tech","technology",LEFT(N2901,4)="thea","theater")</f>
        <v>theater</v>
      </c>
      <c r="R2901" t="str">
        <f t="shared" si="229"/>
        <v>plays</v>
      </c>
      <c r="S2901" s="10">
        <f t="shared" si="227"/>
        <v>42575.078217592592</v>
      </c>
      <c r="T2901" s="10">
        <f t="shared" si="228"/>
        <v>42515.078217592592</v>
      </c>
    </row>
    <row r="2902" spans="1:20" ht="57.6">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225"/>
        <v>0.61909090909090914</v>
      </c>
      <c r="P2902">
        <f t="shared" si="226"/>
        <v>2.0558002936857563E-3</v>
      </c>
      <c r="Q2902" t="str" cm="1">
        <f t="array" ref="Q2902">_xlfn.IFS(LEFT(N2902,4)="film","film &amp; video",LEFT(N2902,4)="food","food",LEFT(N2902,4)="game","games",LEFT(N2902,4)="jour","journalism",LEFT(N2902,4)="musi","music",LEFT(N2902,4)="phot","photography",LEFT(N2902,4)="publ","publishing",LEFT(N2902,4)="tech","technology",LEFT(N2902,4)="thea","theater")</f>
        <v>theater</v>
      </c>
      <c r="R2902" t="str">
        <f t="shared" si="229"/>
        <v>plays</v>
      </c>
      <c r="S2902" s="10">
        <f t="shared" si="227"/>
        <v>41860.234166666669</v>
      </c>
      <c r="T2902" s="10">
        <f t="shared" si="228"/>
        <v>41830.234166666669</v>
      </c>
    </row>
    <row r="2903" spans="1:20" ht="43.2">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225"/>
        <v>8.0000000000000002E-3</v>
      </c>
      <c r="P2903">
        <f t="shared" si="226"/>
        <v>0.33333333333333331</v>
      </c>
      <c r="Q2903" t="str" cm="1">
        <f t="array" ref="Q2903">_xlfn.IFS(LEFT(N2903,4)="film","film &amp; video",LEFT(N2903,4)="food","food",LEFT(N2903,4)="game","games",LEFT(N2903,4)="jour","journalism",LEFT(N2903,4)="musi","music",LEFT(N2903,4)="phot","photography",LEFT(N2903,4)="publ","publishing",LEFT(N2903,4)="tech","technology",LEFT(N2903,4)="thea","theater")</f>
        <v>theater</v>
      </c>
      <c r="R2903" t="str">
        <f t="shared" si="229"/>
        <v>plays</v>
      </c>
      <c r="S2903" s="10">
        <f t="shared" si="227"/>
        <v>42042.904386574075</v>
      </c>
      <c r="T2903" s="10">
        <f t="shared" si="228"/>
        <v>41982.904386574075</v>
      </c>
    </row>
    <row r="2904" spans="1:20" ht="43.2">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225"/>
        <v>1.6666666666666666E-4</v>
      </c>
      <c r="P2904">
        <f t="shared" si="226"/>
        <v>0.04</v>
      </c>
      <c r="Q2904" t="str" cm="1">
        <f t="array" ref="Q2904">_xlfn.IFS(LEFT(N2904,4)="film","film &amp; video",LEFT(N2904,4)="food","food",LEFT(N2904,4)="game","games",LEFT(N2904,4)="jour","journalism",LEFT(N2904,4)="musi","music",LEFT(N2904,4)="phot","photography",LEFT(N2904,4)="publ","publishing",LEFT(N2904,4)="tech","technology",LEFT(N2904,4)="thea","theater")</f>
        <v>theater</v>
      </c>
      <c r="R2904" t="str">
        <f t="shared" si="229"/>
        <v>plays</v>
      </c>
      <c r="S2904" s="10">
        <f t="shared" si="227"/>
        <v>42240.439768518518</v>
      </c>
      <c r="T2904" s="10">
        <f t="shared" si="228"/>
        <v>42210.439768518518</v>
      </c>
    </row>
    <row r="2905" spans="1:20" ht="43.2">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225"/>
        <v>7.7999999999999996E-3</v>
      </c>
      <c r="P2905">
        <f t="shared" si="226"/>
        <v>0.10256410256410256</v>
      </c>
      <c r="Q2905" t="str" cm="1">
        <f t="array" ref="Q2905">_xlfn.IFS(LEFT(N2905,4)="film","film &amp; video",LEFT(N2905,4)="food","food",LEFT(N2905,4)="game","games",LEFT(N2905,4)="jour","journalism",LEFT(N2905,4)="musi","music",LEFT(N2905,4)="phot","photography",LEFT(N2905,4)="publ","publishing",LEFT(N2905,4)="tech","technology",LEFT(N2905,4)="thea","theater")</f>
        <v>theater</v>
      </c>
      <c r="R2905" t="str">
        <f t="shared" si="229"/>
        <v>plays</v>
      </c>
      <c r="S2905" s="10">
        <f t="shared" si="227"/>
        <v>42256.166874999995</v>
      </c>
      <c r="T2905" s="10">
        <f t="shared" si="228"/>
        <v>42196.166874999995</v>
      </c>
    </row>
    <row r="2906" spans="1:20" ht="43.2">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225"/>
        <v>0.05</v>
      </c>
      <c r="P2906">
        <f t="shared" si="226"/>
        <v>5.3333333333333337E-2</v>
      </c>
      <c r="Q2906" t="str" cm="1">
        <f t="array" ref="Q2906">_xlfn.IFS(LEFT(N2906,4)="film","film &amp; video",LEFT(N2906,4)="food","food",LEFT(N2906,4)="game","games",LEFT(N2906,4)="jour","journalism",LEFT(N2906,4)="musi","music",LEFT(N2906,4)="phot","photography",LEFT(N2906,4)="publ","publishing",LEFT(N2906,4)="tech","technology",LEFT(N2906,4)="thea","theater")</f>
        <v>theater</v>
      </c>
      <c r="R2906" t="str">
        <f t="shared" si="229"/>
        <v>plays</v>
      </c>
      <c r="S2906" s="10">
        <f t="shared" si="227"/>
        <v>41952.5</v>
      </c>
      <c r="T2906" s="10">
        <f t="shared" si="228"/>
        <v>41940.967951388891</v>
      </c>
    </row>
    <row r="2907" spans="1:20" ht="43.2">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225"/>
        <v>0.17771428571428571</v>
      </c>
      <c r="P2907">
        <f t="shared" si="226"/>
        <v>2.7331189710610933E-2</v>
      </c>
      <c r="Q2907" t="str" cm="1">
        <f t="array" ref="Q2907">_xlfn.IFS(LEFT(N2907,4)="film","film &amp; video",LEFT(N2907,4)="food","food",LEFT(N2907,4)="game","games",LEFT(N2907,4)="jour","journalism",LEFT(N2907,4)="musi","music",LEFT(N2907,4)="phot","photography",LEFT(N2907,4)="publ","publishing",LEFT(N2907,4)="tech","technology",LEFT(N2907,4)="thea","theater")</f>
        <v>theater</v>
      </c>
      <c r="R2907" t="str">
        <f t="shared" si="229"/>
        <v>plays</v>
      </c>
      <c r="S2907" s="10">
        <f t="shared" si="227"/>
        <v>42620.056863425925</v>
      </c>
      <c r="T2907" s="10">
        <f t="shared" si="228"/>
        <v>42606.056863425925</v>
      </c>
    </row>
    <row r="2908" spans="1:20" ht="57.6">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225"/>
        <v>9.4166666666666662E-2</v>
      </c>
      <c r="P2908">
        <f t="shared" si="226"/>
        <v>1.2389380530973451E-2</v>
      </c>
      <c r="Q2908" t="str" cm="1">
        <f t="array" ref="Q2908">_xlfn.IFS(LEFT(N2908,4)="film","film &amp; video",LEFT(N2908,4)="food","food",LEFT(N2908,4)="game","games",LEFT(N2908,4)="jour","journalism",LEFT(N2908,4)="musi","music",LEFT(N2908,4)="phot","photography",LEFT(N2908,4)="publ","publishing",LEFT(N2908,4)="tech","technology",LEFT(N2908,4)="thea","theater")</f>
        <v>theater</v>
      </c>
      <c r="R2908" t="str">
        <f t="shared" si="229"/>
        <v>plays</v>
      </c>
      <c r="S2908" s="10">
        <f t="shared" si="227"/>
        <v>42217.041666666672</v>
      </c>
      <c r="T2908" s="10">
        <f t="shared" si="228"/>
        <v>42199.648912037039</v>
      </c>
    </row>
    <row r="2909" spans="1:20" ht="43.2">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225"/>
        <v>8.0000000000000004E-4</v>
      </c>
      <c r="P2909">
        <f t="shared" si="226"/>
        <v>1</v>
      </c>
      <c r="Q2909" t="str" cm="1">
        <f t="array" ref="Q2909">_xlfn.IFS(LEFT(N2909,4)="film","film &amp; video",LEFT(N2909,4)="food","food",LEFT(N2909,4)="game","games",LEFT(N2909,4)="jour","journalism",LEFT(N2909,4)="musi","music",LEFT(N2909,4)="phot","photography",LEFT(N2909,4)="publ","publishing",LEFT(N2909,4)="tech","technology",LEFT(N2909,4)="thea","theater")</f>
        <v>theater</v>
      </c>
      <c r="R2909" t="str">
        <f t="shared" si="229"/>
        <v>plays</v>
      </c>
      <c r="S2909" s="10">
        <f t="shared" si="227"/>
        <v>42504.877743055549</v>
      </c>
      <c r="T2909" s="10">
        <f t="shared" si="228"/>
        <v>42444.877743055549</v>
      </c>
    </row>
    <row r="2910" spans="1:20" ht="57.6">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225"/>
        <v>2.75E-2</v>
      </c>
      <c r="P2910">
        <f t="shared" si="226"/>
        <v>1.893939393939394E-2</v>
      </c>
      <c r="Q2910" t="str" cm="1">
        <f t="array" ref="Q2910">_xlfn.IFS(LEFT(N2910,4)="film","film &amp; video",LEFT(N2910,4)="food","food",LEFT(N2910,4)="game","games",LEFT(N2910,4)="jour","journalism",LEFT(N2910,4)="musi","music",LEFT(N2910,4)="phot","photography",LEFT(N2910,4)="publ","publishing",LEFT(N2910,4)="tech","technology",LEFT(N2910,4)="thea","theater")</f>
        <v>theater</v>
      </c>
      <c r="R2910" t="str">
        <f t="shared" si="229"/>
        <v>plays</v>
      </c>
      <c r="S2910" s="10">
        <f t="shared" si="227"/>
        <v>42529.731701388882</v>
      </c>
      <c r="T2910" s="10">
        <f t="shared" si="228"/>
        <v>42499.731701388882</v>
      </c>
    </row>
    <row r="2911" spans="1:20" ht="43.2">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225"/>
        <v>1.1111111111111112E-4</v>
      </c>
      <c r="P2911">
        <f t="shared" si="226"/>
        <v>0.05</v>
      </c>
      <c r="Q2911" t="str" cm="1">
        <f t="array" ref="Q2911">_xlfn.IFS(LEFT(N2911,4)="film","film &amp; video",LEFT(N2911,4)="food","food",LEFT(N2911,4)="game","games",LEFT(N2911,4)="jour","journalism",LEFT(N2911,4)="musi","music",LEFT(N2911,4)="phot","photography",LEFT(N2911,4)="publ","publishing",LEFT(N2911,4)="tech","technology",LEFT(N2911,4)="thea","theater")</f>
        <v>theater</v>
      </c>
      <c r="R2911" t="str">
        <f t="shared" si="229"/>
        <v>plays</v>
      </c>
      <c r="S2911" s="10">
        <f t="shared" si="227"/>
        <v>41968.823611111111</v>
      </c>
      <c r="T2911" s="10">
        <f t="shared" si="228"/>
        <v>41929.266215277778</v>
      </c>
    </row>
    <row r="2912" spans="1:20" ht="43.2">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225"/>
        <v>3.3333333333333335E-5</v>
      </c>
      <c r="P2912">
        <f t="shared" si="226"/>
        <v>1</v>
      </c>
      <c r="Q2912" t="str" cm="1">
        <f t="array" ref="Q2912">_xlfn.IFS(LEFT(N2912,4)="film","film &amp; video",LEFT(N2912,4)="food","food",LEFT(N2912,4)="game","games",LEFT(N2912,4)="jour","journalism",LEFT(N2912,4)="musi","music",LEFT(N2912,4)="phot","photography",LEFT(N2912,4)="publ","publishing",LEFT(N2912,4)="tech","technology",LEFT(N2912,4)="thea","theater")</f>
        <v>theater</v>
      </c>
      <c r="R2912" t="str">
        <f t="shared" si="229"/>
        <v>plays</v>
      </c>
      <c r="S2912" s="10">
        <f t="shared" si="227"/>
        <v>42167.841284722221</v>
      </c>
      <c r="T2912" s="10">
        <f t="shared" si="228"/>
        <v>42107.841284722221</v>
      </c>
    </row>
    <row r="2913" spans="1:20" ht="57.6">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225"/>
        <v>0.36499999999999999</v>
      </c>
      <c r="P2913">
        <f t="shared" si="226"/>
        <v>2.1308980213089801E-2</v>
      </c>
      <c r="Q2913" t="str" cm="1">
        <f t="array" ref="Q2913">_xlfn.IFS(LEFT(N2913,4)="film","film &amp; video",LEFT(N2913,4)="food","food",LEFT(N2913,4)="game","games",LEFT(N2913,4)="jour","journalism",LEFT(N2913,4)="musi","music",LEFT(N2913,4)="phot","photography",LEFT(N2913,4)="publ","publishing",LEFT(N2913,4)="tech","technology",LEFT(N2913,4)="thea","theater")</f>
        <v>theater</v>
      </c>
      <c r="R2913" t="str">
        <f t="shared" si="229"/>
        <v>plays</v>
      </c>
      <c r="S2913" s="10">
        <f t="shared" si="227"/>
        <v>42182.768819444449</v>
      </c>
      <c r="T2913" s="10">
        <f t="shared" si="228"/>
        <v>42142.768819444449</v>
      </c>
    </row>
    <row r="2914" spans="1:20" ht="43.2">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225"/>
        <v>0.14058171745152354</v>
      </c>
      <c r="P2914">
        <f t="shared" si="226"/>
        <v>1.2807881773399015E-2</v>
      </c>
      <c r="Q2914" t="str" cm="1">
        <f t="array" ref="Q2914">_xlfn.IFS(LEFT(N2914,4)="film","film &amp; video",LEFT(N2914,4)="food","food",LEFT(N2914,4)="game","games",LEFT(N2914,4)="jour","journalism",LEFT(N2914,4)="musi","music",LEFT(N2914,4)="phot","photography",LEFT(N2914,4)="publ","publishing",LEFT(N2914,4)="tech","technology",LEFT(N2914,4)="thea","theater")</f>
        <v>theater</v>
      </c>
      <c r="R2914" t="str">
        <f t="shared" si="229"/>
        <v>plays</v>
      </c>
      <c r="S2914" s="10">
        <f t="shared" si="227"/>
        <v>42384.131643518514</v>
      </c>
      <c r="T2914" s="10">
        <f t="shared" si="228"/>
        <v>42354.131643518514</v>
      </c>
    </row>
    <row r="2915" spans="1:20" ht="43.2">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225"/>
        <v>2.0000000000000001E-4</v>
      </c>
      <c r="P2915">
        <f t="shared" si="226"/>
        <v>1</v>
      </c>
      <c r="Q2915" t="str" cm="1">
        <f t="array" ref="Q2915">_xlfn.IFS(LEFT(N2915,4)="film","film &amp; video",LEFT(N2915,4)="food","food",LEFT(N2915,4)="game","games",LEFT(N2915,4)="jour","journalism",LEFT(N2915,4)="musi","music",LEFT(N2915,4)="phot","photography",LEFT(N2915,4)="publ","publishing",LEFT(N2915,4)="tech","technology",LEFT(N2915,4)="thea","theater")</f>
        <v>theater</v>
      </c>
      <c r="R2915" t="str">
        <f t="shared" si="229"/>
        <v>plays</v>
      </c>
      <c r="S2915" s="10">
        <f t="shared" si="227"/>
        <v>41888.922905092593</v>
      </c>
      <c r="T2915" s="10">
        <f t="shared" si="228"/>
        <v>41828.922905092593</v>
      </c>
    </row>
    <row r="2916" spans="1:20" ht="28.8">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225"/>
        <v>4.0000000000000003E-5</v>
      </c>
      <c r="P2916">
        <f t="shared" si="226"/>
        <v>1</v>
      </c>
      <c r="Q2916" t="str" cm="1">
        <f t="array" ref="Q2916">_xlfn.IFS(LEFT(N2916,4)="film","film &amp; video",LEFT(N2916,4)="food","food",LEFT(N2916,4)="game","games",LEFT(N2916,4)="jour","journalism",LEFT(N2916,4)="musi","music",LEFT(N2916,4)="phot","photography",LEFT(N2916,4)="publ","publishing",LEFT(N2916,4)="tech","technology",LEFT(N2916,4)="thea","theater")</f>
        <v>theater</v>
      </c>
      <c r="R2916" t="str">
        <f t="shared" si="229"/>
        <v>plays</v>
      </c>
      <c r="S2916" s="10">
        <f t="shared" si="227"/>
        <v>42077.865671296298</v>
      </c>
      <c r="T2916" s="10">
        <f t="shared" si="228"/>
        <v>42017.907337962963</v>
      </c>
    </row>
    <row r="2917" spans="1:20" ht="43.2">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225"/>
        <v>0.61099999999999999</v>
      </c>
      <c r="P2917">
        <f t="shared" si="226"/>
        <v>4.9099836333878887E-3</v>
      </c>
      <c r="Q2917" t="str" cm="1">
        <f t="array" ref="Q2917">_xlfn.IFS(LEFT(N2917,4)="film","film &amp; video",LEFT(N2917,4)="food","food",LEFT(N2917,4)="game","games",LEFT(N2917,4)="jour","journalism",LEFT(N2917,4)="musi","music",LEFT(N2917,4)="phot","photography",LEFT(N2917,4)="publ","publishing",LEFT(N2917,4)="tech","technology",LEFT(N2917,4)="thea","theater")</f>
        <v>theater</v>
      </c>
      <c r="R2917" t="str">
        <f t="shared" si="229"/>
        <v>plays</v>
      </c>
      <c r="S2917" s="10">
        <f t="shared" si="227"/>
        <v>42445.356365740736</v>
      </c>
      <c r="T2917" s="10">
        <f t="shared" si="228"/>
        <v>42415.398032407407</v>
      </c>
    </row>
    <row r="2918" spans="1:20" ht="43.2">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225"/>
        <v>7.8378378378378383E-2</v>
      </c>
      <c r="P2918">
        <f t="shared" si="226"/>
        <v>4.8275862068965517E-2</v>
      </c>
      <c r="Q2918" t="str" cm="1">
        <f t="array" ref="Q2918">_xlfn.IFS(LEFT(N2918,4)="film","film &amp; video",LEFT(N2918,4)="food","food",LEFT(N2918,4)="game","games",LEFT(N2918,4)="jour","journalism",LEFT(N2918,4)="musi","music",LEFT(N2918,4)="phot","photography",LEFT(N2918,4)="publ","publishing",LEFT(N2918,4)="tech","technology",LEFT(N2918,4)="thea","theater")</f>
        <v>theater</v>
      </c>
      <c r="R2918" t="str">
        <f t="shared" si="229"/>
        <v>plays</v>
      </c>
      <c r="S2918" s="10">
        <f t="shared" si="227"/>
        <v>41778.476724537039</v>
      </c>
      <c r="T2918" s="10">
        <f t="shared" si="228"/>
        <v>41755.476724537039</v>
      </c>
    </row>
    <row r="2919" spans="1:20" ht="43.2">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225"/>
        <v>0.2185</v>
      </c>
      <c r="P2919">
        <f t="shared" si="226"/>
        <v>2.0594965675057208E-2</v>
      </c>
      <c r="Q2919" t="str" cm="1">
        <f t="array" ref="Q2919">_xlfn.IFS(LEFT(N2919,4)="film","film &amp; video",LEFT(N2919,4)="food","food",LEFT(N2919,4)="game","games",LEFT(N2919,4)="jour","journalism",LEFT(N2919,4)="musi","music",LEFT(N2919,4)="phot","photography",LEFT(N2919,4)="publ","publishing",LEFT(N2919,4)="tech","technology",LEFT(N2919,4)="thea","theater")</f>
        <v>theater</v>
      </c>
      <c r="R2919" t="str">
        <f t="shared" si="229"/>
        <v>plays</v>
      </c>
      <c r="S2919" s="10">
        <f t="shared" si="227"/>
        <v>42263.234340277777</v>
      </c>
      <c r="T2919" s="10">
        <f t="shared" si="228"/>
        <v>42245.234340277777</v>
      </c>
    </row>
    <row r="2920" spans="1:20" ht="43.2">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225"/>
        <v>0.27239999999999998</v>
      </c>
      <c r="P2920">
        <f t="shared" si="226"/>
        <v>1.4684287812041116E-2</v>
      </c>
      <c r="Q2920" t="str" cm="1">
        <f t="array" ref="Q2920">_xlfn.IFS(LEFT(N2920,4)="film","film &amp; video",LEFT(N2920,4)="food","food",LEFT(N2920,4)="game","games",LEFT(N2920,4)="jour","journalism",LEFT(N2920,4)="musi","music",LEFT(N2920,4)="phot","photography",LEFT(N2920,4)="publ","publishing",LEFT(N2920,4)="tech","technology",LEFT(N2920,4)="thea","theater")</f>
        <v>theater</v>
      </c>
      <c r="R2920" t="str">
        <f t="shared" si="229"/>
        <v>plays</v>
      </c>
      <c r="S2920" s="10">
        <f t="shared" si="227"/>
        <v>42306.629710648151</v>
      </c>
      <c r="T2920" s="10">
        <f t="shared" si="228"/>
        <v>42278.629710648151</v>
      </c>
    </row>
    <row r="2921" spans="1:20" ht="43.2">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225"/>
        <v>8.5000000000000006E-2</v>
      </c>
      <c r="P2921">
        <f t="shared" si="226"/>
        <v>0.11764705882352941</v>
      </c>
      <c r="Q2921" t="str" cm="1">
        <f t="array" ref="Q2921">_xlfn.IFS(LEFT(N2921,4)="film","film &amp; video",LEFT(N2921,4)="food","food",LEFT(N2921,4)="game","games",LEFT(N2921,4)="jour","journalism",LEFT(N2921,4)="musi","music",LEFT(N2921,4)="phot","photography",LEFT(N2921,4)="publ","publishing",LEFT(N2921,4)="tech","technology",LEFT(N2921,4)="thea","theater")</f>
        <v>theater</v>
      </c>
      <c r="R2921" t="str">
        <f t="shared" si="229"/>
        <v>plays</v>
      </c>
      <c r="S2921" s="10">
        <f t="shared" si="227"/>
        <v>41856.61954861111</v>
      </c>
      <c r="T2921" s="10">
        <f t="shared" si="228"/>
        <v>41826.61954861111</v>
      </c>
    </row>
    <row r="2922" spans="1:20" ht="43.2">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225"/>
        <v>0.26840000000000003</v>
      </c>
      <c r="P2922">
        <f t="shared" si="226"/>
        <v>1.9374068554396422E-2</v>
      </c>
      <c r="Q2922" t="str" cm="1">
        <f t="array" ref="Q2922">_xlfn.IFS(LEFT(N2922,4)="film","film &amp; video",LEFT(N2922,4)="food","food",LEFT(N2922,4)="game","games",LEFT(N2922,4)="jour","journalism",LEFT(N2922,4)="musi","music",LEFT(N2922,4)="phot","photography",LEFT(N2922,4)="publ","publishing",LEFT(N2922,4)="tech","technology",LEFT(N2922,4)="thea","theater")</f>
        <v>theater</v>
      </c>
      <c r="R2922" t="str">
        <f t="shared" si="229"/>
        <v>plays</v>
      </c>
      <c r="S2922" s="10">
        <f t="shared" si="227"/>
        <v>42088.750810185185</v>
      </c>
      <c r="T2922" s="10">
        <f t="shared" si="228"/>
        <v>42058.792476851857</v>
      </c>
    </row>
    <row r="2923" spans="1:20" ht="28.8">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225"/>
        <v>1.29</v>
      </c>
      <c r="P2923">
        <f t="shared" si="226"/>
        <v>2.3255813953488372E-2</v>
      </c>
      <c r="Q2923" t="str" cm="1">
        <f t="array" ref="Q2923">_xlfn.IFS(LEFT(N2923,4)="film","film &amp; video",LEFT(N2923,4)="food","food",LEFT(N2923,4)="game","games",LEFT(N2923,4)="jour","journalism",LEFT(N2923,4)="musi","music",LEFT(N2923,4)="phot","photography",LEFT(N2923,4)="publ","publishing",LEFT(N2923,4)="tech","technology",LEFT(N2923,4)="thea","theater")</f>
        <v>theater</v>
      </c>
      <c r="R2923" t="str">
        <f t="shared" si="229"/>
        <v>musical</v>
      </c>
      <c r="S2923" s="10">
        <f t="shared" si="227"/>
        <v>41907.886620370373</v>
      </c>
      <c r="T2923" s="10">
        <f t="shared" si="228"/>
        <v>41877.886620370373</v>
      </c>
    </row>
    <row r="2924" spans="1:20" ht="43.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225"/>
        <v>1</v>
      </c>
      <c r="P2924">
        <f t="shared" si="226"/>
        <v>1.2E-2</v>
      </c>
      <c r="Q2924" t="str" cm="1">
        <f t="array" ref="Q2924">_xlfn.IFS(LEFT(N2924,4)="film","film &amp; video",LEFT(N2924,4)="food","food",LEFT(N2924,4)="game","games",LEFT(N2924,4)="jour","journalism",LEFT(N2924,4)="musi","music",LEFT(N2924,4)="phot","photography",LEFT(N2924,4)="publ","publishing",LEFT(N2924,4)="tech","technology",LEFT(N2924,4)="thea","theater")</f>
        <v>theater</v>
      </c>
      <c r="R2924" t="str">
        <f t="shared" si="229"/>
        <v>musical</v>
      </c>
      <c r="S2924" s="10">
        <f t="shared" si="227"/>
        <v>42142.874155092592</v>
      </c>
      <c r="T2924" s="10">
        <f t="shared" si="228"/>
        <v>42097.874155092592</v>
      </c>
    </row>
    <row r="2925" spans="1:20" ht="43.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225"/>
        <v>1</v>
      </c>
      <c r="P2925">
        <f t="shared" si="226"/>
        <v>3.3333333333333333E-2</v>
      </c>
      <c r="Q2925" t="str" cm="1">
        <f t="array" ref="Q2925">_xlfn.IFS(LEFT(N2925,4)="film","film &amp; video",LEFT(N2925,4)="food","food",LEFT(N2925,4)="game","games",LEFT(N2925,4)="jour","journalism",LEFT(N2925,4)="musi","music",LEFT(N2925,4)="phot","photography",LEFT(N2925,4)="publ","publishing",LEFT(N2925,4)="tech","technology",LEFT(N2925,4)="thea","theater")</f>
        <v>theater</v>
      </c>
      <c r="R2925" t="str">
        <f t="shared" si="229"/>
        <v>musical</v>
      </c>
      <c r="S2925" s="10">
        <f t="shared" si="227"/>
        <v>42028.125</v>
      </c>
      <c r="T2925" s="10">
        <f t="shared" si="228"/>
        <v>42013.15253472222</v>
      </c>
    </row>
    <row r="2926" spans="1:20" ht="43.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225"/>
        <v>1.032</v>
      </c>
      <c r="P2926">
        <f t="shared" si="226"/>
        <v>5.6976744186046507E-3</v>
      </c>
      <c r="Q2926" t="str" cm="1">
        <f t="array" ref="Q2926">_xlfn.IFS(LEFT(N2926,4)="film","film &amp; video",LEFT(N2926,4)="food","food",LEFT(N2926,4)="game","games",LEFT(N2926,4)="jour","journalism",LEFT(N2926,4)="musi","music",LEFT(N2926,4)="phot","photography",LEFT(N2926,4)="publ","publishing",LEFT(N2926,4)="tech","technology",LEFT(N2926,4)="thea","theater")</f>
        <v>theater</v>
      </c>
      <c r="R2926" t="str">
        <f t="shared" si="229"/>
        <v>musical</v>
      </c>
      <c r="S2926" s="10">
        <f t="shared" si="227"/>
        <v>42133.165972222225</v>
      </c>
      <c r="T2926" s="10">
        <f t="shared" si="228"/>
        <v>42103.556828703702</v>
      </c>
    </row>
    <row r="2927" spans="1:20" ht="43.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225"/>
        <v>1.0244597777777777</v>
      </c>
      <c r="P2927">
        <f t="shared" si="226"/>
        <v>4.3166382108380591E-3</v>
      </c>
      <c r="Q2927" t="str" cm="1">
        <f t="array" ref="Q2927">_xlfn.IFS(LEFT(N2927,4)="film","film &amp; video",LEFT(N2927,4)="food","food",LEFT(N2927,4)="game","games",LEFT(N2927,4)="jour","journalism",LEFT(N2927,4)="musi","music",LEFT(N2927,4)="phot","photography",LEFT(N2927,4)="publ","publishing",LEFT(N2927,4)="tech","technology",LEFT(N2927,4)="thea","theater")</f>
        <v>theater</v>
      </c>
      <c r="R2927" t="str">
        <f t="shared" si="229"/>
        <v>musical</v>
      </c>
      <c r="S2927" s="10">
        <f t="shared" si="227"/>
        <v>41893.584120370368</v>
      </c>
      <c r="T2927" s="10">
        <f t="shared" si="228"/>
        <v>41863.584120370368</v>
      </c>
    </row>
    <row r="2928" spans="1:20" ht="43.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225"/>
        <v>1.25</v>
      </c>
      <c r="P2928">
        <f t="shared" si="226"/>
        <v>1.3333333333333334E-2</v>
      </c>
      <c r="Q2928" t="str" cm="1">
        <f t="array" ref="Q2928">_xlfn.IFS(LEFT(N2928,4)="film","film &amp; video",LEFT(N2928,4)="food","food",LEFT(N2928,4)="game","games",LEFT(N2928,4)="jour","journalism",LEFT(N2928,4)="musi","music",LEFT(N2928,4)="phot","photography",LEFT(N2928,4)="publ","publishing",LEFT(N2928,4)="tech","technology",LEFT(N2928,4)="thea","theater")</f>
        <v>theater</v>
      </c>
      <c r="R2928" t="str">
        <f t="shared" si="229"/>
        <v>musical</v>
      </c>
      <c r="S2928" s="10">
        <f t="shared" si="227"/>
        <v>42058.765960648147</v>
      </c>
      <c r="T2928" s="10">
        <f t="shared" si="228"/>
        <v>42044.765960648147</v>
      </c>
    </row>
    <row r="2929" spans="1:20" ht="43.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225"/>
        <v>1.3083333333333333</v>
      </c>
      <c r="P2929">
        <f t="shared" si="226"/>
        <v>8.9171974522292991E-3</v>
      </c>
      <c r="Q2929" t="str" cm="1">
        <f t="array" ref="Q2929">_xlfn.IFS(LEFT(N2929,4)="film","film &amp; video",LEFT(N2929,4)="food","food",LEFT(N2929,4)="game","games",LEFT(N2929,4)="jour","journalism",LEFT(N2929,4)="musi","music",LEFT(N2929,4)="phot","photography",LEFT(N2929,4)="publ","publishing",LEFT(N2929,4)="tech","technology",LEFT(N2929,4)="thea","theater")</f>
        <v>theater</v>
      </c>
      <c r="R2929" t="str">
        <f t="shared" si="229"/>
        <v>musical</v>
      </c>
      <c r="S2929" s="10">
        <f t="shared" si="227"/>
        <v>41835.208333333336</v>
      </c>
      <c r="T2929" s="10">
        <f t="shared" si="228"/>
        <v>41806.669317129628</v>
      </c>
    </row>
    <row r="2930" spans="1:20" ht="28.8">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225"/>
        <v>1</v>
      </c>
      <c r="P2930">
        <f t="shared" si="226"/>
        <v>2.4E-2</v>
      </c>
      <c r="Q2930" t="str" cm="1">
        <f t="array" ref="Q2930">_xlfn.IFS(LEFT(N2930,4)="film","film &amp; video",LEFT(N2930,4)="food","food",LEFT(N2930,4)="game","games",LEFT(N2930,4)="jour","journalism",LEFT(N2930,4)="musi","music",LEFT(N2930,4)="phot","photography",LEFT(N2930,4)="publ","publishing",LEFT(N2930,4)="tech","technology",LEFT(N2930,4)="thea","theater")</f>
        <v>theater</v>
      </c>
      <c r="R2930" t="str">
        <f t="shared" si="229"/>
        <v>musical</v>
      </c>
      <c r="S2930" s="10">
        <f t="shared" si="227"/>
        <v>42433.998217592598</v>
      </c>
      <c r="T2930" s="10">
        <f t="shared" si="228"/>
        <v>42403.998217592598</v>
      </c>
    </row>
    <row r="2931" spans="1:20" ht="43.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225"/>
        <v>1.02069375</v>
      </c>
      <c r="P2931">
        <f t="shared" si="226"/>
        <v>3.9189031969677482E-3</v>
      </c>
      <c r="Q2931" t="str" cm="1">
        <f t="array" ref="Q2931">_xlfn.IFS(LEFT(N2931,4)="film","film &amp; video",LEFT(N2931,4)="food","food",LEFT(N2931,4)="game","games",LEFT(N2931,4)="jour","journalism",LEFT(N2931,4)="musi","music",LEFT(N2931,4)="phot","photography",LEFT(N2931,4)="publ","publishing",LEFT(N2931,4)="tech","technology",LEFT(N2931,4)="thea","theater")</f>
        <v>theater</v>
      </c>
      <c r="R2931" t="str">
        <f t="shared" si="229"/>
        <v>musical</v>
      </c>
      <c r="S2931" s="10">
        <f t="shared" si="227"/>
        <v>41784.564328703702</v>
      </c>
      <c r="T2931" s="10">
        <f t="shared" si="228"/>
        <v>41754.564328703702</v>
      </c>
    </row>
    <row r="2932" spans="1:20" ht="43.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225"/>
        <v>1.0092000000000001</v>
      </c>
      <c r="P2932">
        <f t="shared" si="226"/>
        <v>6.143479984145858E-3</v>
      </c>
      <c r="Q2932" t="str" cm="1">
        <f t="array" ref="Q2932">_xlfn.IFS(LEFT(N2932,4)="film","film &amp; video",LEFT(N2932,4)="food","food",LEFT(N2932,4)="game","games",LEFT(N2932,4)="jour","journalism",LEFT(N2932,4)="musi","music",LEFT(N2932,4)="phot","photography",LEFT(N2932,4)="publ","publishing",LEFT(N2932,4)="tech","technology",LEFT(N2932,4)="thea","theater")</f>
        <v>theater</v>
      </c>
      <c r="R2932" t="str">
        <f t="shared" si="229"/>
        <v>musical</v>
      </c>
      <c r="S2932" s="10">
        <f t="shared" si="227"/>
        <v>42131.584074074075</v>
      </c>
      <c r="T2932" s="10">
        <f t="shared" si="228"/>
        <v>42101.584074074075</v>
      </c>
    </row>
    <row r="2933" spans="1:20" ht="43.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225"/>
        <v>1.06</v>
      </c>
      <c r="P2933">
        <f t="shared" si="226"/>
        <v>1.1320754716981131E-2</v>
      </c>
      <c r="Q2933" t="str" cm="1">
        <f t="array" ref="Q2933">_xlfn.IFS(LEFT(N2933,4)="film","film &amp; video",LEFT(N2933,4)="food","food",LEFT(N2933,4)="game","games",LEFT(N2933,4)="jour","journalism",LEFT(N2933,4)="musi","music",LEFT(N2933,4)="phot","photography",LEFT(N2933,4)="publ","publishing",LEFT(N2933,4)="tech","technology",LEFT(N2933,4)="thea","theater")</f>
        <v>theater</v>
      </c>
      <c r="R2933" t="str">
        <f t="shared" si="229"/>
        <v>musical</v>
      </c>
      <c r="S2933" s="10">
        <f t="shared" si="227"/>
        <v>41897.255555555559</v>
      </c>
      <c r="T2933" s="10">
        <f t="shared" si="228"/>
        <v>41872.291238425925</v>
      </c>
    </row>
    <row r="2934" spans="1:20" ht="43.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225"/>
        <v>1.0509677419354839</v>
      </c>
      <c r="P2934">
        <f t="shared" si="226"/>
        <v>1.1663597298956415E-2</v>
      </c>
      <c r="Q2934" t="str" cm="1">
        <f t="array" ref="Q2934">_xlfn.IFS(LEFT(N2934,4)="film","film &amp; video",LEFT(N2934,4)="food","food",LEFT(N2934,4)="game","games",LEFT(N2934,4)="jour","journalism",LEFT(N2934,4)="musi","music",LEFT(N2934,4)="phot","photography",LEFT(N2934,4)="publ","publishing",LEFT(N2934,4)="tech","technology",LEFT(N2934,4)="thea","theater")</f>
        <v>theater</v>
      </c>
      <c r="R2934" t="str">
        <f t="shared" si="229"/>
        <v>musical</v>
      </c>
      <c r="S2934" s="10">
        <f t="shared" si="227"/>
        <v>42056.458333333328</v>
      </c>
      <c r="T2934" s="10">
        <f t="shared" si="228"/>
        <v>42025.164780092593</v>
      </c>
    </row>
    <row r="2935" spans="1:20" ht="43.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225"/>
        <v>1.0276000000000001</v>
      </c>
      <c r="P2935">
        <f t="shared" si="226"/>
        <v>2.1019852082522383E-2</v>
      </c>
      <c r="Q2935" t="str" cm="1">
        <f t="array" ref="Q2935">_xlfn.IFS(LEFT(N2935,4)="film","film &amp; video",LEFT(N2935,4)="food","food",LEFT(N2935,4)="game","games",LEFT(N2935,4)="jour","journalism",LEFT(N2935,4)="musi","music",LEFT(N2935,4)="phot","photography",LEFT(N2935,4)="publ","publishing",LEFT(N2935,4)="tech","technology",LEFT(N2935,4)="thea","theater")</f>
        <v>theater</v>
      </c>
      <c r="R2935" t="str">
        <f t="shared" si="229"/>
        <v>musical</v>
      </c>
      <c r="S2935" s="10">
        <f t="shared" si="227"/>
        <v>42525.956631944442</v>
      </c>
      <c r="T2935" s="10">
        <f t="shared" si="228"/>
        <v>42495.956631944442</v>
      </c>
    </row>
    <row r="2936" spans="1:20" ht="43.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225"/>
        <v>1.08</v>
      </c>
      <c r="P2936">
        <f t="shared" si="226"/>
        <v>1.3703703703703704E-2</v>
      </c>
      <c r="Q2936" t="str" cm="1">
        <f t="array" ref="Q2936">_xlfn.IFS(LEFT(N2936,4)="film","film &amp; video",LEFT(N2936,4)="food","food",LEFT(N2936,4)="game","games",LEFT(N2936,4)="jour","journalism",LEFT(N2936,4)="musi","music",LEFT(N2936,4)="phot","photography",LEFT(N2936,4)="publ","publishing",LEFT(N2936,4)="tech","technology",LEFT(N2936,4)="thea","theater")</f>
        <v>theater</v>
      </c>
      <c r="R2936" t="str">
        <f t="shared" si="229"/>
        <v>musical</v>
      </c>
      <c r="S2936" s="10">
        <f t="shared" si="227"/>
        <v>41805.636157407411</v>
      </c>
      <c r="T2936" s="10">
        <f t="shared" si="228"/>
        <v>41775.636157407411</v>
      </c>
    </row>
    <row r="2937" spans="1:20" ht="43.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225"/>
        <v>1.0088571428571429</v>
      </c>
      <c r="P2937">
        <f t="shared" si="226"/>
        <v>1.1045029736618521E-2</v>
      </c>
      <c r="Q2937" t="str" cm="1">
        <f t="array" ref="Q2937">_xlfn.IFS(LEFT(N2937,4)="film","film &amp; video",LEFT(N2937,4)="food","food",LEFT(N2937,4)="game","games",LEFT(N2937,4)="jour","journalism",LEFT(N2937,4)="musi","music",LEFT(N2937,4)="phot","photography",LEFT(N2937,4)="publ","publishing",LEFT(N2937,4)="tech","technology",LEFT(N2937,4)="thea","theater")</f>
        <v>theater</v>
      </c>
      <c r="R2937" t="str">
        <f t="shared" si="229"/>
        <v>musical</v>
      </c>
      <c r="S2937" s="10">
        <f t="shared" si="227"/>
        <v>42611.708333333328</v>
      </c>
      <c r="T2937" s="10">
        <f t="shared" si="228"/>
        <v>42553.583425925928</v>
      </c>
    </row>
    <row r="2938" spans="1:20" ht="43.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225"/>
        <v>1.28</v>
      </c>
      <c r="P2938">
        <f t="shared" si="226"/>
        <v>2.6562499999999999E-2</v>
      </c>
      <c r="Q2938" t="str" cm="1">
        <f t="array" ref="Q2938">_xlfn.IFS(LEFT(N2938,4)="film","film &amp; video",LEFT(N2938,4)="food","food",LEFT(N2938,4)="game","games",LEFT(N2938,4)="jour","journalism",LEFT(N2938,4)="musi","music",LEFT(N2938,4)="phot","photography",LEFT(N2938,4)="publ","publishing",LEFT(N2938,4)="tech","technology",LEFT(N2938,4)="thea","theater")</f>
        <v>theater</v>
      </c>
      <c r="R2938" t="str">
        <f t="shared" si="229"/>
        <v>musical</v>
      </c>
      <c r="S2938" s="10">
        <f t="shared" si="227"/>
        <v>41925.207638888889</v>
      </c>
      <c r="T2938" s="10">
        <f t="shared" si="228"/>
        <v>41912.650729166664</v>
      </c>
    </row>
    <row r="2939" spans="1:20" ht="28.8">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225"/>
        <v>1.3333333333333333</v>
      </c>
      <c r="P2939">
        <f t="shared" si="226"/>
        <v>2.75E-2</v>
      </c>
      <c r="Q2939" t="str" cm="1">
        <f t="array" ref="Q2939">_xlfn.IFS(LEFT(N2939,4)="film","film &amp; video",LEFT(N2939,4)="food","food",LEFT(N2939,4)="game","games",LEFT(N2939,4)="jour","journalism",LEFT(N2939,4)="musi","music",LEFT(N2939,4)="phot","photography",LEFT(N2939,4)="publ","publishing",LEFT(N2939,4)="tech","technology",LEFT(N2939,4)="thea","theater")</f>
        <v>theater</v>
      </c>
      <c r="R2939" t="str">
        <f t="shared" si="229"/>
        <v>musical</v>
      </c>
      <c r="S2939" s="10">
        <f t="shared" si="227"/>
        <v>41833.457326388889</v>
      </c>
      <c r="T2939" s="10">
        <f t="shared" si="228"/>
        <v>41803.457326388889</v>
      </c>
    </row>
    <row r="2940" spans="1:20" ht="43.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225"/>
        <v>1.0137499999999999</v>
      </c>
      <c r="P2940">
        <f t="shared" si="226"/>
        <v>7.8914919852034523E-3</v>
      </c>
      <c r="Q2940" t="str" cm="1">
        <f t="array" ref="Q2940">_xlfn.IFS(LEFT(N2940,4)="film","film &amp; video",LEFT(N2940,4)="food","food",LEFT(N2940,4)="game","games",LEFT(N2940,4)="jour","journalism",LEFT(N2940,4)="musi","music",LEFT(N2940,4)="phot","photography",LEFT(N2940,4)="publ","publishing",LEFT(N2940,4)="tech","technology",LEFT(N2940,4)="thea","theater")</f>
        <v>theater</v>
      </c>
      <c r="R2940" t="str">
        <f t="shared" si="229"/>
        <v>musical</v>
      </c>
      <c r="S2940" s="10">
        <f t="shared" si="227"/>
        <v>42034.703865740739</v>
      </c>
      <c r="T2940" s="10">
        <f t="shared" si="228"/>
        <v>42004.703865740739</v>
      </c>
    </row>
    <row r="2941" spans="1:20" ht="43.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225"/>
        <v>1.0287500000000001</v>
      </c>
      <c r="P2941">
        <f t="shared" si="226"/>
        <v>3.0376670716889429E-3</v>
      </c>
      <c r="Q2941" t="str" cm="1">
        <f t="array" ref="Q2941">_xlfn.IFS(LEFT(N2941,4)="film","film &amp; video",LEFT(N2941,4)="food","food",LEFT(N2941,4)="game","games",LEFT(N2941,4)="jour","journalism",LEFT(N2941,4)="musi","music",LEFT(N2941,4)="phot","photography",LEFT(N2941,4)="publ","publishing",LEFT(N2941,4)="tech","technology",LEFT(N2941,4)="thea","theater")</f>
        <v>theater</v>
      </c>
      <c r="R2941" t="str">
        <f t="shared" si="229"/>
        <v>musical</v>
      </c>
      <c r="S2941" s="10">
        <f t="shared" si="227"/>
        <v>41879.041666666664</v>
      </c>
      <c r="T2941" s="10">
        <f t="shared" si="228"/>
        <v>41845.809166666666</v>
      </c>
    </row>
    <row r="2942" spans="1:20" ht="43.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225"/>
        <v>1.0724</v>
      </c>
      <c r="P2942">
        <f t="shared" si="226"/>
        <v>1.2308839985080195E-2</v>
      </c>
      <c r="Q2942" t="str" cm="1">
        <f t="array" ref="Q2942">_xlfn.IFS(LEFT(N2942,4)="film","film &amp; video",LEFT(N2942,4)="food","food",LEFT(N2942,4)="game","games",LEFT(N2942,4)="jour","journalism",LEFT(N2942,4)="musi","music",LEFT(N2942,4)="phot","photography",LEFT(N2942,4)="publ","publishing",LEFT(N2942,4)="tech","technology",LEFT(N2942,4)="thea","theater")</f>
        <v>theater</v>
      </c>
      <c r="R2942" t="str">
        <f t="shared" si="229"/>
        <v>musical</v>
      </c>
      <c r="S2942" s="10">
        <f t="shared" si="227"/>
        <v>42022.773356481484</v>
      </c>
      <c r="T2942" s="10">
        <f t="shared" si="228"/>
        <v>41982.773356481484</v>
      </c>
    </row>
    <row r="2943" spans="1:20" ht="43.2">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225"/>
        <v>4.0000000000000003E-5</v>
      </c>
      <c r="P2943">
        <f t="shared" si="226"/>
        <v>1</v>
      </c>
      <c r="Q2943" t="str" cm="1">
        <f t="array" ref="Q2943">_xlfn.IFS(LEFT(N2943,4)="film","film &amp; video",LEFT(N2943,4)="food","food",LEFT(N2943,4)="game","games",LEFT(N2943,4)="jour","journalism",LEFT(N2943,4)="musi","music",LEFT(N2943,4)="phot","photography",LEFT(N2943,4)="publ","publishing",LEFT(N2943,4)="tech","technology",LEFT(N2943,4)="thea","theater")</f>
        <v>theater</v>
      </c>
      <c r="R2943" t="str">
        <f t="shared" si="229"/>
        <v>spaces</v>
      </c>
      <c r="S2943" s="10">
        <f t="shared" si="227"/>
        <v>42064.960127314815</v>
      </c>
      <c r="T2943" s="10">
        <f t="shared" si="228"/>
        <v>42034.960127314815</v>
      </c>
    </row>
    <row r="2944" spans="1:20" ht="43.2">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225"/>
        <v>0.20424999999999999</v>
      </c>
      <c r="P2944">
        <f t="shared" si="226"/>
        <v>4.9449204406364746E-3</v>
      </c>
      <c r="Q2944" t="str" cm="1">
        <f t="array" ref="Q2944">_xlfn.IFS(LEFT(N2944,4)="film","film &amp; video",LEFT(N2944,4)="food","food",LEFT(N2944,4)="game","games",LEFT(N2944,4)="jour","journalism",LEFT(N2944,4)="musi","music",LEFT(N2944,4)="phot","photography",LEFT(N2944,4)="publ","publishing",LEFT(N2944,4)="tech","technology",LEFT(N2944,4)="thea","theater")</f>
        <v>theater</v>
      </c>
      <c r="R2944" t="str">
        <f t="shared" si="229"/>
        <v>spaces</v>
      </c>
      <c r="S2944" s="10">
        <f t="shared" si="227"/>
        <v>42354.845833333333</v>
      </c>
      <c r="T2944" s="10">
        <f t="shared" si="228"/>
        <v>42334.803923611107</v>
      </c>
    </row>
    <row r="2945" spans="1:20" ht="43.2">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225"/>
        <v>0</v>
      </c>
      <c r="P2945" t="e">
        <f t="shared" si="226"/>
        <v>#DIV/0!</v>
      </c>
      <c r="Q2945" t="str" cm="1">
        <f t="array" ref="Q2945">_xlfn.IFS(LEFT(N2945,4)="film","film &amp; video",LEFT(N2945,4)="food","food",LEFT(N2945,4)="game","games",LEFT(N2945,4)="jour","journalism",LEFT(N2945,4)="musi","music",LEFT(N2945,4)="phot","photography",LEFT(N2945,4)="publ","publishing",LEFT(N2945,4)="tech","technology",LEFT(N2945,4)="thea","theater")</f>
        <v>theater</v>
      </c>
      <c r="R2945" t="str">
        <f t="shared" si="229"/>
        <v>spaces</v>
      </c>
      <c r="S2945" s="10">
        <f t="shared" si="227"/>
        <v>42107.129398148143</v>
      </c>
      <c r="T2945" s="10">
        <f t="shared" si="228"/>
        <v>42077.129398148143</v>
      </c>
    </row>
    <row r="2946" spans="1:20" ht="43.2">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230">E2946/D2946</f>
        <v>0.01</v>
      </c>
      <c r="P2946">
        <f t="shared" ref="P2946:P3009" si="231">L2946/E2946</f>
        <v>0.01</v>
      </c>
      <c r="Q2946" t="str" cm="1">
        <f t="array" ref="Q2946">_xlfn.IFS(LEFT(N2946,4)="film","film &amp; video",LEFT(N2946,4)="food","food",LEFT(N2946,4)="game","games",LEFT(N2946,4)="jour","journalism",LEFT(N2946,4)="musi","music",LEFT(N2946,4)="phot","photography",LEFT(N2946,4)="publ","publishing",LEFT(N2946,4)="tech","technology",LEFT(N2946,4)="thea","theater")</f>
        <v>theater</v>
      </c>
      <c r="R2946" t="str">
        <f t="shared" si="229"/>
        <v>spaces</v>
      </c>
      <c r="S2946" s="10">
        <f t="shared" ref="S2946:S3009" si="232">(((I2946/60)/60)/24)+DATE(1970,1,1)</f>
        <v>42162.9143287037</v>
      </c>
      <c r="T2946" s="10">
        <f t="shared" ref="T2946:T3009" si="233">(((J2946/60)/60)/24)+DATE(1970,1,1)</f>
        <v>42132.9143287037</v>
      </c>
    </row>
    <row r="2947" spans="1:20" ht="57.6">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230"/>
        <v>0</v>
      </c>
      <c r="P2947" t="e">
        <f t="shared" si="231"/>
        <v>#DIV/0!</v>
      </c>
      <c r="Q2947" t="str" cm="1">
        <f t="array" ref="Q2947">_xlfn.IFS(LEFT(N2947,4)="film","film &amp; video",LEFT(N2947,4)="food","food",LEFT(N2947,4)="game","games",LEFT(N2947,4)="jour","journalism",LEFT(N2947,4)="musi","music",LEFT(N2947,4)="phot","photography",LEFT(N2947,4)="publ","publishing",LEFT(N2947,4)="tech","technology",LEFT(N2947,4)="thea","theater")</f>
        <v>theater</v>
      </c>
      <c r="R2947" t="str">
        <f t="shared" ref="R2947:R3010" si="234">MID(N2947,SEARCH("/",N2947)+1,17)</f>
        <v>spaces</v>
      </c>
      <c r="S2947" s="10">
        <f t="shared" si="232"/>
        <v>42148.139583333337</v>
      </c>
      <c r="T2947" s="10">
        <f t="shared" si="233"/>
        <v>42118.139583333337</v>
      </c>
    </row>
    <row r="2948" spans="1:20" ht="43.2">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230"/>
        <v>1E-3</v>
      </c>
      <c r="P2948">
        <f t="shared" si="231"/>
        <v>1</v>
      </c>
      <c r="Q2948" t="str" cm="1">
        <f t="array" ref="Q2948">_xlfn.IFS(LEFT(N2948,4)="film","film &amp; video",LEFT(N2948,4)="food","food",LEFT(N2948,4)="game","games",LEFT(N2948,4)="jour","journalism",LEFT(N2948,4)="musi","music",LEFT(N2948,4)="phot","photography",LEFT(N2948,4)="publ","publishing",LEFT(N2948,4)="tech","technology",LEFT(N2948,4)="thea","theater")</f>
        <v>theater</v>
      </c>
      <c r="R2948" t="str">
        <f t="shared" si="234"/>
        <v>spaces</v>
      </c>
      <c r="S2948" s="10">
        <f t="shared" si="232"/>
        <v>42597.531157407408</v>
      </c>
      <c r="T2948" s="10">
        <f t="shared" si="233"/>
        <v>42567.531157407408</v>
      </c>
    </row>
    <row r="2949" spans="1:20" ht="57.6">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230"/>
        <v>4.2880000000000001E-2</v>
      </c>
      <c r="P2949">
        <f t="shared" si="231"/>
        <v>1.2126865671641791E-2</v>
      </c>
      <c r="Q2949" t="str" cm="1">
        <f t="array" ref="Q2949">_xlfn.IFS(LEFT(N2949,4)="film","film &amp; video",LEFT(N2949,4)="food","food",LEFT(N2949,4)="game","games",LEFT(N2949,4)="jour","journalism",LEFT(N2949,4)="musi","music",LEFT(N2949,4)="phot","photography",LEFT(N2949,4)="publ","publishing",LEFT(N2949,4)="tech","technology",LEFT(N2949,4)="thea","theater")</f>
        <v>theater</v>
      </c>
      <c r="R2949" t="str">
        <f t="shared" si="234"/>
        <v>spaces</v>
      </c>
      <c r="S2949" s="10">
        <f t="shared" si="232"/>
        <v>42698.715972222228</v>
      </c>
      <c r="T2949" s="10">
        <f t="shared" si="233"/>
        <v>42649.562118055561</v>
      </c>
    </row>
    <row r="2950" spans="1:20" ht="57.6">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230"/>
        <v>4.8000000000000001E-5</v>
      </c>
      <c r="P2950">
        <f t="shared" si="231"/>
        <v>0.375</v>
      </c>
      <c r="Q2950" t="str" cm="1">
        <f t="array" ref="Q2950">_xlfn.IFS(LEFT(N2950,4)="film","film &amp; video",LEFT(N2950,4)="food","food",LEFT(N2950,4)="game","games",LEFT(N2950,4)="jour","journalism",LEFT(N2950,4)="musi","music",LEFT(N2950,4)="phot","photography",LEFT(N2950,4)="publ","publishing",LEFT(N2950,4)="tech","technology",LEFT(N2950,4)="thea","theater")</f>
        <v>theater</v>
      </c>
      <c r="R2950" t="str">
        <f t="shared" si="234"/>
        <v>spaces</v>
      </c>
      <c r="S2950" s="10">
        <f t="shared" si="232"/>
        <v>42157.649224537032</v>
      </c>
      <c r="T2950" s="10">
        <f t="shared" si="233"/>
        <v>42097.649224537032</v>
      </c>
    </row>
    <row r="2951" spans="1:20" ht="43.2">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230"/>
        <v>2.5000000000000001E-2</v>
      </c>
      <c r="P2951">
        <f t="shared" si="231"/>
        <v>0.08</v>
      </c>
      <c r="Q2951" t="str" cm="1">
        <f t="array" ref="Q2951">_xlfn.IFS(LEFT(N2951,4)="film","film &amp; video",LEFT(N2951,4)="food","food",LEFT(N2951,4)="game","games",LEFT(N2951,4)="jour","journalism",LEFT(N2951,4)="musi","music",LEFT(N2951,4)="phot","photography",LEFT(N2951,4)="publ","publishing",LEFT(N2951,4)="tech","technology",LEFT(N2951,4)="thea","theater")</f>
        <v>theater</v>
      </c>
      <c r="R2951" t="str">
        <f t="shared" si="234"/>
        <v>spaces</v>
      </c>
      <c r="S2951" s="10">
        <f t="shared" si="232"/>
        <v>42327.864780092597</v>
      </c>
      <c r="T2951" s="10">
        <f t="shared" si="233"/>
        <v>42297.823113425926</v>
      </c>
    </row>
    <row r="2952" spans="1:20" ht="43.2">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230"/>
        <v>0</v>
      </c>
      <c r="P2952" t="e">
        <f t="shared" si="231"/>
        <v>#DIV/0!</v>
      </c>
      <c r="Q2952" t="str" cm="1">
        <f t="array" ref="Q2952">_xlfn.IFS(LEFT(N2952,4)="film","film &amp; video",LEFT(N2952,4)="food","food",LEFT(N2952,4)="game","games",LEFT(N2952,4)="jour","journalism",LEFT(N2952,4)="musi","music",LEFT(N2952,4)="phot","photography",LEFT(N2952,4)="publ","publishing",LEFT(N2952,4)="tech","technology",LEFT(N2952,4)="thea","theater")</f>
        <v>theater</v>
      </c>
      <c r="R2952" t="str">
        <f t="shared" si="234"/>
        <v>spaces</v>
      </c>
      <c r="S2952" s="10">
        <f t="shared" si="232"/>
        <v>42392.36518518519</v>
      </c>
      <c r="T2952" s="10">
        <f t="shared" si="233"/>
        <v>42362.36518518519</v>
      </c>
    </row>
    <row r="2953" spans="1:20" ht="57.6">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230"/>
        <v>2.1919999999999999E-2</v>
      </c>
      <c r="P2953">
        <f t="shared" si="231"/>
        <v>5.2919708029197078E-2</v>
      </c>
      <c r="Q2953" t="str" cm="1">
        <f t="array" ref="Q2953">_xlfn.IFS(LEFT(N2953,4)="film","film &amp; video",LEFT(N2953,4)="food","food",LEFT(N2953,4)="game","games",LEFT(N2953,4)="jour","journalism",LEFT(N2953,4)="musi","music",LEFT(N2953,4)="phot","photography",LEFT(N2953,4)="publ","publishing",LEFT(N2953,4)="tech","technology",LEFT(N2953,4)="thea","theater")</f>
        <v>theater</v>
      </c>
      <c r="R2953" t="str">
        <f t="shared" si="234"/>
        <v>spaces</v>
      </c>
      <c r="S2953" s="10">
        <f t="shared" si="232"/>
        <v>41917.802928240737</v>
      </c>
      <c r="T2953" s="10">
        <f t="shared" si="233"/>
        <v>41872.802928240737</v>
      </c>
    </row>
    <row r="2954" spans="1:20" ht="43.2">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230"/>
        <v>8.0250000000000002E-2</v>
      </c>
      <c r="P2954">
        <f t="shared" si="231"/>
        <v>4.9844236760124613E-3</v>
      </c>
      <c r="Q2954" t="str" cm="1">
        <f t="array" ref="Q2954">_xlfn.IFS(LEFT(N2954,4)="film","film &amp; video",LEFT(N2954,4)="food","food",LEFT(N2954,4)="game","games",LEFT(N2954,4)="jour","journalism",LEFT(N2954,4)="musi","music",LEFT(N2954,4)="phot","photography",LEFT(N2954,4)="publ","publishing",LEFT(N2954,4)="tech","technology",LEFT(N2954,4)="thea","theater")</f>
        <v>theater</v>
      </c>
      <c r="R2954" t="str">
        <f t="shared" si="234"/>
        <v>spaces</v>
      </c>
      <c r="S2954" s="10">
        <f t="shared" si="232"/>
        <v>42660.166666666672</v>
      </c>
      <c r="T2954" s="10">
        <f t="shared" si="233"/>
        <v>42628.690266203703</v>
      </c>
    </row>
    <row r="2955" spans="1:20" ht="43.2">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230"/>
        <v>1.5125E-3</v>
      </c>
      <c r="P2955">
        <f t="shared" si="231"/>
        <v>4.9586776859504135E-3</v>
      </c>
      <c r="Q2955" t="str" cm="1">
        <f t="array" ref="Q2955">_xlfn.IFS(LEFT(N2955,4)="film","film &amp; video",LEFT(N2955,4)="food","food",LEFT(N2955,4)="game","games",LEFT(N2955,4)="jour","journalism",LEFT(N2955,4)="musi","music",LEFT(N2955,4)="phot","photography",LEFT(N2955,4)="publ","publishing",LEFT(N2955,4)="tech","technology",LEFT(N2955,4)="thea","theater")</f>
        <v>theater</v>
      </c>
      <c r="R2955" t="str">
        <f t="shared" si="234"/>
        <v>spaces</v>
      </c>
      <c r="S2955" s="10">
        <f t="shared" si="232"/>
        <v>42285.791909722218</v>
      </c>
      <c r="T2955" s="10">
        <f t="shared" si="233"/>
        <v>42255.791909722218</v>
      </c>
    </row>
    <row r="2956" spans="1:20" ht="43.2">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230"/>
        <v>0</v>
      </c>
      <c r="P2956" t="e">
        <f t="shared" si="231"/>
        <v>#DIV/0!</v>
      </c>
      <c r="Q2956" t="str" cm="1">
        <f t="array" ref="Q2956">_xlfn.IFS(LEFT(N2956,4)="film","film &amp; video",LEFT(N2956,4)="food","food",LEFT(N2956,4)="game","games",LEFT(N2956,4)="jour","journalism",LEFT(N2956,4)="musi","music",LEFT(N2956,4)="phot","photography",LEFT(N2956,4)="publ","publishing",LEFT(N2956,4)="tech","technology",LEFT(N2956,4)="thea","theater")</f>
        <v>theater</v>
      </c>
      <c r="R2956" t="str">
        <f t="shared" si="234"/>
        <v>spaces</v>
      </c>
      <c r="S2956" s="10">
        <f t="shared" si="232"/>
        <v>42810.541701388895</v>
      </c>
      <c r="T2956" s="10">
        <f t="shared" si="233"/>
        <v>42790.583368055552</v>
      </c>
    </row>
    <row r="2957" spans="1:20" ht="28.8">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230"/>
        <v>0.59583333333333333</v>
      </c>
      <c r="P2957">
        <f t="shared" si="231"/>
        <v>1.5384615384615385E-2</v>
      </c>
      <c r="Q2957" t="str" cm="1">
        <f t="array" ref="Q2957">_xlfn.IFS(LEFT(N2957,4)="film","film &amp; video",LEFT(N2957,4)="food","food",LEFT(N2957,4)="game","games",LEFT(N2957,4)="jour","journalism",LEFT(N2957,4)="musi","music",LEFT(N2957,4)="phot","photography",LEFT(N2957,4)="publ","publishing",LEFT(N2957,4)="tech","technology",LEFT(N2957,4)="thea","theater")</f>
        <v>theater</v>
      </c>
      <c r="R2957" t="str">
        <f t="shared" si="234"/>
        <v>spaces</v>
      </c>
      <c r="S2957" s="10">
        <f t="shared" si="232"/>
        <v>42171.741307870368</v>
      </c>
      <c r="T2957" s="10">
        <f t="shared" si="233"/>
        <v>42141.741307870368</v>
      </c>
    </row>
    <row r="2958" spans="1:20" ht="43.2">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230"/>
        <v>0.16734177215189874</v>
      </c>
      <c r="P2958">
        <f t="shared" si="231"/>
        <v>1.5128593040847202E-2</v>
      </c>
      <c r="Q2958" t="str" cm="1">
        <f t="array" ref="Q2958">_xlfn.IFS(LEFT(N2958,4)="film","film &amp; video",LEFT(N2958,4)="food","food",LEFT(N2958,4)="game","games",LEFT(N2958,4)="jour","journalism",LEFT(N2958,4)="musi","music",LEFT(N2958,4)="phot","photography",LEFT(N2958,4)="publ","publishing",LEFT(N2958,4)="tech","technology",LEFT(N2958,4)="thea","theater")</f>
        <v>theater</v>
      </c>
      <c r="R2958" t="str">
        <f t="shared" si="234"/>
        <v>spaces</v>
      </c>
      <c r="S2958" s="10">
        <f t="shared" si="232"/>
        <v>42494.958912037036</v>
      </c>
      <c r="T2958" s="10">
        <f t="shared" si="233"/>
        <v>42464.958912037036</v>
      </c>
    </row>
    <row r="2959" spans="1:20" ht="43.2">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230"/>
        <v>1.8666666666666668E-2</v>
      </c>
      <c r="P2959">
        <f t="shared" si="231"/>
        <v>1.0714285714285714E-2</v>
      </c>
      <c r="Q2959" t="str" cm="1">
        <f t="array" ref="Q2959">_xlfn.IFS(LEFT(N2959,4)="film","film &amp; video",LEFT(N2959,4)="food","food",LEFT(N2959,4)="game","games",LEFT(N2959,4)="jour","journalism",LEFT(N2959,4)="musi","music",LEFT(N2959,4)="phot","photography",LEFT(N2959,4)="publ","publishing",LEFT(N2959,4)="tech","technology",LEFT(N2959,4)="thea","theater")</f>
        <v>theater</v>
      </c>
      <c r="R2959" t="str">
        <f t="shared" si="234"/>
        <v>spaces</v>
      </c>
      <c r="S2959" s="10">
        <f t="shared" si="232"/>
        <v>42090.969583333332</v>
      </c>
      <c r="T2959" s="10">
        <f t="shared" si="233"/>
        <v>42031.011249999996</v>
      </c>
    </row>
    <row r="2960" spans="1:20" ht="43.2">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230"/>
        <v>0</v>
      </c>
      <c r="P2960" t="e">
        <f t="shared" si="231"/>
        <v>#DIV/0!</v>
      </c>
      <c r="Q2960" t="str" cm="1">
        <f t="array" ref="Q2960">_xlfn.IFS(LEFT(N2960,4)="film","film &amp; video",LEFT(N2960,4)="food","food",LEFT(N2960,4)="game","games",LEFT(N2960,4)="jour","journalism",LEFT(N2960,4)="musi","music",LEFT(N2960,4)="phot","photography",LEFT(N2960,4)="publ","publishing",LEFT(N2960,4)="tech","technology",LEFT(N2960,4)="thea","theater")</f>
        <v>theater</v>
      </c>
      <c r="R2960" t="str">
        <f t="shared" si="234"/>
        <v>spaces</v>
      </c>
      <c r="S2960" s="10">
        <f t="shared" si="232"/>
        <v>42498.73746527778</v>
      </c>
      <c r="T2960" s="10">
        <f t="shared" si="233"/>
        <v>42438.779131944444</v>
      </c>
    </row>
    <row r="2961" spans="1:20" ht="43.2">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230"/>
        <v>0</v>
      </c>
      <c r="P2961" t="e">
        <f t="shared" si="231"/>
        <v>#DIV/0!</v>
      </c>
      <c r="Q2961" t="str" cm="1">
        <f t="array" ref="Q2961">_xlfn.IFS(LEFT(N2961,4)="film","film &amp; video",LEFT(N2961,4)="food","food",LEFT(N2961,4)="game","games",LEFT(N2961,4)="jour","journalism",LEFT(N2961,4)="musi","music",LEFT(N2961,4)="phot","photography",LEFT(N2961,4)="publ","publishing",LEFT(N2961,4)="tech","technology",LEFT(N2961,4)="thea","theater")</f>
        <v>theater</v>
      </c>
      <c r="R2961" t="str">
        <f t="shared" si="234"/>
        <v>spaces</v>
      </c>
      <c r="S2961" s="10">
        <f t="shared" si="232"/>
        <v>42528.008391203708</v>
      </c>
      <c r="T2961" s="10">
        <f t="shared" si="233"/>
        <v>42498.008391203708</v>
      </c>
    </row>
    <row r="2962" spans="1:20" ht="43.2">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230"/>
        <v>0</v>
      </c>
      <c r="P2962" t="e">
        <f t="shared" si="231"/>
        <v>#DIV/0!</v>
      </c>
      <c r="Q2962" t="str" cm="1">
        <f t="array" ref="Q2962">_xlfn.IFS(LEFT(N2962,4)="film","film &amp; video",LEFT(N2962,4)="food","food",LEFT(N2962,4)="game","games",LEFT(N2962,4)="jour","journalism",LEFT(N2962,4)="musi","music",LEFT(N2962,4)="phot","photography",LEFT(N2962,4)="publ","publishing",LEFT(N2962,4)="tech","technology",LEFT(N2962,4)="thea","theater")</f>
        <v>theater</v>
      </c>
      <c r="R2962" t="str">
        <f t="shared" si="234"/>
        <v>spaces</v>
      </c>
      <c r="S2962" s="10">
        <f t="shared" si="232"/>
        <v>41893.757210648146</v>
      </c>
      <c r="T2962" s="10">
        <f t="shared" si="233"/>
        <v>41863.757210648146</v>
      </c>
    </row>
    <row r="2963" spans="1:20" ht="43.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230"/>
        <v>1.0962000000000001</v>
      </c>
      <c r="P2963">
        <f t="shared" si="231"/>
        <v>1.9704433497536946E-2</v>
      </c>
      <c r="Q2963" t="str" cm="1">
        <f t="array" ref="Q2963">_xlfn.IFS(LEFT(N2963,4)="film","film &amp; video",LEFT(N2963,4)="food","food",LEFT(N2963,4)="game","games",LEFT(N2963,4)="jour","journalism",LEFT(N2963,4)="musi","music",LEFT(N2963,4)="phot","photography",LEFT(N2963,4)="publ","publishing",LEFT(N2963,4)="tech","technology",LEFT(N2963,4)="thea","theater")</f>
        <v>theater</v>
      </c>
      <c r="R2963" t="str">
        <f t="shared" si="234"/>
        <v>plays</v>
      </c>
      <c r="S2963" s="10">
        <f t="shared" si="232"/>
        <v>42089.166666666672</v>
      </c>
      <c r="T2963" s="10">
        <f t="shared" si="233"/>
        <v>42061.212488425925</v>
      </c>
    </row>
    <row r="2964" spans="1:20" ht="43.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230"/>
        <v>1.218</v>
      </c>
      <c r="P2964">
        <f t="shared" si="231"/>
        <v>1.6420361247947456E-2</v>
      </c>
      <c r="Q2964" t="str" cm="1">
        <f t="array" ref="Q2964">_xlfn.IFS(LEFT(N2964,4)="film","film &amp; video",LEFT(N2964,4)="food","food",LEFT(N2964,4)="game","games",LEFT(N2964,4)="jour","journalism",LEFT(N2964,4)="musi","music",LEFT(N2964,4)="phot","photography",LEFT(N2964,4)="publ","publishing",LEFT(N2964,4)="tech","technology",LEFT(N2964,4)="thea","theater")</f>
        <v>theater</v>
      </c>
      <c r="R2964" t="str">
        <f t="shared" si="234"/>
        <v>plays</v>
      </c>
      <c r="S2964" s="10">
        <f t="shared" si="232"/>
        <v>42064.290972222225</v>
      </c>
      <c r="T2964" s="10">
        <f t="shared" si="233"/>
        <v>42036.24428240741</v>
      </c>
    </row>
    <row r="2965" spans="1:20" ht="57.6">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230"/>
        <v>1.0685</v>
      </c>
      <c r="P2965">
        <f t="shared" si="231"/>
        <v>9.17173607861488E-3</v>
      </c>
      <c r="Q2965" t="str" cm="1">
        <f t="array" ref="Q2965">_xlfn.IFS(LEFT(N2965,4)="film","film &amp; video",LEFT(N2965,4)="food","food",LEFT(N2965,4)="game","games",LEFT(N2965,4)="jour","journalism",LEFT(N2965,4)="musi","music",LEFT(N2965,4)="phot","photography",LEFT(N2965,4)="publ","publishing",LEFT(N2965,4)="tech","technology",LEFT(N2965,4)="thea","theater")</f>
        <v>theater</v>
      </c>
      <c r="R2965" t="str">
        <f t="shared" si="234"/>
        <v>plays</v>
      </c>
      <c r="S2965" s="10">
        <f t="shared" si="232"/>
        <v>42187.470185185186</v>
      </c>
      <c r="T2965" s="10">
        <f t="shared" si="233"/>
        <v>42157.470185185186</v>
      </c>
    </row>
    <row r="2966" spans="1:20" ht="43.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230"/>
        <v>1.0071379999999999</v>
      </c>
      <c r="P2966">
        <f t="shared" si="231"/>
        <v>3.8922173525375872E-2</v>
      </c>
      <c r="Q2966" t="str" cm="1">
        <f t="array" ref="Q2966">_xlfn.IFS(LEFT(N2966,4)="film","film &amp; video",LEFT(N2966,4)="food","food",LEFT(N2966,4)="game","games",LEFT(N2966,4)="jour","journalism",LEFT(N2966,4)="musi","music",LEFT(N2966,4)="phot","photography",LEFT(N2966,4)="publ","publishing",LEFT(N2966,4)="tech","technology",LEFT(N2966,4)="thea","theater")</f>
        <v>theater</v>
      </c>
      <c r="R2966" t="str">
        <f t="shared" si="234"/>
        <v>plays</v>
      </c>
      <c r="S2966" s="10">
        <f t="shared" si="232"/>
        <v>41857.897222222222</v>
      </c>
      <c r="T2966" s="10">
        <f t="shared" si="233"/>
        <v>41827.909942129627</v>
      </c>
    </row>
    <row r="2967" spans="1:20" ht="57.6">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230"/>
        <v>1.0900000000000001</v>
      </c>
      <c r="P2967">
        <f t="shared" si="231"/>
        <v>2.3853211009174313E-2</v>
      </c>
      <c r="Q2967" t="str" cm="1">
        <f t="array" ref="Q2967">_xlfn.IFS(LEFT(N2967,4)="film","film &amp; video",LEFT(N2967,4)="food","food",LEFT(N2967,4)="game","games",LEFT(N2967,4)="jour","journalism",LEFT(N2967,4)="musi","music",LEFT(N2967,4)="phot","photography",LEFT(N2967,4)="publ","publishing",LEFT(N2967,4)="tech","technology",LEFT(N2967,4)="thea","theater")</f>
        <v>theater</v>
      </c>
      <c r="R2967" t="str">
        <f t="shared" si="234"/>
        <v>plays</v>
      </c>
      <c r="S2967" s="10">
        <f t="shared" si="232"/>
        <v>42192.729548611111</v>
      </c>
      <c r="T2967" s="10">
        <f t="shared" si="233"/>
        <v>42162.729548611111</v>
      </c>
    </row>
    <row r="2968" spans="1:20" ht="43.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230"/>
        <v>1.1363000000000001</v>
      </c>
      <c r="P2968">
        <f t="shared" si="231"/>
        <v>1.1264630819325883E-2</v>
      </c>
      <c r="Q2968" t="str" cm="1">
        <f t="array" ref="Q2968">_xlfn.IFS(LEFT(N2968,4)="film","film &amp; video",LEFT(N2968,4)="food","food",LEFT(N2968,4)="game","games",LEFT(N2968,4)="jour","journalism",LEFT(N2968,4)="musi","music",LEFT(N2968,4)="phot","photography",LEFT(N2968,4)="publ","publishing",LEFT(N2968,4)="tech","technology",LEFT(N2968,4)="thea","theater")</f>
        <v>theater</v>
      </c>
      <c r="R2968" t="str">
        <f t="shared" si="234"/>
        <v>plays</v>
      </c>
      <c r="S2968" s="10">
        <f t="shared" si="232"/>
        <v>42263.738564814819</v>
      </c>
      <c r="T2968" s="10">
        <f t="shared" si="233"/>
        <v>42233.738564814819</v>
      </c>
    </row>
    <row r="2969" spans="1:20" ht="43.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230"/>
        <v>1.1392</v>
      </c>
      <c r="P2969">
        <f t="shared" si="231"/>
        <v>1.2464887640449437E-2</v>
      </c>
      <c r="Q2969" t="str" cm="1">
        <f t="array" ref="Q2969">_xlfn.IFS(LEFT(N2969,4)="film","film &amp; video",LEFT(N2969,4)="food","food",LEFT(N2969,4)="game","games",LEFT(N2969,4)="jour","journalism",LEFT(N2969,4)="musi","music",LEFT(N2969,4)="phot","photography",LEFT(N2969,4)="publ","publishing",LEFT(N2969,4)="tech","technology",LEFT(N2969,4)="thea","theater")</f>
        <v>theater</v>
      </c>
      <c r="R2969" t="str">
        <f t="shared" si="234"/>
        <v>plays</v>
      </c>
      <c r="S2969" s="10">
        <f t="shared" si="232"/>
        <v>42072.156157407408</v>
      </c>
      <c r="T2969" s="10">
        <f t="shared" si="233"/>
        <v>42042.197824074072</v>
      </c>
    </row>
    <row r="2970" spans="1:20" ht="28.8">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230"/>
        <v>1.06</v>
      </c>
      <c r="P2970">
        <f t="shared" si="231"/>
        <v>1.2668463611859838E-2</v>
      </c>
      <c r="Q2970" t="str" cm="1">
        <f t="array" ref="Q2970">_xlfn.IFS(LEFT(N2970,4)="film","film &amp; video",LEFT(N2970,4)="food","food",LEFT(N2970,4)="game","games",LEFT(N2970,4)="jour","journalism",LEFT(N2970,4)="musi","music",LEFT(N2970,4)="phot","photography",LEFT(N2970,4)="publ","publishing",LEFT(N2970,4)="tech","technology",LEFT(N2970,4)="thea","theater")</f>
        <v>theater</v>
      </c>
      <c r="R2970" t="str">
        <f t="shared" si="234"/>
        <v>plays</v>
      </c>
      <c r="S2970" s="10">
        <f t="shared" si="232"/>
        <v>42599.165972222225</v>
      </c>
      <c r="T2970" s="10">
        <f t="shared" si="233"/>
        <v>42585.523842592593</v>
      </c>
    </row>
    <row r="2971" spans="1:20" ht="43.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230"/>
        <v>1.625</v>
      </c>
      <c r="P2971">
        <f t="shared" si="231"/>
        <v>1.0461538461538461E-2</v>
      </c>
      <c r="Q2971" t="str" cm="1">
        <f t="array" ref="Q2971">_xlfn.IFS(LEFT(N2971,4)="film","film &amp; video",LEFT(N2971,4)="food","food",LEFT(N2971,4)="game","games",LEFT(N2971,4)="jour","journalism",LEFT(N2971,4)="musi","music",LEFT(N2971,4)="phot","photography",LEFT(N2971,4)="publ","publishing",LEFT(N2971,4)="tech","technology",LEFT(N2971,4)="thea","theater")</f>
        <v>theater</v>
      </c>
      <c r="R2971" t="str">
        <f t="shared" si="234"/>
        <v>plays</v>
      </c>
      <c r="S2971" s="10">
        <f t="shared" si="232"/>
        <v>42127.952083333337</v>
      </c>
      <c r="T2971" s="10">
        <f t="shared" si="233"/>
        <v>42097.786493055552</v>
      </c>
    </row>
    <row r="2972" spans="1:20" ht="43.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230"/>
        <v>1.06</v>
      </c>
      <c r="P2972">
        <f t="shared" si="231"/>
        <v>1.4308176100628931E-2</v>
      </c>
      <c r="Q2972" t="str" cm="1">
        <f t="array" ref="Q2972">_xlfn.IFS(LEFT(N2972,4)="film","film &amp; video",LEFT(N2972,4)="food","food",LEFT(N2972,4)="game","games",LEFT(N2972,4)="jour","journalism",LEFT(N2972,4)="musi","music",LEFT(N2972,4)="phot","photography",LEFT(N2972,4)="publ","publishing",LEFT(N2972,4)="tech","technology",LEFT(N2972,4)="thea","theater")</f>
        <v>theater</v>
      </c>
      <c r="R2972" t="str">
        <f t="shared" si="234"/>
        <v>plays</v>
      </c>
      <c r="S2972" s="10">
        <f t="shared" si="232"/>
        <v>41838.669571759259</v>
      </c>
      <c r="T2972" s="10">
        <f t="shared" si="233"/>
        <v>41808.669571759259</v>
      </c>
    </row>
    <row r="2973" spans="1:20" ht="43.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230"/>
        <v>1.0015624999999999</v>
      </c>
      <c r="P2973">
        <f t="shared" si="231"/>
        <v>1.3416536661466459E-2</v>
      </c>
      <c r="Q2973" t="str" cm="1">
        <f t="array" ref="Q2973">_xlfn.IFS(LEFT(N2973,4)="film","film &amp; video",LEFT(N2973,4)="food","food",LEFT(N2973,4)="game","games",LEFT(N2973,4)="jour","journalism",LEFT(N2973,4)="musi","music",LEFT(N2973,4)="phot","photography",LEFT(N2973,4)="publ","publishing",LEFT(N2973,4)="tech","technology",LEFT(N2973,4)="thea","theater")</f>
        <v>theater</v>
      </c>
      <c r="R2973" t="str">
        <f t="shared" si="234"/>
        <v>plays</v>
      </c>
      <c r="S2973" s="10">
        <f t="shared" si="232"/>
        <v>41882.658310185187</v>
      </c>
      <c r="T2973" s="10">
        <f t="shared" si="233"/>
        <v>41852.658310185187</v>
      </c>
    </row>
    <row r="2974" spans="1:20" ht="28.8">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230"/>
        <v>1.0535000000000001</v>
      </c>
      <c r="P2974">
        <f t="shared" si="231"/>
        <v>8.0683436165163748E-3</v>
      </c>
      <c r="Q2974" t="str" cm="1">
        <f t="array" ref="Q2974">_xlfn.IFS(LEFT(N2974,4)="film","film &amp; video",LEFT(N2974,4)="food","food",LEFT(N2974,4)="game","games",LEFT(N2974,4)="jour","journalism",LEFT(N2974,4)="musi","music",LEFT(N2974,4)="phot","photography",LEFT(N2974,4)="publ","publishing",LEFT(N2974,4)="tech","technology",LEFT(N2974,4)="thea","theater")</f>
        <v>theater</v>
      </c>
      <c r="R2974" t="str">
        <f t="shared" si="234"/>
        <v>plays</v>
      </c>
      <c r="S2974" s="10">
        <f t="shared" si="232"/>
        <v>42709.041666666672</v>
      </c>
      <c r="T2974" s="10">
        <f t="shared" si="233"/>
        <v>42694.110185185185</v>
      </c>
    </row>
    <row r="2975" spans="1:20" ht="43.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230"/>
        <v>1.748</v>
      </c>
      <c r="P2975">
        <f t="shared" si="231"/>
        <v>3.7757437070938217E-3</v>
      </c>
      <c r="Q2975" t="str" cm="1">
        <f t="array" ref="Q2975">_xlfn.IFS(LEFT(N2975,4)="film","film &amp; video",LEFT(N2975,4)="food","food",LEFT(N2975,4)="game","games",LEFT(N2975,4)="jour","journalism",LEFT(N2975,4)="musi","music",LEFT(N2975,4)="phot","photography",LEFT(N2975,4)="publ","publishing",LEFT(N2975,4)="tech","technology",LEFT(N2975,4)="thea","theater")</f>
        <v>theater</v>
      </c>
      <c r="R2975" t="str">
        <f t="shared" si="234"/>
        <v>plays</v>
      </c>
      <c r="S2975" s="10">
        <f t="shared" si="232"/>
        <v>42370.166666666672</v>
      </c>
      <c r="T2975" s="10">
        <f t="shared" si="233"/>
        <v>42341.818379629629</v>
      </c>
    </row>
    <row r="2976" spans="1:20" ht="57.6">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230"/>
        <v>1.02</v>
      </c>
      <c r="P2976">
        <f t="shared" si="231"/>
        <v>1.7058823529411765E-2</v>
      </c>
      <c r="Q2976" t="str" cm="1">
        <f t="array" ref="Q2976">_xlfn.IFS(LEFT(N2976,4)="film","film &amp; video",LEFT(N2976,4)="food","food",LEFT(N2976,4)="game","games",LEFT(N2976,4)="jour","journalism",LEFT(N2976,4)="musi","music",LEFT(N2976,4)="phot","photography",LEFT(N2976,4)="publ","publishing",LEFT(N2976,4)="tech","technology",LEFT(N2976,4)="thea","theater")</f>
        <v>theater</v>
      </c>
      <c r="R2976" t="str">
        <f t="shared" si="234"/>
        <v>plays</v>
      </c>
      <c r="S2976" s="10">
        <f t="shared" si="232"/>
        <v>41908.065972222219</v>
      </c>
      <c r="T2976" s="10">
        <f t="shared" si="233"/>
        <v>41880.061006944445</v>
      </c>
    </row>
    <row r="2977" spans="1:20" ht="43.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230"/>
        <v>1.00125</v>
      </c>
      <c r="P2977">
        <f t="shared" si="231"/>
        <v>1.4107365792759051E-2</v>
      </c>
      <c r="Q2977" t="str" cm="1">
        <f t="array" ref="Q2977">_xlfn.IFS(LEFT(N2977,4)="film","film &amp; video",LEFT(N2977,4)="food","food",LEFT(N2977,4)="game","games",LEFT(N2977,4)="jour","journalism",LEFT(N2977,4)="musi","music",LEFT(N2977,4)="phot","photography",LEFT(N2977,4)="publ","publishing",LEFT(N2977,4)="tech","technology",LEFT(N2977,4)="thea","theater")</f>
        <v>theater</v>
      </c>
      <c r="R2977" t="str">
        <f t="shared" si="234"/>
        <v>plays</v>
      </c>
      <c r="S2977" s="10">
        <f t="shared" si="232"/>
        <v>41970.125</v>
      </c>
      <c r="T2977" s="10">
        <f t="shared" si="233"/>
        <v>41941.683865740742</v>
      </c>
    </row>
    <row r="2978" spans="1:20" ht="43.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230"/>
        <v>1.7142857142857142</v>
      </c>
      <c r="P2978">
        <f t="shared" si="231"/>
        <v>0.11666666666666667</v>
      </c>
      <c r="Q2978" t="str" cm="1">
        <f t="array" ref="Q2978">_xlfn.IFS(LEFT(N2978,4)="film","film &amp; video",LEFT(N2978,4)="food","food",LEFT(N2978,4)="game","games",LEFT(N2978,4)="jour","journalism",LEFT(N2978,4)="musi","music",LEFT(N2978,4)="phot","photography",LEFT(N2978,4)="publ","publishing",LEFT(N2978,4)="tech","technology",LEFT(N2978,4)="thea","theater")</f>
        <v>theater</v>
      </c>
      <c r="R2978" t="str">
        <f t="shared" si="234"/>
        <v>plays</v>
      </c>
      <c r="S2978" s="10">
        <f t="shared" si="232"/>
        <v>42442.5</v>
      </c>
      <c r="T2978" s="10">
        <f t="shared" si="233"/>
        <v>42425.730671296296</v>
      </c>
    </row>
    <row r="2979" spans="1:20" ht="57.6">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230"/>
        <v>1.1356666666666666</v>
      </c>
      <c r="P2979">
        <f t="shared" si="231"/>
        <v>8.8054006457293811E-3</v>
      </c>
      <c r="Q2979" t="str" cm="1">
        <f t="array" ref="Q2979">_xlfn.IFS(LEFT(N2979,4)="film","film &amp; video",LEFT(N2979,4)="food","food",LEFT(N2979,4)="game","games",LEFT(N2979,4)="jour","journalism",LEFT(N2979,4)="musi","music",LEFT(N2979,4)="phot","photography",LEFT(N2979,4)="publ","publishing",LEFT(N2979,4)="tech","technology",LEFT(N2979,4)="thea","theater")</f>
        <v>theater</v>
      </c>
      <c r="R2979" t="str">
        <f t="shared" si="234"/>
        <v>plays</v>
      </c>
      <c r="S2979" s="10">
        <f t="shared" si="232"/>
        <v>42086.093055555553</v>
      </c>
      <c r="T2979" s="10">
        <f t="shared" si="233"/>
        <v>42026.88118055556</v>
      </c>
    </row>
    <row r="2980" spans="1:20" ht="57.6">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230"/>
        <v>1.2946666666666666</v>
      </c>
      <c r="P2980">
        <f t="shared" si="231"/>
        <v>1.6477857878475798E-2</v>
      </c>
      <c r="Q2980" t="str" cm="1">
        <f t="array" ref="Q2980">_xlfn.IFS(LEFT(N2980,4)="film","film &amp; video",LEFT(N2980,4)="food","food",LEFT(N2980,4)="game","games",LEFT(N2980,4)="jour","journalism",LEFT(N2980,4)="musi","music",LEFT(N2980,4)="phot","photography",LEFT(N2980,4)="publ","publishing",LEFT(N2980,4)="tech","technology",LEFT(N2980,4)="thea","theater")</f>
        <v>theater</v>
      </c>
      <c r="R2980" t="str">
        <f t="shared" si="234"/>
        <v>plays</v>
      </c>
      <c r="S2980" s="10">
        <f t="shared" si="232"/>
        <v>41932.249305555553</v>
      </c>
      <c r="T2980" s="10">
        <f t="shared" si="233"/>
        <v>41922.640590277777</v>
      </c>
    </row>
    <row r="2981" spans="1:20" ht="43.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230"/>
        <v>1.014</v>
      </c>
      <c r="P2981">
        <f t="shared" si="231"/>
        <v>9.0729783037475347E-3</v>
      </c>
      <c r="Q2981" t="str" cm="1">
        <f t="array" ref="Q2981">_xlfn.IFS(LEFT(N2981,4)="film","film &amp; video",LEFT(N2981,4)="food","food",LEFT(N2981,4)="game","games",LEFT(N2981,4)="jour","journalism",LEFT(N2981,4)="musi","music",LEFT(N2981,4)="phot","photography",LEFT(N2981,4)="publ","publishing",LEFT(N2981,4)="tech","technology",LEFT(N2981,4)="thea","theater")</f>
        <v>theater</v>
      </c>
      <c r="R2981" t="str">
        <f t="shared" si="234"/>
        <v>plays</v>
      </c>
      <c r="S2981" s="10">
        <f t="shared" si="232"/>
        <v>42010.25</v>
      </c>
      <c r="T2981" s="10">
        <f t="shared" si="233"/>
        <v>41993.824340277773</v>
      </c>
    </row>
    <row r="2982" spans="1:20" ht="43.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230"/>
        <v>1.0916666666666666</v>
      </c>
      <c r="P2982">
        <f t="shared" si="231"/>
        <v>7.3282442748091601E-3</v>
      </c>
      <c r="Q2982" t="str" cm="1">
        <f t="array" ref="Q2982">_xlfn.IFS(LEFT(N2982,4)="film","film &amp; video",LEFT(N2982,4)="food","food",LEFT(N2982,4)="game","games",LEFT(N2982,4)="jour","journalism",LEFT(N2982,4)="musi","music",LEFT(N2982,4)="phot","photography",LEFT(N2982,4)="publ","publishing",LEFT(N2982,4)="tech","technology",LEFT(N2982,4)="thea","theater")</f>
        <v>theater</v>
      </c>
      <c r="R2982" t="str">
        <f t="shared" si="234"/>
        <v>plays</v>
      </c>
      <c r="S2982" s="10">
        <f t="shared" si="232"/>
        <v>42240.083333333328</v>
      </c>
      <c r="T2982" s="10">
        <f t="shared" si="233"/>
        <v>42219.915856481486</v>
      </c>
    </row>
    <row r="2983" spans="1:20" ht="57.6">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230"/>
        <v>1.28925</v>
      </c>
      <c r="P2983">
        <f t="shared" si="231"/>
        <v>1.8809385301531898E-2</v>
      </c>
      <c r="Q2983" t="str" cm="1">
        <f t="array" ref="Q2983">_xlfn.IFS(LEFT(N2983,4)="film","film &amp; video",LEFT(N2983,4)="food","food",LEFT(N2983,4)="game","games",LEFT(N2983,4)="jour","journalism",LEFT(N2983,4)="musi","music",LEFT(N2983,4)="phot","photography",LEFT(N2983,4)="publ","publishing",LEFT(N2983,4)="tech","technology",LEFT(N2983,4)="thea","theater")</f>
        <v>theater</v>
      </c>
      <c r="R2983" t="str">
        <f t="shared" si="234"/>
        <v>spaces</v>
      </c>
      <c r="S2983" s="10">
        <f t="shared" si="232"/>
        <v>42270.559675925921</v>
      </c>
      <c r="T2983" s="10">
        <f t="shared" si="233"/>
        <v>42225.559675925921</v>
      </c>
    </row>
    <row r="2984" spans="1:20" ht="28.8">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230"/>
        <v>1.0206</v>
      </c>
      <c r="P2984">
        <f t="shared" si="231"/>
        <v>1.1561826376641191E-2</v>
      </c>
      <c r="Q2984" t="str" cm="1">
        <f t="array" ref="Q2984">_xlfn.IFS(LEFT(N2984,4)="film","film &amp; video",LEFT(N2984,4)="food","food",LEFT(N2984,4)="game","games",LEFT(N2984,4)="jour","journalism",LEFT(N2984,4)="musi","music",LEFT(N2984,4)="phot","photography",LEFT(N2984,4)="publ","publishing",LEFT(N2984,4)="tech","technology",LEFT(N2984,4)="thea","theater")</f>
        <v>theater</v>
      </c>
      <c r="R2984" t="str">
        <f t="shared" si="234"/>
        <v>spaces</v>
      </c>
      <c r="S2984" s="10">
        <f t="shared" si="232"/>
        <v>42411.686840277776</v>
      </c>
      <c r="T2984" s="10">
        <f t="shared" si="233"/>
        <v>42381.686840277776</v>
      </c>
    </row>
    <row r="2985" spans="1:20" ht="43.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230"/>
        <v>1.465395775862069</v>
      </c>
      <c r="P2985">
        <f t="shared" si="231"/>
        <v>6.4417103747010556E-3</v>
      </c>
      <c r="Q2985" t="str" cm="1">
        <f t="array" ref="Q2985">_xlfn.IFS(LEFT(N2985,4)="film","film &amp; video",LEFT(N2985,4)="food","food",LEFT(N2985,4)="game","games",LEFT(N2985,4)="jour","journalism",LEFT(N2985,4)="musi","music",LEFT(N2985,4)="phot","photography",LEFT(N2985,4)="publ","publishing",LEFT(N2985,4)="tech","technology",LEFT(N2985,4)="thea","theater")</f>
        <v>theater</v>
      </c>
      <c r="R2985" t="str">
        <f t="shared" si="234"/>
        <v>spaces</v>
      </c>
      <c r="S2985" s="10">
        <f t="shared" si="232"/>
        <v>41954.674027777779</v>
      </c>
      <c r="T2985" s="10">
        <f t="shared" si="233"/>
        <v>41894.632361111115</v>
      </c>
    </row>
    <row r="2986" spans="1:20" ht="57.6">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230"/>
        <v>1.00352</v>
      </c>
      <c r="P2986">
        <f t="shared" si="231"/>
        <v>8.6894132653061226E-3</v>
      </c>
      <c r="Q2986" t="str" cm="1">
        <f t="array" ref="Q2986">_xlfn.IFS(LEFT(N2986,4)="film","film &amp; video",LEFT(N2986,4)="food","food",LEFT(N2986,4)="game","games",LEFT(N2986,4)="jour","journalism",LEFT(N2986,4)="musi","music",LEFT(N2986,4)="phot","photography",LEFT(N2986,4)="publ","publishing",LEFT(N2986,4)="tech","technology",LEFT(N2986,4)="thea","theater")</f>
        <v>theater</v>
      </c>
      <c r="R2986" t="str">
        <f t="shared" si="234"/>
        <v>spaces</v>
      </c>
      <c r="S2986" s="10">
        <f t="shared" si="232"/>
        <v>42606.278715277775</v>
      </c>
      <c r="T2986" s="10">
        <f t="shared" si="233"/>
        <v>42576.278715277775</v>
      </c>
    </row>
    <row r="2987" spans="1:20" ht="57.6">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230"/>
        <v>1.2164999999999999</v>
      </c>
      <c r="P2987">
        <f t="shared" si="231"/>
        <v>9.1245376078914926E-3</v>
      </c>
      <c r="Q2987" t="str" cm="1">
        <f t="array" ref="Q2987">_xlfn.IFS(LEFT(N2987,4)="film","film &amp; video",LEFT(N2987,4)="food","food",LEFT(N2987,4)="game","games",LEFT(N2987,4)="jour","journalism",LEFT(N2987,4)="musi","music",LEFT(N2987,4)="phot","photography",LEFT(N2987,4)="publ","publishing",LEFT(N2987,4)="tech","technology",LEFT(N2987,4)="thea","theater")</f>
        <v>theater</v>
      </c>
      <c r="R2987" t="str">
        <f t="shared" si="234"/>
        <v>spaces</v>
      </c>
      <c r="S2987" s="10">
        <f t="shared" si="232"/>
        <v>42674.166666666672</v>
      </c>
      <c r="T2987" s="10">
        <f t="shared" si="233"/>
        <v>42654.973703703698</v>
      </c>
    </row>
    <row r="2988" spans="1:20" ht="43.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230"/>
        <v>1.0549999999999999</v>
      </c>
      <c r="P2988">
        <f t="shared" si="231"/>
        <v>2.2116903633491312E-2</v>
      </c>
      <c r="Q2988" t="str" cm="1">
        <f t="array" ref="Q2988">_xlfn.IFS(LEFT(N2988,4)="film","film &amp; video",LEFT(N2988,4)="food","food",LEFT(N2988,4)="game","games",LEFT(N2988,4)="jour","journalism",LEFT(N2988,4)="musi","music",LEFT(N2988,4)="phot","photography",LEFT(N2988,4)="publ","publishing",LEFT(N2988,4)="tech","technology",LEFT(N2988,4)="thea","theater")</f>
        <v>theater</v>
      </c>
      <c r="R2988" t="str">
        <f t="shared" si="234"/>
        <v>spaces</v>
      </c>
      <c r="S2988" s="10">
        <f t="shared" si="232"/>
        <v>42491.458402777775</v>
      </c>
      <c r="T2988" s="10">
        <f t="shared" si="233"/>
        <v>42431.500069444446</v>
      </c>
    </row>
    <row r="2989" spans="1:20" ht="57.6">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230"/>
        <v>1.1040080000000001</v>
      </c>
      <c r="P2989">
        <f t="shared" si="231"/>
        <v>9.6013797001471002E-3</v>
      </c>
      <c r="Q2989" t="str" cm="1">
        <f t="array" ref="Q2989">_xlfn.IFS(LEFT(N2989,4)="film","film &amp; video",LEFT(N2989,4)="food","food",LEFT(N2989,4)="game","games",LEFT(N2989,4)="jour","journalism",LEFT(N2989,4)="musi","music",LEFT(N2989,4)="phot","photography",LEFT(N2989,4)="publ","publishing",LEFT(N2989,4)="tech","technology",LEFT(N2989,4)="thea","theater")</f>
        <v>theater</v>
      </c>
      <c r="R2989" t="str">
        <f t="shared" si="234"/>
        <v>spaces</v>
      </c>
      <c r="S2989" s="10">
        <f t="shared" si="232"/>
        <v>42656</v>
      </c>
      <c r="T2989" s="10">
        <f t="shared" si="233"/>
        <v>42627.307303240741</v>
      </c>
    </row>
    <row r="2990" spans="1:20" ht="43.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230"/>
        <v>1</v>
      </c>
      <c r="P2990">
        <f t="shared" si="231"/>
        <v>2.8000000000000001E-2</v>
      </c>
      <c r="Q2990" t="str" cm="1">
        <f t="array" ref="Q2990">_xlfn.IFS(LEFT(N2990,4)="film","film &amp; video",LEFT(N2990,4)="food","food",LEFT(N2990,4)="game","games",LEFT(N2990,4)="jour","journalism",LEFT(N2990,4)="musi","music",LEFT(N2990,4)="phot","photography",LEFT(N2990,4)="publ","publishing",LEFT(N2990,4)="tech","technology",LEFT(N2990,4)="thea","theater")</f>
        <v>theater</v>
      </c>
      <c r="R2990" t="str">
        <f t="shared" si="234"/>
        <v>spaces</v>
      </c>
      <c r="S2990" s="10">
        <f t="shared" si="232"/>
        <v>42541.362048611118</v>
      </c>
      <c r="T2990" s="10">
        <f t="shared" si="233"/>
        <v>42511.362048611118</v>
      </c>
    </row>
    <row r="2991" spans="1:20">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230"/>
        <v>1.76535</v>
      </c>
      <c r="P2991">
        <f t="shared" si="231"/>
        <v>1.0309570340159176E-2</v>
      </c>
      <c r="Q2991" t="str" cm="1">
        <f t="array" ref="Q2991">_xlfn.IFS(LEFT(N2991,4)="film","film &amp; video",LEFT(N2991,4)="food","food",LEFT(N2991,4)="game","games",LEFT(N2991,4)="jour","journalism",LEFT(N2991,4)="musi","music",LEFT(N2991,4)="phot","photography",LEFT(N2991,4)="publ","publishing",LEFT(N2991,4)="tech","technology",LEFT(N2991,4)="thea","theater")</f>
        <v>theater</v>
      </c>
      <c r="R2991" t="str">
        <f t="shared" si="234"/>
        <v>spaces</v>
      </c>
      <c r="S2991" s="10">
        <f t="shared" si="232"/>
        <v>42359.207638888889</v>
      </c>
      <c r="T2991" s="10">
        <f t="shared" si="233"/>
        <v>42337.02039351852</v>
      </c>
    </row>
    <row r="2992" spans="1:20" ht="43.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230"/>
        <v>1</v>
      </c>
      <c r="P2992">
        <f t="shared" si="231"/>
        <v>2.7000000000000001E-3</v>
      </c>
      <c r="Q2992" t="str" cm="1">
        <f t="array" ref="Q2992">_xlfn.IFS(LEFT(N2992,4)="film","film &amp; video",LEFT(N2992,4)="food","food",LEFT(N2992,4)="game","games",LEFT(N2992,4)="jour","journalism",LEFT(N2992,4)="musi","music",LEFT(N2992,4)="phot","photography",LEFT(N2992,4)="publ","publishing",LEFT(N2992,4)="tech","technology",LEFT(N2992,4)="thea","theater")</f>
        <v>theater</v>
      </c>
      <c r="R2992" t="str">
        <f t="shared" si="234"/>
        <v>spaces</v>
      </c>
      <c r="S2992" s="10">
        <f t="shared" si="232"/>
        <v>42376.57430555555</v>
      </c>
      <c r="T2992" s="10">
        <f t="shared" si="233"/>
        <v>42341.57430555555</v>
      </c>
    </row>
    <row r="2993" spans="1:20" ht="43.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230"/>
        <v>1.0329411764705883</v>
      </c>
      <c r="P2993">
        <f t="shared" si="231"/>
        <v>1.0592255125284738E-2</v>
      </c>
      <c r="Q2993" t="str" cm="1">
        <f t="array" ref="Q2993">_xlfn.IFS(LEFT(N2993,4)="film","film &amp; video",LEFT(N2993,4)="food","food",LEFT(N2993,4)="game","games",LEFT(N2993,4)="jour","journalism",LEFT(N2993,4)="musi","music",LEFT(N2993,4)="phot","photography",LEFT(N2993,4)="publ","publishing",LEFT(N2993,4)="tech","technology",LEFT(N2993,4)="thea","theater")</f>
        <v>theater</v>
      </c>
      <c r="R2993" t="str">
        <f t="shared" si="234"/>
        <v>spaces</v>
      </c>
      <c r="S2993" s="10">
        <f t="shared" si="232"/>
        <v>42762.837152777778</v>
      </c>
      <c r="T2993" s="10">
        <f t="shared" si="233"/>
        <v>42740.837152777778</v>
      </c>
    </row>
    <row r="2994" spans="1:20" ht="43.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230"/>
        <v>1.0449999999999999</v>
      </c>
      <c r="P2994">
        <f t="shared" si="231"/>
        <v>2.0414673046251993E-2</v>
      </c>
      <c r="Q2994" t="str" cm="1">
        <f t="array" ref="Q2994">_xlfn.IFS(LEFT(N2994,4)="film","film &amp; video",LEFT(N2994,4)="food","food",LEFT(N2994,4)="game","games",LEFT(N2994,4)="jour","journalism",LEFT(N2994,4)="musi","music",LEFT(N2994,4)="phot","photography",LEFT(N2994,4)="publ","publishing",LEFT(N2994,4)="tech","technology",LEFT(N2994,4)="thea","theater")</f>
        <v>theater</v>
      </c>
      <c r="R2994" t="str">
        <f t="shared" si="234"/>
        <v>spaces</v>
      </c>
      <c r="S2994" s="10">
        <f t="shared" si="232"/>
        <v>42652.767476851848</v>
      </c>
      <c r="T2994" s="10">
        <f t="shared" si="233"/>
        <v>42622.767476851848</v>
      </c>
    </row>
    <row r="2995" spans="1:20">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230"/>
        <v>1.0029999999999999</v>
      </c>
      <c r="P2995">
        <f t="shared" si="231"/>
        <v>2.1934197407776669E-2</v>
      </c>
      <c r="Q2995" t="str" cm="1">
        <f t="array" ref="Q2995">_xlfn.IFS(LEFT(N2995,4)="film","film &amp; video",LEFT(N2995,4)="food","food",LEFT(N2995,4)="game","games",LEFT(N2995,4)="jour","journalism",LEFT(N2995,4)="musi","music",LEFT(N2995,4)="phot","photography",LEFT(N2995,4)="publ","publishing",LEFT(N2995,4)="tech","technology",LEFT(N2995,4)="thea","theater")</f>
        <v>theater</v>
      </c>
      <c r="R2995" t="str">
        <f t="shared" si="234"/>
        <v>spaces</v>
      </c>
      <c r="S2995" s="10">
        <f t="shared" si="232"/>
        <v>42420.838738425926</v>
      </c>
      <c r="T2995" s="10">
        <f t="shared" si="233"/>
        <v>42390.838738425926</v>
      </c>
    </row>
    <row r="2996" spans="1:20" ht="43.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230"/>
        <v>4.577466666666667</v>
      </c>
      <c r="P2996">
        <f t="shared" si="231"/>
        <v>4.2964084937811307E-2</v>
      </c>
      <c r="Q2996" t="str" cm="1">
        <f t="array" ref="Q2996">_xlfn.IFS(LEFT(N2996,4)="film","film &amp; video",LEFT(N2996,4)="food","food",LEFT(N2996,4)="game","games",LEFT(N2996,4)="jour","journalism",LEFT(N2996,4)="musi","music",LEFT(N2996,4)="phot","photography",LEFT(N2996,4)="publ","publishing",LEFT(N2996,4)="tech","technology",LEFT(N2996,4)="thea","theater")</f>
        <v>theater</v>
      </c>
      <c r="R2996" t="str">
        <f t="shared" si="234"/>
        <v>spaces</v>
      </c>
      <c r="S2996" s="10">
        <f t="shared" si="232"/>
        <v>41915.478842592594</v>
      </c>
      <c r="T2996" s="10">
        <f t="shared" si="233"/>
        <v>41885.478842592594</v>
      </c>
    </row>
    <row r="2997" spans="1:20" ht="43.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230"/>
        <v>1.0496000000000001</v>
      </c>
      <c r="P2997">
        <f t="shared" si="231"/>
        <v>1.5815548780487805E-2</v>
      </c>
      <c r="Q2997" t="str" cm="1">
        <f t="array" ref="Q2997">_xlfn.IFS(LEFT(N2997,4)="film","film &amp; video",LEFT(N2997,4)="food","food",LEFT(N2997,4)="game","games",LEFT(N2997,4)="jour","journalism",LEFT(N2997,4)="musi","music",LEFT(N2997,4)="phot","photography",LEFT(N2997,4)="publ","publishing",LEFT(N2997,4)="tech","technology",LEFT(N2997,4)="thea","theater")</f>
        <v>theater</v>
      </c>
      <c r="R2997" t="str">
        <f t="shared" si="234"/>
        <v>spaces</v>
      </c>
      <c r="S2997" s="10">
        <f t="shared" si="232"/>
        <v>42754.665173611109</v>
      </c>
      <c r="T2997" s="10">
        <f t="shared" si="233"/>
        <v>42724.665173611109</v>
      </c>
    </row>
    <row r="2998" spans="1:20" ht="28.8">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230"/>
        <v>1.7194285714285715</v>
      </c>
      <c r="P2998">
        <f t="shared" si="231"/>
        <v>6.5137919574609505E-3</v>
      </c>
      <c r="Q2998" t="str" cm="1">
        <f t="array" ref="Q2998">_xlfn.IFS(LEFT(N2998,4)="film","film &amp; video",LEFT(N2998,4)="food","food",LEFT(N2998,4)="game","games",LEFT(N2998,4)="jour","journalism",LEFT(N2998,4)="musi","music",LEFT(N2998,4)="phot","photography",LEFT(N2998,4)="publ","publishing",LEFT(N2998,4)="tech","technology",LEFT(N2998,4)="thea","theater")</f>
        <v>theater</v>
      </c>
      <c r="R2998" t="str">
        <f t="shared" si="234"/>
        <v>spaces</v>
      </c>
      <c r="S2998" s="10">
        <f t="shared" si="232"/>
        <v>42150.912500000006</v>
      </c>
      <c r="T2998" s="10">
        <f t="shared" si="233"/>
        <v>42090.912500000006</v>
      </c>
    </row>
    <row r="2999" spans="1:20" ht="43.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230"/>
        <v>1.0373000000000001</v>
      </c>
      <c r="P2999">
        <f t="shared" si="231"/>
        <v>1.1086474501108648E-2</v>
      </c>
      <c r="Q2999" t="str" cm="1">
        <f t="array" ref="Q2999">_xlfn.IFS(LEFT(N2999,4)="film","film &amp; video",LEFT(N2999,4)="food","food",LEFT(N2999,4)="game","games",LEFT(N2999,4)="jour","journalism",LEFT(N2999,4)="musi","music",LEFT(N2999,4)="phot","photography",LEFT(N2999,4)="publ","publishing",LEFT(N2999,4)="tech","technology",LEFT(N2999,4)="thea","theater")</f>
        <v>theater</v>
      </c>
      <c r="R2999" t="str">
        <f t="shared" si="234"/>
        <v>spaces</v>
      </c>
      <c r="S2999" s="10">
        <f t="shared" si="232"/>
        <v>42793.207638888889</v>
      </c>
      <c r="T2999" s="10">
        <f t="shared" si="233"/>
        <v>42775.733715277776</v>
      </c>
    </row>
    <row r="3000" spans="1:20" ht="43.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230"/>
        <v>1.0302899999999999</v>
      </c>
      <c r="P3000">
        <f t="shared" si="231"/>
        <v>8.4054004212406209E-3</v>
      </c>
      <c r="Q3000" t="str" cm="1">
        <f t="array" ref="Q3000">_xlfn.IFS(LEFT(N3000,4)="film","film &amp; video",LEFT(N3000,4)="food","food",LEFT(N3000,4)="game","games",LEFT(N3000,4)="jour","journalism",LEFT(N3000,4)="musi","music",LEFT(N3000,4)="phot","photography",LEFT(N3000,4)="publ","publishing",LEFT(N3000,4)="tech","technology",LEFT(N3000,4)="thea","theater")</f>
        <v>theater</v>
      </c>
      <c r="R3000" t="str">
        <f t="shared" si="234"/>
        <v>spaces</v>
      </c>
      <c r="S3000" s="10">
        <f t="shared" si="232"/>
        <v>41806.184027777781</v>
      </c>
      <c r="T3000" s="10">
        <f t="shared" si="233"/>
        <v>41778.193622685183</v>
      </c>
    </row>
    <row r="3001" spans="1:20" ht="43.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230"/>
        <v>1.1888888888888889</v>
      </c>
      <c r="P3001">
        <f t="shared" si="231"/>
        <v>1.2461059190031152E-2</v>
      </c>
      <c r="Q3001" t="str" cm="1">
        <f t="array" ref="Q3001">_xlfn.IFS(LEFT(N3001,4)="film","film &amp; video",LEFT(N3001,4)="food","food",LEFT(N3001,4)="game","games",LEFT(N3001,4)="jour","journalism",LEFT(N3001,4)="musi","music",LEFT(N3001,4)="phot","photography",LEFT(N3001,4)="publ","publishing",LEFT(N3001,4)="tech","technology",LEFT(N3001,4)="thea","theater")</f>
        <v>theater</v>
      </c>
      <c r="R3001" t="str">
        <f t="shared" si="234"/>
        <v>spaces</v>
      </c>
      <c r="S3001" s="10">
        <f t="shared" si="232"/>
        <v>42795.083333333328</v>
      </c>
      <c r="T3001" s="10">
        <f t="shared" si="233"/>
        <v>42780.740277777775</v>
      </c>
    </row>
    <row r="3002" spans="1:20" ht="43.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230"/>
        <v>1</v>
      </c>
      <c r="P3002">
        <f t="shared" si="231"/>
        <v>1.6E-2</v>
      </c>
      <c r="Q3002" t="str" cm="1">
        <f t="array" ref="Q3002">_xlfn.IFS(LEFT(N3002,4)="film","film &amp; video",LEFT(N3002,4)="food","food",LEFT(N3002,4)="game","games",LEFT(N3002,4)="jour","journalism",LEFT(N3002,4)="musi","music",LEFT(N3002,4)="phot","photography",LEFT(N3002,4)="publ","publishing",LEFT(N3002,4)="tech","technology",LEFT(N3002,4)="thea","theater")</f>
        <v>theater</v>
      </c>
      <c r="R3002" t="str">
        <f t="shared" si="234"/>
        <v>spaces</v>
      </c>
      <c r="S3002" s="10">
        <f t="shared" si="232"/>
        <v>42766.75</v>
      </c>
      <c r="T3002" s="10">
        <f t="shared" si="233"/>
        <v>42752.827199074076</v>
      </c>
    </row>
    <row r="3003" spans="1:20" ht="43.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230"/>
        <v>3.1869988910451896</v>
      </c>
      <c r="P3003">
        <f t="shared" si="231"/>
        <v>7.6116708226389362E-3</v>
      </c>
      <c r="Q3003" t="str" cm="1">
        <f t="array" ref="Q3003">_xlfn.IFS(LEFT(N3003,4)="film","film &amp; video",LEFT(N3003,4)="food","food",LEFT(N3003,4)="game","games",LEFT(N3003,4)="jour","journalism",LEFT(N3003,4)="musi","music",LEFT(N3003,4)="phot","photography",LEFT(N3003,4)="publ","publishing",LEFT(N3003,4)="tech","technology",LEFT(N3003,4)="thea","theater")</f>
        <v>theater</v>
      </c>
      <c r="R3003" t="str">
        <f t="shared" si="234"/>
        <v>spaces</v>
      </c>
      <c r="S3003" s="10">
        <f t="shared" si="232"/>
        <v>42564.895625000005</v>
      </c>
      <c r="T3003" s="10">
        <f t="shared" si="233"/>
        <v>42534.895625000005</v>
      </c>
    </row>
    <row r="3004" spans="1:20" ht="28.8">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230"/>
        <v>1.0850614285714286</v>
      </c>
      <c r="P3004">
        <f t="shared" si="231"/>
        <v>1.3692444009094942E-2</v>
      </c>
      <c r="Q3004" t="str" cm="1">
        <f t="array" ref="Q3004">_xlfn.IFS(LEFT(N3004,4)="film","film &amp; video",LEFT(N3004,4)="food","food",LEFT(N3004,4)="game","games",LEFT(N3004,4)="jour","journalism",LEFT(N3004,4)="musi","music",LEFT(N3004,4)="phot","photography",LEFT(N3004,4)="publ","publishing",LEFT(N3004,4)="tech","technology",LEFT(N3004,4)="thea","theater")</f>
        <v>theater</v>
      </c>
      <c r="R3004" t="str">
        <f t="shared" si="234"/>
        <v>spaces</v>
      </c>
      <c r="S3004" s="10">
        <f t="shared" si="232"/>
        <v>41269.83625</v>
      </c>
      <c r="T3004" s="10">
        <f t="shared" si="233"/>
        <v>41239.83625</v>
      </c>
    </row>
    <row r="3005" spans="1:20" ht="43.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230"/>
        <v>1.0116666666666667</v>
      </c>
      <c r="P3005">
        <f t="shared" si="231"/>
        <v>5.6013179571663919E-3</v>
      </c>
      <c r="Q3005" t="str" cm="1">
        <f t="array" ref="Q3005">_xlfn.IFS(LEFT(N3005,4)="film","film &amp; video",LEFT(N3005,4)="food","food",LEFT(N3005,4)="game","games",LEFT(N3005,4)="jour","journalism",LEFT(N3005,4)="musi","music",LEFT(N3005,4)="phot","photography",LEFT(N3005,4)="publ","publishing",LEFT(N3005,4)="tech","technology",LEFT(N3005,4)="thea","theater")</f>
        <v>theater</v>
      </c>
      <c r="R3005" t="str">
        <f t="shared" si="234"/>
        <v>spaces</v>
      </c>
      <c r="S3005" s="10">
        <f t="shared" si="232"/>
        <v>42430.249305555553</v>
      </c>
      <c r="T3005" s="10">
        <f t="shared" si="233"/>
        <v>42398.849259259259</v>
      </c>
    </row>
    <row r="3006" spans="1:20" ht="57.6">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230"/>
        <v>1.12815</v>
      </c>
      <c r="P3006">
        <f t="shared" si="231"/>
        <v>6.1383681248060986E-3</v>
      </c>
      <c r="Q3006" t="str" cm="1">
        <f t="array" ref="Q3006">_xlfn.IFS(LEFT(N3006,4)="film","film &amp; video",LEFT(N3006,4)="food","food",LEFT(N3006,4)="game","games",LEFT(N3006,4)="jour","journalism",LEFT(N3006,4)="musi","music",LEFT(N3006,4)="phot","photography",LEFT(N3006,4)="publ","publishing",LEFT(N3006,4)="tech","technology",LEFT(N3006,4)="thea","theater")</f>
        <v>theater</v>
      </c>
      <c r="R3006" t="str">
        <f t="shared" si="234"/>
        <v>spaces</v>
      </c>
      <c r="S3006" s="10">
        <f t="shared" si="232"/>
        <v>41958.922731481478</v>
      </c>
      <c r="T3006" s="10">
        <f t="shared" si="233"/>
        <v>41928.881064814814</v>
      </c>
    </row>
    <row r="3007" spans="1:20" ht="43.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230"/>
        <v>1.2049622641509434</v>
      </c>
      <c r="P3007">
        <f t="shared" si="231"/>
        <v>9.238526220190094E-3</v>
      </c>
      <c r="Q3007" t="str" cm="1">
        <f t="array" ref="Q3007">_xlfn.IFS(LEFT(N3007,4)="film","film &amp; video",LEFT(N3007,4)="food","food",LEFT(N3007,4)="game","games",LEFT(N3007,4)="jour","journalism",LEFT(N3007,4)="musi","music",LEFT(N3007,4)="phot","photography",LEFT(N3007,4)="publ","publishing",LEFT(N3007,4)="tech","technology",LEFT(N3007,4)="thea","theater")</f>
        <v>theater</v>
      </c>
      <c r="R3007" t="str">
        <f t="shared" si="234"/>
        <v>spaces</v>
      </c>
      <c r="S3007" s="10">
        <f t="shared" si="232"/>
        <v>41918.674826388888</v>
      </c>
      <c r="T3007" s="10">
        <f t="shared" si="233"/>
        <v>41888.674826388888</v>
      </c>
    </row>
    <row r="3008" spans="1:20" ht="28.8">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230"/>
        <v>1.0774999999999999</v>
      </c>
      <c r="P3008">
        <f t="shared" si="231"/>
        <v>1.1252900232018562E-2</v>
      </c>
      <c r="Q3008" t="str" cm="1">
        <f t="array" ref="Q3008">_xlfn.IFS(LEFT(N3008,4)="film","film &amp; video",LEFT(N3008,4)="food","food",LEFT(N3008,4)="game","games",LEFT(N3008,4)="jour","journalism",LEFT(N3008,4)="musi","music",LEFT(N3008,4)="phot","photography",LEFT(N3008,4)="publ","publishing",LEFT(N3008,4)="tech","technology",LEFT(N3008,4)="thea","theater")</f>
        <v>theater</v>
      </c>
      <c r="R3008" t="str">
        <f t="shared" si="234"/>
        <v>spaces</v>
      </c>
      <c r="S3008" s="10">
        <f t="shared" si="232"/>
        <v>41987.756840277783</v>
      </c>
      <c r="T3008" s="10">
        <f t="shared" si="233"/>
        <v>41957.756840277783</v>
      </c>
    </row>
    <row r="3009" spans="1:20" ht="28.8">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230"/>
        <v>1.8</v>
      </c>
      <c r="P3009">
        <f t="shared" si="231"/>
        <v>1.8518518518518517E-2</v>
      </c>
      <c r="Q3009" t="str" cm="1">
        <f t="array" ref="Q3009">_xlfn.IFS(LEFT(N3009,4)="film","film &amp; video",LEFT(N3009,4)="food","food",LEFT(N3009,4)="game","games",LEFT(N3009,4)="jour","journalism",LEFT(N3009,4)="musi","music",LEFT(N3009,4)="phot","photography",LEFT(N3009,4)="publ","publishing",LEFT(N3009,4)="tech","technology",LEFT(N3009,4)="thea","theater")</f>
        <v>theater</v>
      </c>
      <c r="R3009" t="str">
        <f t="shared" si="234"/>
        <v>spaces</v>
      </c>
      <c r="S3009" s="10">
        <f t="shared" si="232"/>
        <v>42119.216238425928</v>
      </c>
      <c r="T3009" s="10">
        <f t="shared" si="233"/>
        <v>42098.216238425928</v>
      </c>
    </row>
    <row r="3010" spans="1:20" ht="43.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235">E3010/D3010</f>
        <v>1.0116666666666667</v>
      </c>
      <c r="P3010">
        <f t="shared" ref="P3010:P3073" si="236">L3010/E3010</f>
        <v>8.5667215815486003E-3</v>
      </c>
      <c r="Q3010" t="str" cm="1">
        <f t="array" ref="Q3010">_xlfn.IFS(LEFT(N3010,4)="film","film &amp; video",LEFT(N3010,4)="food","food",LEFT(N3010,4)="game","games",LEFT(N3010,4)="jour","journalism",LEFT(N3010,4)="musi","music",LEFT(N3010,4)="phot","photography",LEFT(N3010,4)="publ","publishing",LEFT(N3010,4)="tech","technology",LEFT(N3010,4)="thea","theater")</f>
        <v>theater</v>
      </c>
      <c r="R3010" t="str">
        <f t="shared" si="234"/>
        <v>spaces</v>
      </c>
      <c r="S3010" s="10">
        <f t="shared" ref="S3010:S3073" si="237">(((I3010/60)/60)/24)+DATE(1970,1,1)</f>
        <v>42390.212025462963</v>
      </c>
      <c r="T3010" s="10">
        <f t="shared" ref="T3010:T3073" si="238">(((J3010/60)/60)/24)+DATE(1970,1,1)</f>
        <v>42360.212025462963</v>
      </c>
    </row>
    <row r="3011" spans="1:20" ht="43.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235"/>
        <v>1.19756</v>
      </c>
      <c r="P3011">
        <f t="shared" si="236"/>
        <v>4.2753598984602023E-3</v>
      </c>
      <c r="Q3011" t="str" cm="1">
        <f t="array" ref="Q3011">_xlfn.IFS(LEFT(N3011,4)="film","film &amp; video",LEFT(N3011,4)="food","food",LEFT(N3011,4)="game","games",LEFT(N3011,4)="jour","journalism",LEFT(N3011,4)="musi","music",LEFT(N3011,4)="phot","photography",LEFT(N3011,4)="publ","publishing",LEFT(N3011,4)="tech","technology",LEFT(N3011,4)="thea","theater")</f>
        <v>theater</v>
      </c>
      <c r="R3011" t="str">
        <f t="shared" ref="R3011:R3074" si="239">MID(N3011,SEARCH("/",N3011)+1,17)</f>
        <v>spaces</v>
      </c>
      <c r="S3011" s="10">
        <f t="shared" si="237"/>
        <v>41969.611574074079</v>
      </c>
      <c r="T3011" s="10">
        <f t="shared" si="238"/>
        <v>41939.569907407407</v>
      </c>
    </row>
    <row r="3012" spans="1:20" ht="43.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235"/>
        <v>1.58</v>
      </c>
      <c r="P3012">
        <f t="shared" si="236"/>
        <v>6.3291139240506328E-3</v>
      </c>
      <c r="Q3012" t="str" cm="1">
        <f t="array" ref="Q3012">_xlfn.IFS(LEFT(N3012,4)="film","film &amp; video",LEFT(N3012,4)="food","food",LEFT(N3012,4)="game","games",LEFT(N3012,4)="jour","journalism",LEFT(N3012,4)="musi","music",LEFT(N3012,4)="phot","photography",LEFT(N3012,4)="publ","publishing",LEFT(N3012,4)="tech","technology",LEFT(N3012,4)="thea","theater")</f>
        <v>theater</v>
      </c>
      <c r="R3012" t="str">
        <f t="shared" si="239"/>
        <v>spaces</v>
      </c>
      <c r="S3012" s="10">
        <f t="shared" si="237"/>
        <v>42056.832395833335</v>
      </c>
      <c r="T3012" s="10">
        <f t="shared" si="238"/>
        <v>41996.832395833335</v>
      </c>
    </row>
    <row r="3013" spans="1:20" ht="43.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235"/>
        <v>1.2366666666666666</v>
      </c>
      <c r="P3013">
        <f t="shared" si="236"/>
        <v>6.7385444743935305E-2</v>
      </c>
      <c r="Q3013" t="str" cm="1">
        <f t="array" ref="Q3013">_xlfn.IFS(LEFT(N3013,4)="film","film &amp; video",LEFT(N3013,4)="food","food",LEFT(N3013,4)="game","games",LEFT(N3013,4)="jour","journalism",LEFT(N3013,4)="musi","music",LEFT(N3013,4)="phot","photography",LEFT(N3013,4)="publ","publishing",LEFT(N3013,4)="tech","technology",LEFT(N3013,4)="thea","theater")</f>
        <v>theater</v>
      </c>
      <c r="R3013" t="str">
        <f t="shared" si="239"/>
        <v>spaces</v>
      </c>
      <c r="S3013" s="10">
        <f t="shared" si="237"/>
        <v>42361.957638888889</v>
      </c>
      <c r="T3013" s="10">
        <f t="shared" si="238"/>
        <v>42334.468935185185</v>
      </c>
    </row>
    <row r="3014" spans="1:20" ht="43.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235"/>
        <v>1.1712499999999999</v>
      </c>
      <c r="P3014">
        <f t="shared" si="236"/>
        <v>1.1739594450373533E-2</v>
      </c>
      <c r="Q3014" t="str" cm="1">
        <f t="array" ref="Q3014">_xlfn.IFS(LEFT(N3014,4)="film","film &amp; video",LEFT(N3014,4)="food","food",LEFT(N3014,4)="game","games",LEFT(N3014,4)="jour","journalism",LEFT(N3014,4)="musi","music",LEFT(N3014,4)="phot","photography",LEFT(N3014,4)="publ","publishing",LEFT(N3014,4)="tech","technology",LEFT(N3014,4)="thea","theater")</f>
        <v>theater</v>
      </c>
      <c r="R3014" t="str">
        <f t="shared" si="239"/>
        <v>spaces</v>
      </c>
      <c r="S3014" s="10">
        <f t="shared" si="237"/>
        <v>42045.702893518523</v>
      </c>
      <c r="T3014" s="10">
        <f t="shared" si="238"/>
        <v>42024.702893518523</v>
      </c>
    </row>
    <row r="3015" spans="1:20" ht="43.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235"/>
        <v>1.5696000000000001</v>
      </c>
      <c r="P3015">
        <f t="shared" si="236"/>
        <v>6.8170234454638127E-3</v>
      </c>
      <c r="Q3015" t="str" cm="1">
        <f t="array" ref="Q3015">_xlfn.IFS(LEFT(N3015,4)="film","film &amp; video",LEFT(N3015,4)="food","food",LEFT(N3015,4)="game","games",LEFT(N3015,4)="jour","journalism",LEFT(N3015,4)="musi","music",LEFT(N3015,4)="phot","photography",LEFT(N3015,4)="publ","publishing",LEFT(N3015,4)="tech","technology",LEFT(N3015,4)="thea","theater")</f>
        <v>theater</v>
      </c>
      <c r="R3015" t="str">
        <f t="shared" si="239"/>
        <v>spaces</v>
      </c>
      <c r="S3015" s="10">
        <f t="shared" si="237"/>
        <v>42176.836215277777</v>
      </c>
      <c r="T3015" s="10">
        <f t="shared" si="238"/>
        <v>42146.836215277777</v>
      </c>
    </row>
    <row r="3016" spans="1:20" ht="43.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235"/>
        <v>1.13104</v>
      </c>
      <c r="P3016">
        <f t="shared" si="236"/>
        <v>1.9698684396661479E-2</v>
      </c>
      <c r="Q3016" t="str" cm="1">
        <f t="array" ref="Q3016">_xlfn.IFS(LEFT(N3016,4)="film","film &amp; video",LEFT(N3016,4)="food","food",LEFT(N3016,4)="game","games",LEFT(N3016,4)="jour","journalism",LEFT(N3016,4)="musi","music",LEFT(N3016,4)="phot","photography",LEFT(N3016,4)="publ","publishing",LEFT(N3016,4)="tech","technology",LEFT(N3016,4)="thea","theater")</f>
        <v>theater</v>
      </c>
      <c r="R3016" t="str">
        <f t="shared" si="239"/>
        <v>spaces</v>
      </c>
      <c r="S3016" s="10">
        <f t="shared" si="237"/>
        <v>41948.208333333336</v>
      </c>
      <c r="T3016" s="10">
        <f t="shared" si="238"/>
        <v>41920.123611111114</v>
      </c>
    </row>
    <row r="3017" spans="1:20" ht="43.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235"/>
        <v>1.0317647058823529</v>
      </c>
      <c r="P3017">
        <f t="shared" si="236"/>
        <v>1.1402508551881414E-2</v>
      </c>
      <c r="Q3017" t="str" cm="1">
        <f t="array" ref="Q3017">_xlfn.IFS(LEFT(N3017,4)="film","film &amp; video",LEFT(N3017,4)="food","food",LEFT(N3017,4)="game","games",LEFT(N3017,4)="jour","journalism",LEFT(N3017,4)="musi","music",LEFT(N3017,4)="phot","photography",LEFT(N3017,4)="publ","publishing",LEFT(N3017,4)="tech","technology",LEFT(N3017,4)="thea","theater")</f>
        <v>theater</v>
      </c>
      <c r="R3017" t="str">
        <f t="shared" si="239"/>
        <v>spaces</v>
      </c>
      <c r="S3017" s="10">
        <f t="shared" si="237"/>
        <v>41801.166666666664</v>
      </c>
      <c r="T3017" s="10">
        <f t="shared" si="238"/>
        <v>41785.72729166667</v>
      </c>
    </row>
    <row r="3018" spans="1:20" ht="57.6">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235"/>
        <v>1.0261176470588236</v>
      </c>
      <c r="P3018">
        <f t="shared" si="236"/>
        <v>4.1274936941068565E-3</v>
      </c>
      <c r="Q3018" t="str" cm="1">
        <f t="array" ref="Q3018">_xlfn.IFS(LEFT(N3018,4)="film","film &amp; video",LEFT(N3018,4)="food","food",LEFT(N3018,4)="game","games",LEFT(N3018,4)="jour","journalism",LEFT(N3018,4)="musi","music",LEFT(N3018,4)="phot","photography",LEFT(N3018,4)="publ","publishing",LEFT(N3018,4)="tech","technology",LEFT(N3018,4)="thea","theater")</f>
        <v>theater</v>
      </c>
      <c r="R3018" t="str">
        <f t="shared" si="239"/>
        <v>spaces</v>
      </c>
      <c r="S3018" s="10">
        <f t="shared" si="237"/>
        <v>41838.548055555555</v>
      </c>
      <c r="T3018" s="10">
        <f t="shared" si="238"/>
        <v>41778.548055555555</v>
      </c>
    </row>
    <row r="3019" spans="1:20" ht="43.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235"/>
        <v>1.0584090909090909</v>
      </c>
      <c r="P3019">
        <f t="shared" si="236"/>
        <v>6.8284303199484643E-3</v>
      </c>
      <c r="Q3019" t="str" cm="1">
        <f t="array" ref="Q3019">_xlfn.IFS(LEFT(N3019,4)="film","film &amp; video",LEFT(N3019,4)="food","food",LEFT(N3019,4)="game","games",LEFT(N3019,4)="jour","journalism",LEFT(N3019,4)="musi","music",LEFT(N3019,4)="phot","photography",LEFT(N3019,4)="publ","publishing",LEFT(N3019,4)="tech","technology",LEFT(N3019,4)="thea","theater")</f>
        <v>theater</v>
      </c>
      <c r="R3019" t="str">
        <f t="shared" si="239"/>
        <v>spaces</v>
      </c>
      <c r="S3019" s="10">
        <f t="shared" si="237"/>
        <v>41871.850034722222</v>
      </c>
      <c r="T3019" s="10">
        <f t="shared" si="238"/>
        <v>41841.850034722222</v>
      </c>
    </row>
    <row r="3020" spans="1:20" ht="43.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235"/>
        <v>1.0071428571428571</v>
      </c>
      <c r="P3020">
        <f t="shared" si="236"/>
        <v>9.6926713947990545E-3</v>
      </c>
      <c r="Q3020" t="str" cm="1">
        <f t="array" ref="Q3020">_xlfn.IFS(LEFT(N3020,4)="film","film &amp; video",LEFT(N3020,4)="food","food",LEFT(N3020,4)="game","games",LEFT(N3020,4)="jour","journalism",LEFT(N3020,4)="musi","music",LEFT(N3020,4)="phot","photography",LEFT(N3020,4)="publ","publishing",LEFT(N3020,4)="tech","technology",LEFT(N3020,4)="thea","theater")</f>
        <v>theater</v>
      </c>
      <c r="R3020" t="str">
        <f t="shared" si="239"/>
        <v>spaces</v>
      </c>
      <c r="S3020" s="10">
        <f t="shared" si="237"/>
        <v>42205.916666666672</v>
      </c>
      <c r="T3020" s="10">
        <f t="shared" si="238"/>
        <v>42163.29833333334</v>
      </c>
    </row>
    <row r="3021" spans="1:20" ht="43.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235"/>
        <v>1.2123333333333333</v>
      </c>
      <c r="P3021">
        <f t="shared" si="236"/>
        <v>1.2427825130602145E-2</v>
      </c>
      <c r="Q3021" t="str" cm="1">
        <f t="array" ref="Q3021">_xlfn.IFS(LEFT(N3021,4)="film","film &amp; video",LEFT(N3021,4)="food","food",LEFT(N3021,4)="game","games",LEFT(N3021,4)="jour","journalism",LEFT(N3021,4)="musi","music",LEFT(N3021,4)="phot","photography",LEFT(N3021,4)="publ","publishing",LEFT(N3021,4)="tech","technology",LEFT(N3021,4)="thea","theater")</f>
        <v>theater</v>
      </c>
      <c r="R3021" t="str">
        <f t="shared" si="239"/>
        <v>spaces</v>
      </c>
      <c r="S3021" s="10">
        <f t="shared" si="237"/>
        <v>41786.125</v>
      </c>
      <c r="T3021" s="10">
        <f t="shared" si="238"/>
        <v>41758.833564814813</v>
      </c>
    </row>
    <row r="3022" spans="1:20" ht="43.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235"/>
        <v>1.0057142857142858</v>
      </c>
      <c r="P3022">
        <f t="shared" si="236"/>
        <v>4.261363636363636E-3</v>
      </c>
      <c r="Q3022" t="str" cm="1">
        <f t="array" ref="Q3022">_xlfn.IFS(LEFT(N3022,4)="film","film &amp; video",LEFT(N3022,4)="food","food",LEFT(N3022,4)="game","games",LEFT(N3022,4)="jour","journalism",LEFT(N3022,4)="musi","music",LEFT(N3022,4)="phot","photography",LEFT(N3022,4)="publ","publishing",LEFT(N3022,4)="tech","technology",LEFT(N3022,4)="thea","theater")</f>
        <v>theater</v>
      </c>
      <c r="R3022" t="str">
        <f t="shared" si="239"/>
        <v>spaces</v>
      </c>
      <c r="S3022" s="10">
        <f t="shared" si="237"/>
        <v>42230.846446759257</v>
      </c>
      <c r="T3022" s="10">
        <f t="shared" si="238"/>
        <v>42170.846446759257</v>
      </c>
    </row>
    <row r="3023" spans="1:20" ht="43.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235"/>
        <v>1.1602222222222223</v>
      </c>
      <c r="P3023">
        <f t="shared" si="236"/>
        <v>1.9728021451829152E-2</v>
      </c>
      <c r="Q3023" t="str" cm="1">
        <f t="array" ref="Q3023">_xlfn.IFS(LEFT(N3023,4)="film","film &amp; video",LEFT(N3023,4)="food","food",LEFT(N3023,4)="game","games",LEFT(N3023,4)="jour","journalism",LEFT(N3023,4)="musi","music",LEFT(N3023,4)="phot","photography",LEFT(N3023,4)="publ","publishing",LEFT(N3023,4)="tech","technology",LEFT(N3023,4)="thea","theater")</f>
        <v>theater</v>
      </c>
      <c r="R3023" t="str">
        <f t="shared" si="239"/>
        <v>spaces</v>
      </c>
      <c r="S3023" s="10">
        <f t="shared" si="237"/>
        <v>42696.249305555553</v>
      </c>
      <c r="T3023" s="10">
        <f t="shared" si="238"/>
        <v>42660.618854166663</v>
      </c>
    </row>
    <row r="3024" spans="1:20" ht="43.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235"/>
        <v>1.0087999999999999</v>
      </c>
      <c r="P3024">
        <f t="shared" si="236"/>
        <v>6.1459159397303726E-3</v>
      </c>
      <c r="Q3024" t="str" cm="1">
        <f t="array" ref="Q3024">_xlfn.IFS(LEFT(N3024,4)="film","film &amp; video",LEFT(N3024,4)="food","food",LEFT(N3024,4)="game","games",LEFT(N3024,4)="jour","journalism",LEFT(N3024,4)="musi","music",LEFT(N3024,4)="phot","photography",LEFT(N3024,4)="publ","publishing",LEFT(N3024,4)="tech","technology",LEFT(N3024,4)="thea","theater")</f>
        <v>theater</v>
      </c>
      <c r="R3024" t="str">
        <f t="shared" si="239"/>
        <v>spaces</v>
      </c>
      <c r="S3024" s="10">
        <f t="shared" si="237"/>
        <v>42609.95380787037</v>
      </c>
      <c r="T3024" s="10">
        <f t="shared" si="238"/>
        <v>42564.95380787037</v>
      </c>
    </row>
    <row r="3025" spans="1:20" ht="57.6">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235"/>
        <v>1.03</v>
      </c>
      <c r="P3025">
        <f t="shared" si="236"/>
        <v>8.321775312066574E-3</v>
      </c>
      <c r="Q3025" t="str" cm="1">
        <f t="array" ref="Q3025">_xlfn.IFS(LEFT(N3025,4)="film","film &amp; video",LEFT(N3025,4)="food","food",LEFT(N3025,4)="game","games",LEFT(N3025,4)="jour","journalism",LEFT(N3025,4)="musi","music",LEFT(N3025,4)="phot","photography",LEFT(N3025,4)="publ","publishing",LEFT(N3025,4)="tech","technology",LEFT(N3025,4)="thea","theater")</f>
        <v>theater</v>
      </c>
      <c r="R3025" t="str">
        <f t="shared" si="239"/>
        <v>spaces</v>
      </c>
      <c r="S3025" s="10">
        <f t="shared" si="237"/>
        <v>42166.675763888896</v>
      </c>
      <c r="T3025" s="10">
        <f t="shared" si="238"/>
        <v>42121.675763888896</v>
      </c>
    </row>
    <row r="3026" spans="1:20" ht="43.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235"/>
        <v>2.4641999999999999</v>
      </c>
      <c r="P3026">
        <f t="shared" si="236"/>
        <v>1.4771528285041798E-2</v>
      </c>
      <c r="Q3026" t="str" cm="1">
        <f t="array" ref="Q3026">_xlfn.IFS(LEFT(N3026,4)="film","film &amp; video",LEFT(N3026,4)="food","food",LEFT(N3026,4)="game","games",LEFT(N3026,4)="jour","journalism",LEFT(N3026,4)="musi","music",LEFT(N3026,4)="phot","photography",LEFT(N3026,4)="publ","publishing",LEFT(N3026,4)="tech","technology",LEFT(N3026,4)="thea","theater")</f>
        <v>theater</v>
      </c>
      <c r="R3026" t="str">
        <f t="shared" si="239"/>
        <v>spaces</v>
      </c>
      <c r="S3026" s="10">
        <f t="shared" si="237"/>
        <v>41188.993923611109</v>
      </c>
      <c r="T3026" s="10">
        <f t="shared" si="238"/>
        <v>41158.993923611109</v>
      </c>
    </row>
    <row r="3027" spans="1:20" ht="43.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235"/>
        <v>3.0219999999999998</v>
      </c>
      <c r="P3027">
        <f t="shared" si="236"/>
        <v>1.9192587690271344E-2</v>
      </c>
      <c r="Q3027" t="str" cm="1">
        <f t="array" ref="Q3027">_xlfn.IFS(LEFT(N3027,4)="film","film &amp; video",LEFT(N3027,4)="food","food",LEFT(N3027,4)="game","games",LEFT(N3027,4)="jour","journalism",LEFT(N3027,4)="musi","music",LEFT(N3027,4)="phot","photography",LEFT(N3027,4)="publ","publishing",LEFT(N3027,4)="tech","technology",LEFT(N3027,4)="thea","theater")</f>
        <v>theater</v>
      </c>
      <c r="R3027" t="str">
        <f t="shared" si="239"/>
        <v>spaces</v>
      </c>
      <c r="S3027" s="10">
        <f t="shared" si="237"/>
        <v>41789.666666666664</v>
      </c>
      <c r="T3027" s="10">
        <f t="shared" si="238"/>
        <v>41761.509409722225</v>
      </c>
    </row>
    <row r="3028" spans="1:20" ht="57.6">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235"/>
        <v>1.4333333333333333</v>
      </c>
      <c r="P3028">
        <f t="shared" si="236"/>
        <v>1.937984496124031E-2</v>
      </c>
      <c r="Q3028" t="str" cm="1">
        <f t="array" ref="Q3028">_xlfn.IFS(LEFT(N3028,4)="film","film &amp; video",LEFT(N3028,4)="food","food",LEFT(N3028,4)="game","games",LEFT(N3028,4)="jour","journalism",LEFT(N3028,4)="musi","music",LEFT(N3028,4)="phot","photography",LEFT(N3028,4)="publ","publishing",LEFT(N3028,4)="tech","technology",LEFT(N3028,4)="thea","theater")</f>
        <v>theater</v>
      </c>
      <c r="R3028" t="str">
        <f t="shared" si="239"/>
        <v>spaces</v>
      </c>
      <c r="S3028" s="10">
        <f t="shared" si="237"/>
        <v>42797.459398148145</v>
      </c>
      <c r="T3028" s="10">
        <f t="shared" si="238"/>
        <v>42783.459398148145</v>
      </c>
    </row>
    <row r="3029" spans="1:20" ht="43.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235"/>
        <v>1.3144</v>
      </c>
      <c r="P3029">
        <f t="shared" si="236"/>
        <v>6.0864272671941567E-3</v>
      </c>
      <c r="Q3029" t="str" cm="1">
        <f t="array" ref="Q3029">_xlfn.IFS(LEFT(N3029,4)="film","film &amp; video",LEFT(N3029,4)="food","food",LEFT(N3029,4)="game","games",LEFT(N3029,4)="jour","journalism",LEFT(N3029,4)="musi","music",LEFT(N3029,4)="phot","photography",LEFT(N3029,4)="publ","publishing",LEFT(N3029,4)="tech","technology",LEFT(N3029,4)="thea","theater")</f>
        <v>theater</v>
      </c>
      <c r="R3029" t="str">
        <f t="shared" si="239"/>
        <v>spaces</v>
      </c>
      <c r="S3029" s="10">
        <f t="shared" si="237"/>
        <v>42083.662627314814</v>
      </c>
      <c r="T3029" s="10">
        <f t="shared" si="238"/>
        <v>42053.704293981486</v>
      </c>
    </row>
    <row r="3030" spans="1:20" ht="28.8">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235"/>
        <v>1.6801999999999999</v>
      </c>
      <c r="P3030">
        <f t="shared" si="236"/>
        <v>1.1784311391501013E-2</v>
      </c>
      <c r="Q3030" t="str" cm="1">
        <f t="array" ref="Q3030">_xlfn.IFS(LEFT(N3030,4)="film","film &amp; video",LEFT(N3030,4)="food","food",LEFT(N3030,4)="game","games",LEFT(N3030,4)="jour","journalism",LEFT(N3030,4)="musi","music",LEFT(N3030,4)="phot","photography",LEFT(N3030,4)="publ","publishing",LEFT(N3030,4)="tech","technology",LEFT(N3030,4)="thea","theater")</f>
        <v>theater</v>
      </c>
      <c r="R3030" t="str">
        <f t="shared" si="239"/>
        <v>spaces</v>
      </c>
      <c r="S3030" s="10">
        <f t="shared" si="237"/>
        <v>42597.264178240745</v>
      </c>
      <c r="T3030" s="10">
        <f t="shared" si="238"/>
        <v>42567.264178240745</v>
      </c>
    </row>
    <row r="3031" spans="1:20" ht="43.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235"/>
        <v>1.0967666666666667</v>
      </c>
      <c r="P3031">
        <f t="shared" si="236"/>
        <v>1.0576543172355105E-2</v>
      </c>
      <c r="Q3031" t="str" cm="1">
        <f t="array" ref="Q3031">_xlfn.IFS(LEFT(N3031,4)="film","film &amp; video",LEFT(N3031,4)="food","food",LEFT(N3031,4)="game","games",LEFT(N3031,4)="jour","journalism",LEFT(N3031,4)="musi","music",LEFT(N3031,4)="phot","photography",LEFT(N3031,4)="publ","publishing",LEFT(N3031,4)="tech","technology",LEFT(N3031,4)="thea","theater")</f>
        <v>theater</v>
      </c>
      <c r="R3031" t="str">
        <f t="shared" si="239"/>
        <v>spaces</v>
      </c>
      <c r="S3031" s="10">
        <f t="shared" si="237"/>
        <v>41961.190972222219</v>
      </c>
      <c r="T3031" s="10">
        <f t="shared" si="238"/>
        <v>41932.708877314813</v>
      </c>
    </row>
    <row r="3032" spans="1:20" ht="43.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235"/>
        <v>1.0668571428571429</v>
      </c>
      <c r="P3032">
        <f t="shared" si="236"/>
        <v>2.1960364220674881E-2</v>
      </c>
      <c r="Q3032" t="str" cm="1">
        <f t="array" ref="Q3032">_xlfn.IFS(LEFT(N3032,4)="film","film &amp; video",LEFT(N3032,4)="food","food",LEFT(N3032,4)="game","games",LEFT(N3032,4)="jour","journalism",LEFT(N3032,4)="musi","music",LEFT(N3032,4)="phot","photography",LEFT(N3032,4)="publ","publishing",LEFT(N3032,4)="tech","technology",LEFT(N3032,4)="thea","theater")</f>
        <v>theater</v>
      </c>
      <c r="R3032" t="str">
        <f t="shared" si="239"/>
        <v>spaces</v>
      </c>
      <c r="S3032" s="10">
        <f t="shared" si="237"/>
        <v>42263.747349537036</v>
      </c>
      <c r="T3032" s="10">
        <f t="shared" si="238"/>
        <v>42233.747349537036</v>
      </c>
    </row>
    <row r="3033" spans="1:20" ht="7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235"/>
        <v>1</v>
      </c>
      <c r="P3033">
        <f t="shared" si="236"/>
        <v>1.9333333333333334E-2</v>
      </c>
      <c r="Q3033" t="str" cm="1">
        <f t="array" ref="Q3033">_xlfn.IFS(LEFT(N3033,4)="film","film &amp; video",LEFT(N3033,4)="food","food",LEFT(N3033,4)="game","games",LEFT(N3033,4)="jour","journalism",LEFT(N3033,4)="musi","music",LEFT(N3033,4)="phot","photography",LEFT(N3033,4)="publ","publishing",LEFT(N3033,4)="tech","technology",LEFT(N3033,4)="thea","theater")</f>
        <v>theater</v>
      </c>
      <c r="R3033" t="str">
        <f t="shared" si="239"/>
        <v>spaces</v>
      </c>
      <c r="S3033" s="10">
        <f t="shared" si="237"/>
        <v>42657.882488425923</v>
      </c>
      <c r="T3033" s="10">
        <f t="shared" si="238"/>
        <v>42597.882488425923</v>
      </c>
    </row>
    <row r="3034" spans="1:20" ht="43.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235"/>
        <v>1.272</v>
      </c>
      <c r="P3034">
        <f t="shared" si="236"/>
        <v>1.9654088050314465E-2</v>
      </c>
      <c r="Q3034" t="str" cm="1">
        <f t="array" ref="Q3034">_xlfn.IFS(LEFT(N3034,4)="film","film &amp; video",LEFT(N3034,4)="food","food",LEFT(N3034,4)="game","games",LEFT(N3034,4)="jour","journalism",LEFT(N3034,4)="musi","music",LEFT(N3034,4)="phot","photography",LEFT(N3034,4)="publ","publishing",LEFT(N3034,4)="tech","technology",LEFT(N3034,4)="thea","theater")</f>
        <v>theater</v>
      </c>
      <c r="R3034" t="str">
        <f t="shared" si="239"/>
        <v>spaces</v>
      </c>
      <c r="S3034" s="10">
        <f t="shared" si="237"/>
        <v>42258.044664351852</v>
      </c>
      <c r="T3034" s="10">
        <f t="shared" si="238"/>
        <v>42228.044664351852</v>
      </c>
    </row>
    <row r="3035" spans="1:20" ht="43.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235"/>
        <v>1.4653333333333334</v>
      </c>
      <c r="P3035">
        <f t="shared" si="236"/>
        <v>5.2320291173794361E-3</v>
      </c>
      <c r="Q3035" t="str" cm="1">
        <f t="array" ref="Q3035">_xlfn.IFS(LEFT(N3035,4)="film","film &amp; video",LEFT(N3035,4)="food","food",LEFT(N3035,4)="game","games",LEFT(N3035,4)="jour","journalism",LEFT(N3035,4)="musi","music",LEFT(N3035,4)="phot","photography",LEFT(N3035,4)="publ","publishing",LEFT(N3035,4)="tech","technology",LEFT(N3035,4)="thea","theater")</f>
        <v>theater</v>
      </c>
      <c r="R3035" t="str">
        <f t="shared" si="239"/>
        <v>spaces</v>
      </c>
      <c r="S3035" s="10">
        <f t="shared" si="237"/>
        <v>42600.110243055555</v>
      </c>
      <c r="T3035" s="10">
        <f t="shared" si="238"/>
        <v>42570.110243055555</v>
      </c>
    </row>
    <row r="3036" spans="1:20" ht="7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235"/>
        <v>1.1253599999999999</v>
      </c>
      <c r="P3036">
        <f t="shared" si="236"/>
        <v>1.1196417146513116E-2</v>
      </c>
      <c r="Q3036" t="str" cm="1">
        <f t="array" ref="Q3036">_xlfn.IFS(LEFT(N3036,4)="film","film &amp; video",LEFT(N3036,4)="food","food",LEFT(N3036,4)="game","games",LEFT(N3036,4)="jour","journalism",LEFT(N3036,4)="musi","music",LEFT(N3036,4)="phot","photography",LEFT(N3036,4)="publ","publishing",LEFT(N3036,4)="tech","technology",LEFT(N3036,4)="thea","theater")</f>
        <v>theater</v>
      </c>
      <c r="R3036" t="str">
        <f t="shared" si="239"/>
        <v>spaces</v>
      </c>
      <c r="S3036" s="10">
        <f t="shared" si="237"/>
        <v>42675.165972222225</v>
      </c>
      <c r="T3036" s="10">
        <f t="shared" si="238"/>
        <v>42644.535358796296</v>
      </c>
    </row>
    <row r="3037" spans="1:20" ht="28.8">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235"/>
        <v>1.0878684000000001</v>
      </c>
      <c r="P3037">
        <f t="shared" si="236"/>
        <v>1.128813007161528E-2</v>
      </c>
      <c r="Q3037" t="str" cm="1">
        <f t="array" ref="Q3037">_xlfn.IFS(LEFT(N3037,4)="film","film &amp; video",LEFT(N3037,4)="food","food",LEFT(N3037,4)="game","games",LEFT(N3037,4)="jour","journalism",LEFT(N3037,4)="musi","music",LEFT(N3037,4)="phot","photography",LEFT(N3037,4)="publ","publishing",LEFT(N3037,4)="tech","technology",LEFT(N3037,4)="thea","theater")</f>
        <v>theater</v>
      </c>
      <c r="R3037" t="str">
        <f t="shared" si="239"/>
        <v>spaces</v>
      </c>
      <c r="S3037" s="10">
        <f t="shared" si="237"/>
        <v>41398.560289351852</v>
      </c>
      <c r="T3037" s="10">
        <f t="shared" si="238"/>
        <v>41368.560289351852</v>
      </c>
    </row>
    <row r="3038" spans="1:20" ht="43.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235"/>
        <v>1.26732</v>
      </c>
      <c r="P3038">
        <f t="shared" si="236"/>
        <v>1.0384117665625098E-2</v>
      </c>
      <c r="Q3038" t="str" cm="1">
        <f t="array" ref="Q3038">_xlfn.IFS(LEFT(N3038,4)="film","film &amp; video",LEFT(N3038,4)="food","food",LEFT(N3038,4)="game","games",LEFT(N3038,4)="jour","journalism",LEFT(N3038,4)="musi","music",LEFT(N3038,4)="phot","photography",LEFT(N3038,4)="publ","publishing",LEFT(N3038,4)="tech","technology",LEFT(N3038,4)="thea","theater")</f>
        <v>theater</v>
      </c>
      <c r="R3038" t="str">
        <f t="shared" si="239"/>
        <v>spaces</v>
      </c>
      <c r="S3038" s="10">
        <f t="shared" si="237"/>
        <v>41502.499305555553</v>
      </c>
      <c r="T3038" s="10">
        <f t="shared" si="238"/>
        <v>41466.785231481481</v>
      </c>
    </row>
    <row r="3039" spans="1:20" ht="57.6">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235"/>
        <v>2.1320000000000001</v>
      </c>
      <c r="P3039">
        <f t="shared" si="236"/>
        <v>3.0018761726078799E-2</v>
      </c>
      <c r="Q3039" t="str" cm="1">
        <f t="array" ref="Q3039">_xlfn.IFS(LEFT(N3039,4)="film","film &amp; video",LEFT(N3039,4)="food","food",LEFT(N3039,4)="game","games",LEFT(N3039,4)="jour","journalism",LEFT(N3039,4)="musi","music",LEFT(N3039,4)="phot","photography",LEFT(N3039,4)="publ","publishing",LEFT(N3039,4)="tech","technology",LEFT(N3039,4)="thea","theater")</f>
        <v>theater</v>
      </c>
      <c r="R3039" t="str">
        <f t="shared" si="239"/>
        <v>spaces</v>
      </c>
      <c r="S3039" s="10">
        <f t="shared" si="237"/>
        <v>40453.207638888889</v>
      </c>
      <c r="T3039" s="10">
        <f t="shared" si="238"/>
        <v>40378.893206018518</v>
      </c>
    </row>
    <row r="3040" spans="1:20" ht="43.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235"/>
        <v>1.0049999999999999</v>
      </c>
      <c r="P3040">
        <f t="shared" si="236"/>
        <v>2.6865671641791045E-2</v>
      </c>
      <c r="Q3040" t="str" cm="1">
        <f t="array" ref="Q3040">_xlfn.IFS(LEFT(N3040,4)="film","film &amp; video",LEFT(N3040,4)="food","food",LEFT(N3040,4)="game","games",LEFT(N3040,4)="jour","journalism",LEFT(N3040,4)="musi","music",LEFT(N3040,4)="phot","photography",LEFT(N3040,4)="publ","publishing",LEFT(N3040,4)="tech","technology",LEFT(N3040,4)="thea","theater")</f>
        <v>theater</v>
      </c>
      <c r="R3040" t="str">
        <f t="shared" si="239"/>
        <v>spaces</v>
      </c>
      <c r="S3040" s="10">
        <f t="shared" si="237"/>
        <v>42433.252280092594</v>
      </c>
      <c r="T3040" s="10">
        <f t="shared" si="238"/>
        <v>42373.252280092594</v>
      </c>
    </row>
    <row r="3041" spans="1:20" ht="43.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235"/>
        <v>1.0871389999999999</v>
      </c>
      <c r="P3041">
        <f t="shared" si="236"/>
        <v>1.085417780063083E-2</v>
      </c>
      <c r="Q3041" t="str" cm="1">
        <f t="array" ref="Q3041">_xlfn.IFS(LEFT(N3041,4)="film","film &amp; video",LEFT(N3041,4)="food","food",LEFT(N3041,4)="game","games",LEFT(N3041,4)="jour","journalism",LEFT(N3041,4)="musi","music",LEFT(N3041,4)="phot","photography",LEFT(N3041,4)="publ","publishing",LEFT(N3041,4)="tech","technology",LEFT(N3041,4)="thea","theater")</f>
        <v>theater</v>
      </c>
      <c r="R3041" t="str">
        <f t="shared" si="239"/>
        <v>spaces</v>
      </c>
      <c r="S3041" s="10">
        <f t="shared" si="237"/>
        <v>41637.332638888889</v>
      </c>
      <c r="T3041" s="10">
        <f t="shared" si="238"/>
        <v>41610.794421296298</v>
      </c>
    </row>
    <row r="3042" spans="1:20" ht="43.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235"/>
        <v>1.075</v>
      </c>
      <c r="P3042">
        <f t="shared" si="236"/>
        <v>1.3023255813953489E-2</v>
      </c>
      <c r="Q3042" t="str" cm="1">
        <f t="array" ref="Q3042">_xlfn.IFS(LEFT(N3042,4)="film","film &amp; video",LEFT(N3042,4)="food","food",LEFT(N3042,4)="game","games",LEFT(N3042,4)="jour","journalism",LEFT(N3042,4)="musi","music",LEFT(N3042,4)="phot","photography",LEFT(N3042,4)="publ","publishing",LEFT(N3042,4)="tech","technology",LEFT(N3042,4)="thea","theater")</f>
        <v>theater</v>
      </c>
      <c r="R3042" t="str">
        <f t="shared" si="239"/>
        <v>spaces</v>
      </c>
      <c r="S3042" s="10">
        <f t="shared" si="237"/>
        <v>42181.958333333328</v>
      </c>
      <c r="T3042" s="10">
        <f t="shared" si="238"/>
        <v>42177.791909722218</v>
      </c>
    </row>
    <row r="3043" spans="1:20" ht="28.8">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235"/>
        <v>1.1048192771084338</v>
      </c>
      <c r="P3043">
        <f t="shared" si="236"/>
        <v>1.0359869138495093E-2</v>
      </c>
      <c r="Q3043" t="str" cm="1">
        <f t="array" ref="Q3043">_xlfn.IFS(LEFT(N3043,4)="film","film &amp; video",LEFT(N3043,4)="food","food",LEFT(N3043,4)="game","games",LEFT(N3043,4)="jour","journalism",LEFT(N3043,4)="musi","music",LEFT(N3043,4)="phot","photography",LEFT(N3043,4)="publ","publishing",LEFT(N3043,4)="tech","technology",LEFT(N3043,4)="thea","theater")</f>
        <v>theater</v>
      </c>
      <c r="R3043" t="str">
        <f t="shared" si="239"/>
        <v>spaces</v>
      </c>
      <c r="S3043" s="10">
        <f t="shared" si="237"/>
        <v>42389.868611111116</v>
      </c>
      <c r="T3043" s="10">
        <f t="shared" si="238"/>
        <v>42359.868611111116</v>
      </c>
    </row>
    <row r="3044" spans="1:20" ht="57.6">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235"/>
        <v>1.28</v>
      </c>
      <c r="P3044">
        <f t="shared" si="236"/>
        <v>1.9270833333333334E-2</v>
      </c>
      <c r="Q3044" t="str" cm="1">
        <f t="array" ref="Q3044">_xlfn.IFS(LEFT(N3044,4)="film","film &amp; video",LEFT(N3044,4)="food","food",LEFT(N3044,4)="game","games",LEFT(N3044,4)="jour","journalism",LEFT(N3044,4)="musi","music",LEFT(N3044,4)="phot","photography",LEFT(N3044,4)="publ","publishing",LEFT(N3044,4)="tech","technology",LEFT(N3044,4)="thea","theater")</f>
        <v>theater</v>
      </c>
      <c r="R3044" t="str">
        <f t="shared" si="239"/>
        <v>spaces</v>
      </c>
      <c r="S3044" s="10">
        <f t="shared" si="237"/>
        <v>42283.688043981485</v>
      </c>
      <c r="T3044" s="10">
        <f t="shared" si="238"/>
        <v>42253.688043981485</v>
      </c>
    </row>
    <row r="3045" spans="1:20" ht="43.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235"/>
        <v>1.1000666666666667</v>
      </c>
      <c r="P3045">
        <f t="shared" si="236"/>
        <v>7.7571056299618208E-3</v>
      </c>
      <c r="Q3045" t="str" cm="1">
        <f t="array" ref="Q3045">_xlfn.IFS(LEFT(N3045,4)="film","film &amp; video",LEFT(N3045,4)="food","food",LEFT(N3045,4)="game","games",LEFT(N3045,4)="jour","journalism",LEFT(N3045,4)="musi","music",LEFT(N3045,4)="phot","photography",LEFT(N3045,4)="publ","publishing",LEFT(N3045,4)="tech","technology",LEFT(N3045,4)="thea","theater")</f>
        <v>theater</v>
      </c>
      <c r="R3045" t="str">
        <f t="shared" si="239"/>
        <v>spaces</v>
      </c>
      <c r="S3045" s="10">
        <f t="shared" si="237"/>
        <v>42110.118055555555</v>
      </c>
      <c r="T3045" s="10">
        <f t="shared" si="238"/>
        <v>42083.070590277777</v>
      </c>
    </row>
    <row r="3046" spans="1:20" ht="43.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235"/>
        <v>1.0934166666666667</v>
      </c>
      <c r="P3046">
        <f t="shared" si="236"/>
        <v>1.1889337702918985E-2</v>
      </c>
      <c r="Q3046" t="str" cm="1">
        <f t="array" ref="Q3046">_xlfn.IFS(LEFT(N3046,4)="film","film &amp; video",LEFT(N3046,4)="food","food",LEFT(N3046,4)="game","games",LEFT(N3046,4)="jour","journalism",LEFT(N3046,4)="musi","music",LEFT(N3046,4)="phot","photography",LEFT(N3046,4)="publ","publishing",LEFT(N3046,4)="tech","technology",LEFT(N3046,4)="thea","theater")</f>
        <v>theater</v>
      </c>
      <c r="R3046" t="str">
        <f t="shared" si="239"/>
        <v>spaces</v>
      </c>
      <c r="S3046" s="10">
        <f t="shared" si="237"/>
        <v>42402.7268287037</v>
      </c>
      <c r="T3046" s="10">
        <f t="shared" si="238"/>
        <v>42387.7268287037</v>
      </c>
    </row>
    <row r="3047" spans="1:20" ht="43.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235"/>
        <v>1.3270650000000002</v>
      </c>
      <c r="P3047">
        <f t="shared" si="236"/>
        <v>1.2056681473778601E-2</v>
      </c>
      <c r="Q3047" t="str" cm="1">
        <f t="array" ref="Q3047">_xlfn.IFS(LEFT(N3047,4)="film","film &amp; video",LEFT(N3047,4)="food","food",LEFT(N3047,4)="game","games",LEFT(N3047,4)="jour","journalism",LEFT(N3047,4)="musi","music",LEFT(N3047,4)="phot","photography",LEFT(N3047,4)="publ","publishing",LEFT(N3047,4)="tech","technology",LEFT(N3047,4)="thea","theater")</f>
        <v>theater</v>
      </c>
      <c r="R3047" t="str">
        <f t="shared" si="239"/>
        <v>spaces</v>
      </c>
      <c r="S3047" s="10">
        <f t="shared" si="237"/>
        <v>41873.155729166669</v>
      </c>
      <c r="T3047" s="10">
        <f t="shared" si="238"/>
        <v>41843.155729166669</v>
      </c>
    </row>
    <row r="3048" spans="1:20" ht="57.6">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235"/>
        <v>1.9084810126582279</v>
      </c>
      <c r="P3048">
        <f t="shared" si="236"/>
        <v>3.846919148371692E-3</v>
      </c>
      <c r="Q3048" t="str" cm="1">
        <f t="array" ref="Q3048">_xlfn.IFS(LEFT(N3048,4)="film","film &amp; video",LEFT(N3048,4)="food","food",LEFT(N3048,4)="game","games",LEFT(N3048,4)="jour","journalism",LEFT(N3048,4)="musi","music",LEFT(N3048,4)="phot","photography",LEFT(N3048,4)="publ","publishing",LEFT(N3048,4)="tech","technology",LEFT(N3048,4)="thea","theater")</f>
        <v>theater</v>
      </c>
      <c r="R3048" t="str">
        <f t="shared" si="239"/>
        <v>spaces</v>
      </c>
      <c r="S3048" s="10">
        <f t="shared" si="237"/>
        <v>41892.202777777777</v>
      </c>
      <c r="T3048" s="10">
        <f t="shared" si="238"/>
        <v>41862.803078703706</v>
      </c>
    </row>
    <row r="3049" spans="1:20" ht="43.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235"/>
        <v>1.49</v>
      </c>
      <c r="P3049">
        <f t="shared" si="236"/>
        <v>2.6845637583892617E-2</v>
      </c>
      <c r="Q3049" t="str" cm="1">
        <f t="array" ref="Q3049">_xlfn.IFS(LEFT(N3049,4)="film","film &amp; video",LEFT(N3049,4)="food","food",LEFT(N3049,4)="game","games",LEFT(N3049,4)="jour","journalism",LEFT(N3049,4)="musi","music",LEFT(N3049,4)="phot","photography",LEFT(N3049,4)="publ","publishing",LEFT(N3049,4)="tech","technology",LEFT(N3049,4)="thea","theater")</f>
        <v>theater</v>
      </c>
      <c r="R3049" t="str">
        <f t="shared" si="239"/>
        <v>spaces</v>
      </c>
      <c r="S3049" s="10">
        <f t="shared" si="237"/>
        <v>42487.552777777775</v>
      </c>
      <c r="T3049" s="10">
        <f t="shared" si="238"/>
        <v>42443.989050925928</v>
      </c>
    </row>
    <row r="3050" spans="1:20" ht="43.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235"/>
        <v>1.6639999999999999</v>
      </c>
      <c r="P3050">
        <f t="shared" si="236"/>
        <v>5.6490384615384614E-3</v>
      </c>
      <c r="Q3050" t="str" cm="1">
        <f t="array" ref="Q3050">_xlfn.IFS(LEFT(N3050,4)="film","film &amp; video",LEFT(N3050,4)="food","food",LEFT(N3050,4)="game","games",LEFT(N3050,4)="jour","journalism",LEFT(N3050,4)="musi","music",LEFT(N3050,4)="phot","photography",LEFT(N3050,4)="publ","publishing",LEFT(N3050,4)="tech","technology",LEFT(N3050,4)="thea","theater")</f>
        <v>theater</v>
      </c>
      <c r="R3050" t="str">
        <f t="shared" si="239"/>
        <v>spaces</v>
      </c>
      <c r="S3050" s="10">
        <f t="shared" si="237"/>
        <v>42004.890277777777</v>
      </c>
      <c r="T3050" s="10">
        <f t="shared" si="238"/>
        <v>41975.901180555549</v>
      </c>
    </row>
    <row r="3051" spans="1:20" ht="57.6">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235"/>
        <v>1.0666666666666667</v>
      </c>
      <c r="P3051">
        <f t="shared" si="236"/>
        <v>1.35E-2</v>
      </c>
      <c r="Q3051" t="str" cm="1">
        <f t="array" ref="Q3051">_xlfn.IFS(LEFT(N3051,4)="film","film &amp; video",LEFT(N3051,4)="food","food",LEFT(N3051,4)="game","games",LEFT(N3051,4)="jour","journalism",LEFT(N3051,4)="musi","music",LEFT(N3051,4)="phot","photography",LEFT(N3051,4)="publ","publishing",LEFT(N3051,4)="tech","technology",LEFT(N3051,4)="thea","theater")</f>
        <v>theater</v>
      </c>
      <c r="R3051" t="str">
        <f t="shared" si="239"/>
        <v>spaces</v>
      </c>
      <c r="S3051" s="10">
        <f t="shared" si="237"/>
        <v>42169.014525462961</v>
      </c>
      <c r="T3051" s="10">
        <f t="shared" si="238"/>
        <v>42139.014525462961</v>
      </c>
    </row>
    <row r="3052" spans="1:20" ht="28.8">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235"/>
        <v>1.06</v>
      </c>
      <c r="P3052">
        <f t="shared" si="236"/>
        <v>1.4150943396226415E-2</v>
      </c>
      <c r="Q3052" t="str" cm="1">
        <f t="array" ref="Q3052">_xlfn.IFS(LEFT(N3052,4)="film","film &amp; video",LEFT(N3052,4)="food","food",LEFT(N3052,4)="game","games",LEFT(N3052,4)="jour","journalism",LEFT(N3052,4)="musi","music",LEFT(N3052,4)="phot","photography",LEFT(N3052,4)="publ","publishing",LEFT(N3052,4)="tech","technology",LEFT(N3052,4)="thea","theater")</f>
        <v>theater</v>
      </c>
      <c r="R3052" t="str">
        <f t="shared" si="239"/>
        <v>spaces</v>
      </c>
      <c r="S3052" s="10">
        <f t="shared" si="237"/>
        <v>42495.16851851852</v>
      </c>
      <c r="T3052" s="10">
        <f t="shared" si="238"/>
        <v>42465.16851851852</v>
      </c>
    </row>
    <row r="3053" spans="1:20" ht="57.6">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235"/>
        <v>0.23628571428571429</v>
      </c>
      <c r="P3053">
        <f t="shared" si="236"/>
        <v>4.2321644498186213E-2</v>
      </c>
      <c r="Q3053" t="str" cm="1">
        <f t="array" ref="Q3053">_xlfn.IFS(LEFT(N3053,4)="film","film &amp; video",LEFT(N3053,4)="food","food",LEFT(N3053,4)="game","games",LEFT(N3053,4)="jour","journalism",LEFT(N3053,4)="musi","music",LEFT(N3053,4)="phot","photography",LEFT(N3053,4)="publ","publishing",LEFT(N3053,4)="tech","technology",LEFT(N3053,4)="thea","theater")</f>
        <v>theater</v>
      </c>
      <c r="R3053" t="str">
        <f t="shared" si="239"/>
        <v>spaces</v>
      </c>
      <c r="S3053" s="10">
        <f t="shared" si="237"/>
        <v>42774.416030092587</v>
      </c>
      <c r="T3053" s="10">
        <f t="shared" si="238"/>
        <v>42744.416030092587</v>
      </c>
    </row>
    <row r="3054" spans="1:20" ht="43.2">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235"/>
        <v>1.5E-3</v>
      </c>
      <c r="P3054">
        <f t="shared" si="236"/>
        <v>2.6666666666666668E-2</v>
      </c>
      <c r="Q3054" t="str" cm="1">
        <f t="array" ref="Q3054">_xlfn.IFS(LEFT(N3054,4)="film","film &amp; video",LEFT(N3054,4)="food","food",LEFT(N3054,4)="game","games",LEFT(N3054,4)="jour","journalism",LEFT(N3054,4)="musi","music",LEFT(N3054,4)="phot","photography",LEFT(N3054,4)="publ","publishing",LEFT(N3054,4)="tech","technology",LEFT(N3054,4)="thea","theater")</f>
        <v>theater</v>
      </c>
      <c r="R3054" t="str">
        <f t="shared" si="239"/>
        <v>spaces</v>
      </c>
      <c r="S3054" s="10">
        <f t="shared" si="237"/>
        <v>42152.665972222225</v>
      </c>
      <c r="T3054" s="10">
        <f t="shared" si="238"/>
        <v>42122.670069444444</v>
      </c>
    </row>
    <row r="3055" spans="1:20" ht="57.6">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235"/>
        <v>4.0000000000000001E-3</v>
      </c>
      <c r="P3055">
        <f t="shared" si="236"/>
        <v>7.4999999999999997E-2</v>
      </c>
      <c r="Q3055" t="str" cm="1">
        <f t="array" ref="Q3055">_xlfn.IFS(LEFT(N3055,4)="film","film &amp; video",LEFT(N3055,4)="food","food",LEFT(N3055,4)="game","games",LEFT(N3055,4)="jour","journalism",LEFT(N3055,4)="musi","music",LEFT(N3055,4)="phot","photography",LEFT(N3055,4)="publ","publishing",LEFT(N3055,4)="tech","technology",LEFT(N3055,4)="thea","theater")</f>
        <v>theater</v>
      </c>
      <c r="R3055" t="str">
        <f t="shared" si="239"/>
        <v>spaces</v>
      </c>
      <c r="S3055" s="10">
        <f t="shared" si="237"/>
        <v>41914.165972222225</v>
      </c>
      <c r="T3055" s="10">
        <f t="shared" si="238"/>
        <v>41862.761724537035</v>
      </c>
    </row>
    <row r="3056" spans="1:20" ht="43.2">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235"/>
        <v>0</v>
      </c>
      <c r="P3056" t="e">
        <f t="shared" si="236"/>
        <v>#DIV/0!</v>
      </c>
      <c r="Q3056" t="str" cm="1">
        <f t="array" ref="Q3056">_xlfn.IFS(LEFT(N3056,4)="film","film &amp; video",LEFT(N3056,4)="food","food",LEFT(N3056,4)="game","games",LEFT(N3056,4)="jour","journalism",LEFT(N3056,4)="musi","music",LEFT(N3056,4)="phot","photography",LEFT(N3056,4)="publ","publishing",LEFT(N3056,4)="tech","technology",LEFT(N3056,4)="thea","theater")</f>
        <v>theater</v>
      </c>
      <c r="R3056" t="str">
        <f t="shared" si="239"/>
        <v>spaces</v>
      </c>
      <c r="S3056" s="10">
        <f t="shared" si="237"/>
        <v>42065.044444444444</v>
      </c>
      <c r="T3056" s="10">
        <f t="shared" si="238"/>
        <v>42027.832800925928</v>
      </c>
    </row>
    <row r="3057" spans="1:20" ht="43.2">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235"/>
        <v>5.0000000000000002E-5</v>
      </c>
      <c r="P3057">
        <f t="shared" si="236"/>
        <v>1</v>
      </c>
      <c r="Q3057" t="str" cm="1">
        <f t="array" ref="Q3057">_xlfn.IFS(LEFT(N3057,4)="film","film &amp; video",LEFT(N3057,4)="food","food",LEFT(N3057,4)="game","games",LEFT(N3057,4)="jour","journalism",LEFT(N3057,4)="musi","music",LEFT(N3057,4)="phot","photography",LEFT(N3057,4)="publ","publishing",LEFT(N3057,4)="tech","technology",LEFT(N3057,4)="thea","theater")</f>
        <v>theater</v>
      </c>
      <c r="R3057" t="str">
        <f t="shared" si="239"/>
        <v>spaces</v>
      </c>
      <c r="S3057" s="10">
        <f t="shared" si="237"/>
        <v>42013.95821759259</v>
      </c>
      <c r="T3057" s="10">
        <f t="shared" si="238"/>
        <v>41953.95821759259</v>
      </c>
    </row>
    <row r="3058" spans="1:20" ht="43.2">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235"/>
        <v>0</v>
      </c>
      <c r="P3058" t="e">
        <f t="shared" si="236"/>
        <v>#DIV/0!</v>
      </c>
      <c r="Q3058" t="str" cm="1">
        <f t="array" ref="Q3058">_xlfn.IFS(LEFT(N3058,4)="film","film &amp; video",LEFT(N3058,4)="food","food",LEFT(N3058,4)="game","games",LEFT(N3058,4)="jour","journalism",LEFT(N3058,4)="musi","music",LEFT(N3058,4)="phot","photography",LEFT(N3058,4)="publ","publishing",LEFT(N3058,4)="tech","technology",LEFT(N3058,4)="thea","theater")</f>
        <v>theater</v>
      </c>
      <c r="R3058" t="str">
        <f t="shared" si="239"/>
        <v>spaces</v>
      </c>
      <c r="S3058" s="10">
        <f t="shared" si="237"/>
        <v>41911.636388888888</v>
      </c>
      <c r="T3058" s="10">
        <f t="shared" si="238"/>
        <v>41851.636388888888</v>
      </c>
    </row>
    <row r="3059" spans="1:20" ht="43.2">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235"/>
        <v>0</v>
      </c>
      <c r="P3059" t="e">
        <f t="shared" si="236"/>
        <v>#DIV/0!</v>
      </c>
      <c r="Q3059" t="str" cm="1">
        <f t="array" ref="Q3059">_xlfn.IFS(LEFT(N3059,4)="film","film &amp; video",LEFT(N3059,4)="food","food",LEFT(N3059,4)="game","games",LEFT(N3059,4)="jour","journalism",LEFT(N3059,4)="musi","music",LEFT(N3059,4)="phot","photography",LEFT(N3059,4)="publ","publishing",LEFT(N3059,4)="tech","technology",LEFT(N3059,4)="thea","theater")</f>
        <v>theater</v>
      </c>
      <c r="R3059" t="str">
        <f t="shared" si="239"/>
        <v>spaces</v>
      </c>
      <c r="S3059" s="10">
        <f t="shared" si="237"/>
        <v>42463.608923611115</v>
      </c>
      <c r="T3059" s="10">
        <f t="shared" si="238"/>
        <v>42433.650590277779</v>
      </c>
    </row>
    <row r="3060" spans="1:20" ht="57.6">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235"/>
        <v>1.6666666666666666E-4</v>
      </c>
      <c r="P3060">
        <f t="shared" si="236"/>
        <v>1</v>
      </c>
      <c r="Q3060" t="str" cm="1">
        <f t="array" ref="Q3060">_xlfn.IFS(LEFT(N3060,4)="film","film &amp; video",LEFT(N3060,4)="food","food",LEFT(N3060,4)="game","games",LEFT(N3060,4)="jour","journalism",LEFT(N3060,4)="musi","music",LEFT(N3060,4)="phot","photography",LEFT(N3060,4)="publ","publishing",LEFT(N3060,4)="tech","technology",LEFT(N3060,4)="thea","theater")</f>
        <v>theater</v>
      </c>
      <c r="R3060" t="str">
        <f t="shared" si="239"/>
        <v>spaces</v>
      </c>
      <c r="S3060" s="10">
        <f t="shared" si="237"/>
        <v>42510.374305555553</v>
      </c>
      <c r="T3060" s="10">
        <f t="shared" si="238"/>
        <v>42460.374305555553</v>
      </c>
    </row>
    <row r="3061" spans="1:20" ht="43.2">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235"/>
        <v>3.0066666666666665E-2</v>
      </c>
      <c r="P3061">
        <f t="shared" si="236"/>
        <v>2.4390243902439025E-2</v>
      </c>
      <c r="Q3061" t="str" cm="1">
        <f t="array" ref="Q3061">_xlfn.IFS(LEFT(N3061,4)="film","film &amp; video",LEFT(N3061,4)="food","food",LEFT(N3061,4)="game","games",LEFT(N3061,4)="jour","journalism",LEFT(N3061,4)="musi","music",LEFT(N3061,4)="phot","photography",LEFT(N3061,4)="publ","publishing",LEFT(N3061,4)="tech","technology",LEFT(N3061,4)="thea","theater")</f>
        <v>theater</v>
      </c>
      <c r="R3061" t="str">
        <f t="shared" si="239"/>
        <v>spaces</v>
      </c>
      <c r="S3061" s="10">
        <f t="shared" si="237"/>
        <v>41859.935717592591</v>
      </c>
      <c r="T3061" s="10">
        <f t="shared" si="238"/>
        <v>41829.935717592591</v>
      </c>
    </row>
    <row r="3062" spans="1:20" ht="28.8">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235"/>
        <v>1.5227272727272728E-3</v>
      </c>
      <c r="P3062">
        <f t="shared" si="236"/>
        <v>1.7910447761194031E-2</v>
      </c>
      <c r="Q3062" t="str" cm="1">
        <f t="array" ref="Q3062">_xlfn.IFS(LEFT(N3062,4)="film","film &amp; video",LEFT(N3062,4)="food","food",LEFT(N3062,4)="game","games",LEFT(N3062,4)="jour","journalism",LEFT(N3062,4)="musi","music",LEFT(N3062,4)="phot","photography",LEFT(N3062,4)="publ","publishing",LEFT(N3062,4)="tech","technology",LEFT(N3062,4)="thea","theater")</f>
        <v>theater</v>
      </c>
      <c r="R3062" t="str">
        <f t="shared" si="239"/>
        <v>spaces</v>
      </c>
      <c r="S3062" s="10">
        <f t="shared" si="237"/>
        <v>42275.274699074071</v>
      </c>
      <c r="T3062" s="10">
        <f t="shared" si="238"/>
        <v>42245.274699074071</v>
      </c>
    </row>
    <row r="3063" spans="1:20">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235"/>
        <v>0</v>
      </c>
      <c r="P3063" t="e">
        <f t="shared" si="236"/>
        <v>#DIV/0!</v>
      </c>
      <c r="Q3063" t="str" cm="1">
        <f t="array" ref="Q3063">_xlfn.IFS(LEFT(N3063,4)="film","film &amp; video",LEFT(N3063,4)="food","food",LEFT(N3063,4)="game","games",LEFT(N3063,4)="jour","journalism",LEFT(N3063,4)="musi","music",LEFT(N3063,4)="phot","photography",LEFT(N3063,4)="publ","publishing",LEFT(N3063,4)="tech","technology",LEFT(N3063,4)="thea","theater")</f>
        <v>theater</v>
      </c>
      <c r="R3063" t="str">
        <f t="shared" si="239"/>
        <v>spaces</v>
      </c>
      <c r="S3063" s="10">
        <f t="shared" si="237"/>
        <v>41864.784120370372</v>
      </c>
      <c r="T3063" s="10">
        <f t="shared" si="238"/>
        <v>41834.784120370372</v>
      </c>
    </row>
    <row r="3064" spans="1:20" ht="43.2">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235"/>
        <v>0.66839999999999999</v>
      </c>
      <c r="P3064">
        <f t="shared" si="236"/>
        <v>1.0023937761819269E-2</v>
      </c>
      <c r="Q3064" t="str" cm="1">
        <f t="array" ref="Q3064">_xlfn.IFS(LEFT(N3064,4)="film","film &amp; video",LEFT(N3064,4)="food","food",LEFT(N3064,4)="game","games",LEFT(N3064,4)="jour","journalism",LEFT(N3064,4)="musi","music",LEFT(N3064,4)="phot","photography",LEFT(N3064,4)="publ","publishing",LEFT(N3064,4)="tech","technology",LEFT(N3064,4)="thea","theater")</f>
        <v>theater</v>
      </c>
      <c r="R3064" t="str">
        <f t="shared" si="239"/>
        <v>spaces</v>
      </c>
      <c r="S3064" s="10">
        <f t="shared" si="237"/>
        <v>42277.75</v>
      </c>
      <c r="T3064" s="10">
        <f t="shared" si="238"/>
        <v>42248.535787037035</v>
      </c>
    </row>
    <row r="3065" spans="1:20" ht="43.2">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235"/>
        <v>0.19566666666666666</v>
      </c>
      <c r="P3065">
        <f t="shared" si="236"/>
        <v>3.9182282793867124E-2</v>
      </c>
      <c r="Q3065" t="str" cm="1">
        <f t="array" ref="Q3065">_xlfn.IFS(LEFT(N3065,4)="film","film &amp; video",LEFT(N3065,4)="food","food",LEFT(N3065,4)="game","games",LEFT(N3065,4)="jour","journalism",LEFT(N3065,4)="musi","music",LEFT(N3065,4)="phot","photography",LEFT(N3065,4)="publ","publishing",LEFT(N3065,4)="tech","technology",LEFT(N3065,4)="thea","theater")</f>
        <v>theater</v>
      </c>
      <c r="R3065" t="str">
        <f t="shared" si="239"/>
        <v>spaces</v>
      </c>
      <c r="S3065" s="10">
        <f t="shared" si="237"/>
        <v>42665.922893518517</v>
      </c>
      <c r="T3065" s="10">
        <f t="shared" si="238"/>
        <v>42630.922893518517</v>
      </c>
    </row>
    <row r="3066" spans="1:20" ht="28.8">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235"/>
        <v>0.11294666666666667</v>
      </c>
      <c r="P3066">
        <f t="shared" si="236"/>
        <v>8.4995868256404206E-3</v>
      </c>
      <c r="Q3066" t="str" cm="1">
        <f t="array" ref="Q3066">_xlfn.IFS(LEFT(N3066,4)="film","film &amp; video",LEFT(N3066,4)="food","food",LEFT(N3066,4)="game","games",LEFT(N3066,4)="jour","journalism",LEFT(N3066,4)="musi","music",LEFT(N3066,4)="phot","photography",LEFT(N3066,4)="publ","publishing",LEFT(N3066,4)="tech","technology",LEFT(N3066,4)="thea","theater")</f>
        <v>theater</v>
      </c>
      <c r="R3066" t="str">
        <f t="shared" si="239"/>
        <v>spaces</v>
      </c>
      <c r="S3066" s="10">
        <f t="shared" si="237"/>
        <v>42330.290972222225</v>
      </c>
      <c r="T3066" s="10">
        <f t="shared" si="238"/>
        <v>42299.130162037036</v>
      </c>
    </row>
    <row r="3067" spans="1:20" ht="43.2">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235"/>
        <v>4.0000000000000002E-4</v>
      </c>
      <c r="P3067">
        <f t="shared" si="236"/>
        <v>0.2</v>
      </c>
      <c r="Q3067" t="str" cm="1">
        <f t="array" ref="Q3067">_xlfn.IFS(LEFT(N3067,4)="film","film &amp; video",LEFT(N3067,4)="food","food",LEFT(N3067,4)="game","games",LEFT(N3067,4)="jour","journalism",LEFT(N3067,4)="musi","music",LEFT(N3067,4)="phot","photography",LEFT(N3067,4)="publ","publishing",LEFT(N3067,4)="tech","technology",LEFT(N3067,4)="thea","theater")</f>
        <v>theater</v>
      </c>
      <c r="R3067" t="str">
        <f t="shared" si="239"/>
        <v>spaces</v>
      </c>
      <c r="S3067" s="10">
        <f t="shared" si="237"/>
        <v>41850.055231481485</v>
      </c>
      <c r="T3067" s="10">
        <f t="shared" si="238"/>
        <v>41825.055231481485</v>
      </c>
    </row>
    <row r="3068" spans="1:20" ht="43.2">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235"/>
        <v>0.11985714285714286</v>
      </c>
      <c r="P3068">
        <f t="shared" si="236"/>
        <v>3.5756853396901072E-4</v>
      </c>
      <c r="Q3068" t="str" cm="1">
        <f t="array" ref="Q3068">_xlfn.IFS(LEFT(N3068,4)="film","film &amp; video",LEFT(N3068,4)="food","food",LEFT(N3068,4)="game","games",LEFT(N3068,4)="jour","journalism",LEFT(N3068,4)="musi","music",LEFT(N3068,4)="phot","photography",LEFT(N3068,4)="publ","publishing",LEFT(N3068,4)="tech","technology",LEFT(N3068,4)="thea","theater")</f>
        <v>theater</v>
      </c>
      <c r="R3068" t="str">
        <f t="shared" si="239"/>
        <v>spaces</v>
      </c>
      <c r="S3068" s="10">
        <f t="shared" si="237"/>
        <v>42561.228437500002</v>
      </c>
      <c r="T3068" s="10">
        <f t="shared" si="238"/>
        <v>42531.228437500002</v>
      </c>
    </row>
    <row r="3069" spans="1:20" ht="43.2">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235"/>
        <v>2.5000000000000001E-2</v>
      </c>
      <c r="P3069">
        <f t="shared" si="236"/>
        <v>5.0000000000000001E-3</v>
      </c>
      <c r="Q3069" t="str" cm="1">
        <f t="array" ref="Q3069">_xlfn.IFS(LEFT(N3069,4)="film","film &amp; video",LEFT(N3069,4)="food","food",LEFT(N3069,4)="game","games",LEFT(N3069,4)="jour","journalism",LEFT(N3069,4)="musi","music",LEFT(N3069,4)="phot","photography",LEFT(N3069,4)="publ","publishing",LEFT(N3069,4)="tech","technology",LEFT(N3069,4)="thea","theater")</f>
        <v>theater</v>
      </c>
      <c r="R3069" t="str">
        <f t="shared" si="239"/>
        <v>spaces</v>
      </c>
      <c r="S3069" s="10">
        <f t="shared" si="237"/>
        <v>42256.938414351855</v>
      </c>
      <c r="T3069" s="10">
        <f t="shared" si="238"/>
        <v>42226.938414351855</v>
      </c>
    </row>
    <row r="3070" spans="1:20" ht="43.2">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235"/>
        <v>6.9999999999999999E-4</v>
      </c>
      <c r="P3070">
        <f t="shared" si="236"/>
        <v>1.1428571428571429E-2</v>
      </c>
      <c r="Q3070" t="str" cm="1">
        <f t="array" ref="Q3070">_xlfn.IFS(LEFT(N3070,4)="film","film &amp; video",LEFT(N3070,4)="food","food",LEFT(N3070,4)="game","games",LEFT(N3070,4)="jour","journalism",LEFT(N3070,4)="musi","music",LEFT(N3070,4)="phot","photography",LEFT(N3070,4)="publ","publishing",LEFT(N3070,4)="tech","technology",LEFT(N3070,4)="thea","theater")</f>
        <v>theater</v>
      </c>
      <c r="R3070" t="str">
        <f t="shared" si="239"/>
        <v>spaces</v>
      </c>
      <c r="S3070" s="10">
        <f t="shared" si="237"/>
        <v>42293.691574074073</v>
      </c>
      <c r="T3070" s="10">
        <f t="shared" si="238"/>
        <v>42263.691574074073</v>
      </c>
    </row>
    <row r="3071" spans="1:20" ht="43.2">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235"/>
        <v>0.14099999999999999</v>
      </c>
      <c r="P3071">
        <f t="shared" si="236"/>
        <v>4.9645390070921988E-2</v>
      </c>
      <c r="Q3071" t="str" cm="1">
        <f t="array" ref="Q3071">_xlfn.IFS(LEFT(N3071,4)="film","film &amp; video",LEFT(N3071,4)="food","food",LEFT(N3071,4)="game","games",LEFT(N3071,4)="jour","journalism",LEFT(N3071,4)="musi","music",LEFT(N3071,4)="phot","photography",LEFT(N3071,4)="publ","publishing",LEFT(N3071,4)="tech","technology",LEFT(N3071,4)="thea","theater")</f>
        <v>theater</v>
      </c>
      <c r="R3071" t="str">
        <f t="shared" si="239"/>
        <v>spaces</v>
      </c>
      <c r="S3071" s="10">
        <f t="shared" si="237"/>
        <v>41987.833726851852</v>
      </c>
      <c r="T3071" s="10">
        <f t="shared" si="238"/>
        <v>41957.833726851852</v>
      </c>
    </row>
    <row r="3072" spans="1:20" ht="43.2">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235"/>
        <v>3.3399999999999999E-2</v>
      </c>
      <c r="P3072">
        <f t="shared" si="236"/>
        <v>4.790419161676647E-2</v>
      </c>
      <c r="Q3072" t="str" cm="1">
        <f t="array" ref="Q3072">_xlfn.IFS(LEFT(N3072,4)="film","film &amp; video",LEFT(N3072,4)="food","food",LEFT(N3072,4)="game","games",LEFT(N3072,4)="jour","journalism",LEFT(N3072,4)="musi","music",LEFT(N3072,4)="phot","photography",LEFT(N3072,4)="publ","publishing",LEFT(N3072,4)="tech","technology",LEFT(N3072,4)="thea","theater")</f>
        <v>theater</v>
      </c>
      <c r="R3072" t="str">
        <f t="shared" si="239"/>
        <v>spaces</v>
      </c>
      <c r="S3072" s="10">
        <f t="shared" si="237"/>
        <v>42711.733437499999</v>
      </c>
      <c r="T3072" s="10">
        <f t="shared" si="238"/>
        <v>42690.733437499999</v>
      </c>
    </row>
    <row r="3073" spans="1:20" ht="43.2">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235"/>
        <v>0.59775</v>
      </c>
      <c r="P3073">
        <f t="shared" si="236"/>
        <v>1.631116687578419E-2</v>
      </c>
      <c r="Q3073" t="str" cm="1">
        <f t="array" ref="Q3073">_xlfn.IFS(LEFT(N3073,4)="film","film &amp; video",LEFT(N3073,4)="food","food",LEFT(N3073,4)="game","games",LEFT(N3073,4)="jour","journalism",LEFT(N3073,4)="musi","music",LEFT(N3073,4)="phot","photography",LEFT(N3073,4)="publ","publishing",LEFT(N3073,4)="tech","technology",LEFT(N3073,4)="thea","theater")</f>
        <v>theater</v>
      </c>
      <c r="R3073" t="str">
        <f t="shared" si="239"/>
        <v>spaces</v>
      </c>
      <c r="S3073" s="10">
        <f t="shared" si="237"/>
        <v>42115.249305555553</v>
      </c>
      <c r="T3073" s="10">
        <f t="shared" si="238"/>
        <v>42097.732418981483</v>
      </c>
    </row>
    <row r="3074" spans="1:20" ht="43.2">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240">E3074/D3074</f>
        <v>1.6666666666666666E-4</v>
      </c>
      <c r="P3074">
        <f t="shared" ref="P3074:P3137" si="241">L3074/E3074</f>
        <v>1</v>
      </c>
      <c r="Q3074" t="str" cm="1">
        <f t="array" ref="Q3074">_xlfn.IFS(LEFT(N3074,4)="film","film &amp; video",LEFT(N3074,4)="food","food",LEFT(N3074,4)="game","games",LEFT(N3074,4)="jour","journalism",LEFT(N3074,4)="musi","music",LEFT(N3074,4)="phot","photography",LEFT(N3074,4)="publ","publishing",LEFT(N3074,4)="tech","technology",LEFT(N3074,4)="thea","theater")</f>
        <v>theater</v>
      </c>
      <c r="R3074" t="str">
        <f t="shared" si="239"/>
        <v>spaces</v>
      </c>
      <c r="S3074" s="10">
        <f t="shared" ref="S3074:S3137" si="242">(((I3074/60)/60)/24)+DATE(1970,1,1)</f>
        <v>42673.073611111111</v>
      </c>
      <c r="T3074" s="10">
        <f t="shared" ref="T3074:T3137" si="243">(((J3074/60)/60)/24)+DATE(1970,1,1)</f>
        <v>42658.690532407403</v>
      </c>
    </row>
    <row r="3075" spans="1:20" ht="43.2">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240"/>
        <v>2.3035714285714285E-4</v>
      </c>
      <c r="P3075">
        <f t="shared" si="241"/>
        <v>1.0852713178294573E-2</v>
      </c>
      <c r="Q3075" t="str" cm="1">
        <f t="array" ref="Q3075">_xlfn.IFS(LEFT(N3075,4)="film","film &amp; video",LEFT(N3075,4)="food","food",LEFT(N3075,4)="game","games",LEFT(N3075,4)="jour","journalism",LEFT(N3075,4)="musi","music",LEFT(N3075,4)="phot","photography",LEFT(N3075,4)="publ","publishing",LEFT(N3075,4)="tech","technology",LEFT(N3075,4)="thea","theater")</f>
        <v>theater</v>
      </c>
      <c r="R3075" t="str">
        <f t="shared" ref="R3075:R3138" si="244">MID(N3075,SEARCH("/",N3075)+1,17)</f>
        <v>spaces</v>
      </c>
      <c r="S3075" s="10">
        <f t="shared" si="242"/>
        <v>42169.804861111115</v>
      </c>
      <c r="T3075" s="10">
        <f t="shared" si="243"/>
        <v>42111.684027777781</v>
      </c>
    </row>
    <row r="3076" spans="1:20" ht="57.6">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240"/>
        <v>8.8000000000000003E-4</v>
      </c>
      <c r="P3076">
        <f t="shared" si="241"/>
        <v>0.13636363636363635</v>
      </c>
      <c r="Q3076" t="str" cm="1">
        <f t="array" ref="Q3076">_xlfn.IFS(LEFT(N3076,4)="film","film &amp; video",LEFT(N3076,4)="food","food",LEFT(N3076,4)="game","games",LEFT(N3076,4)="jour","journalism",LEFT(N3076,4)="musi","music",LEFT(N3076,4)="phot","photography",LEFT(N3076,4)="publ","publishing",LEFT(N3076,4)="tech","technology",LEFT(N3076,4)="thea","theater")</f>
        <v>theater</v>
      </c>
      <c r="R3076" t="str">
        <f t="shared" si="244"/>
        <v>spaces</v>
      </c>
      <c r="S3076" s="10">
        <f t="shared" si="242"/>
        <v>42439.571284722217</v>
      </c>
      <c r="T3076" s="10">
        <f t="shared" si="243"/>
        <v>42409.571284722217</v>
      </c>
    </row>
    <row r="3077" spans="1:20" ht="43.2">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240"/>
        <v>8.6400000000000005E-2</v>
      </c>
      <c r="P3077">
        <f t="shared" si="241"/>
        <v>1.5432098765432098E-2</v>
      </c>
      <c r="Q3077" t="str" cm="1">
        <f t="array" ref="Q3077">_xlfn.IFS(LEFT(N3077,4)="film","film &amp; video",LEFT(N3077,4)="food","food",LEFT(N3077,4)="game","games",LEFT(N3077,4)="jour","journalism",LEFT(N3077,4)="musi","music",LEFT(N3077,4)="phot","photography",LEFT(N3077,4)="publ","publishing",LEFT(N3077,4)="tech","technology",LEFT(N3077,4)="thea","theater")</f>
        <v>theater</v>
      </c>
      <c r="R3077" t="str">
        <f t="shared" si="244"/>
        <v>spaces</v>
      </c>
      <c r="S3077" s="10">
        <f t="shared" si="242"/>
        <v>42601.102314814809</v>
      </c>
      <c r="T3077" s="10">
        <f t="shared" si="243"/>
        <v>42551.102314814809</v>
      </c>
    </row>
    <row r="3078" spans="1:20" ht="28.8">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240"/>
        <v>0.15060000000000001</v>
      </c>
      <c r="P3078">
        <f t="shared" si="241"/>
        <v>3.3200531208499334E-2</v>
      </c>
      <c r="Q3078" t="str" cm="1">
        <f t="array" ref="Q3078">_xlfn.IFS(LEFT(N3078,4)="film","film &amp; video",LEFT(N3078,4)="food","food",LEFT(N3078,4)="game","games",LEFT(N3078,4)="jour","journalism",LEFT(N3078,4)="musi","music",LEFT(N3078,4)="phot","photography",LEFT(N3078,4)="publ","publishing",LEFT(N3078,4)="tech","technology",LEFT(N3078,4)="thea","theater")</f>
        <v>theater</v>
      </c>
      <c r="R3078" t="str">
        <f t="shared" si="244"/>
        <v>spaces</v>
      </c>
      <c r="S3078" s="10">
        <f t="shared" si="242"/>
        <v>42286.651886574073</v>
      </c>
      <c r="T3078" s="10">
        <f t="shared" si="243"/>
        <v>42226.651886574073</v>
      </c>
    </row>
    <row r="3079" spans="1:20" ht="43.2">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240"/>
        <v>4.7727272727272731E-3</v>
      </c>
      <c r="P3079">
        <f t="shared" si="241"/>
        <v>1.9047619047619049E-2</v>
      </c>
      <c r="Q3079" t="str" cm="1">
        <f t="array" ref="Q3079">_xlfn.IFS(LEFT(N3079,4)="film","film &amp; video",LEFT(N3079,4)="food","food",LEFT(N3079,4)="game","games",LEFT(N3079,4)="jour","journalism",LEFT(N3079,4)="musi","music",LEFT(N3079,4)="phot","photography",LEFT(N3079,4)="publ","publishing",LEFT(N3079,4)="tech","technology",LEFT(N3079,4)="thea","theater")</f>
        <v>theater</v>
      </c>
      <c r="R3079" t="str">
        <f t="shared" si="244"/>
        <v>spaces</v>
      </c>
      <c r="S3079" s="10">
        <f t="shared" si="242"/>
        <v>42796.956921296296</v>
      </c>
      <c r="T3079" s="10">
        <f t="shared" si="243"/>
        <v>42766.956921296296</v>
      </c>
    </row>
    <row r="3080" spans="1:20" ht="43.2">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240"/>
        <v>1.1833333333333333E-3</v>
      </c>
      <c r="P3080">
        <f t="shared" si="241"/>
        <v>4.2253521126760563E-2</v>
      </c>
      <c r="Q3080" t="str" cm="1">
        <f t="array" ref="Q3080">_xlfn.IFS(LEFT(N3080,4)="film","film &amp; video",LEFT(N3080,4)="food","food",LEFT(N3080,4)="game","games",LEFT(N3080,4)="jour","journalism",LEFT(N3080,4)="musi","music",LEFT(N3080,4)="phot","photography",LEFT(N3080,4)="publ","publishing",LEFT(N3080,4)="tech","technology",LEFT(N3080,4)="thea","theater")</f>
        <v>theater</v>
      </c>
      <c r="R3080" t="str">
        <f t="shared" si="244"/>
        <v>spaces</v>
      </c>
      <c r="S3080" s="10">
        <f t="shared" si="242"/>
        <v>42061.138831018514</v>
      </c>
      <c r="T3080" s="10">
        <f t="shared" si="243"/>
        <v>42031.138831018514</v>
      </c>
    </row>
    <row r="3081" spans="1:20" ht="43.2">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240"/>
        <v>8.4173998587352451E-3</v>
      </c>
      <c r="P3081">
        <f t="shared" si="241"/>
        <v>2.4051309460181719E-3</v>
      </c>
      <c r="Q3081" t="str" cm="1">
        <f t="array" ref="Q3081">_xlfn.IFS(LEFT(N3081,4)="film","film &amp; video",LEFT(N3081,4)="food","food",LEFT(N3081,4)="game","games",LEFT(N3081,4)="jour","journalism",LEFT(N3081,4)="musi","music",LEFT(N3081,4)="phot","photography",LEFT(N3081,4)="publ","publishing",LEFT(N3081,4)="tech","technology",LEFT(N3081,4)="thea","theater")</f>
        <v>theater</v>
      </c>
      <c r="R3081" t="str">
        <f t="shared" si="244"/>
        <v>spaces</v>
      </c>
      <c r="S3081" s="10">
        <f t="shared" si="242"/>
        <v>42085.671701388885</v>
      </c>
      <c r="T3081" s="10">
        <f t="shared" si="243"/>
        <v>42055.713368055556</v>
      </c>
    </row>
    <row r="3082" spans="1:20" ht="43.2">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240"/>
        <v>1.8799999999999999E-4</v>
      </c>
      <c r="P3082">
        <f t="shared" si="241"/>
        <v>1.8617021276595744E-2</v>
      </c>
      <c r="Q3082" t="str" cm="1">
        <f t="array" ref="Q3082">_xlfn.IFS(LEFT(N3082,4)="film","film &amp; video",LEFT(N3082,4)="food","food",LEFT(N3082,4)="game","games",LEFT(N3082,4)="jour","journalism",LEFT(N3082,4)="musi","music",LEFT(N3082,4)="phot","photography",LEFT(N3082,4)="publ","publishing",LEFT(N3082,4)="tech","technology",LEFT(N3082,4)="thea","theater")</f>
        <v>theater</v>
      </c>
      <c r="R3082" t="str">
        <f t="shared" si="244"/>
        <v>spaces</v>
      </c>
      <c r="S3082" s="10">
        <f t="shared" si="242"/>
        <v>42000.0699537037</v>
      </c>
      <c r="T3082" s="10">
        <f t="shared" si="243"/>
        <v>41940.028287037036</v>
      </c>
    </row>
    <row r="3083" spans="1:20" ht="43.2">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240"/>
        <v>2.1029999999999998E-3</v>
      </c>
      <c r="P3083">
        <f t="shared" si="241"/>
        <v>2.3775558725630053E-3</v>
      </c>
      <c r="Q3083" t="str" cm="1">
        <f t="array" ref="Q3083">_xlfn.IFS(LEFT(N3083,4)="film","film &amp; video",LEFT(N3083,4)="food","food",LEFT(N3083,4)="game","games",LEFT(N3083,4)="jour","journalism",LEFT(N3083,4)="musi","music",LEFT(N3083,4)="phot","photography",LEFT(N3083,4)="publ","publishing",LEFT(N3083,4)="tech","technology",LEFT(N3083,4)="thea","theater")</f>
        <v>theater</v>
      </c>
      <c r="R3083" t="str">
        <f t="shared" si="244"/>
        <v>spaces</v>
      </c>
      <c r="S3083" s="10">
        <f t="shared" si="242"/>
        <v>42267.181608796294</v>
      </c>
      <c r="T3083" s="10">
        <f t="shared" si="243"/>
        <v>42237.181608796294</v>
      </c>
    </row>
    <row r="3084" spans="1:20" ht="43.2">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240"/>
        <v>0</v>
      </c>
      <c r="P3084" t="e">
        <f t="shared" si="241"/>
        <v>#DIV/0!</v>
      </c>
      <c r="Q3084" t="str" cm="1">
        <f t="array" ref="Q3084">_xlfn.IFS(LEFT(N3084,4)="film","film &amp; video",LEFT(N3084,4)="food","food",LEFT(N3084,4)="game","games",LEFT(N3084,4)="jour","journalism",LEFT(N3084,4)="musi","music",LEFT(N3084,4)="phot","photography",LEFT(N3084,4)="publ","publishing",LEFT(N3084,4)="tech","technology",LEFT(N3084,4)="thea","theater")</f>
        <v>theater</v>
      </c>
      <c r="R3084" t="str">
        <f t="shared" si="244"/>
        <v>spaces</v>
      </c>
      <c r="S3084" s="10">
        <f t="shared" si="242"/>
        <v>42323.96465277778</v>
      </c>
      <c r="T3084" s="10">
        <f t="shared" si="243"/>
        <v>42293.922986111109</v>
      </c>
    </row>
    <row r="3085" spans="1:20" ht="57.6">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240"/>
        <v>2.8E-3</v>
      </c>
      <c r="P3085">
        <f t="shared" si="241"/>
        <v>5.3571428571428568E-2</v>
      </c>
      <c r="Q3085" t="str" cm="1">
        <f t="array" ref="Q3085">_xlfn.IFS(LEFT(N3085,4)="film","film &amp; video",LEFT(N3085,4)="food","food",LEFT(N3085,4)="game","games",LEFT(N3085,4)="jour","journalism",LEFT(N3085,4)="musi","music",LEFT(N3085,4)="phot","photography",LEFT(N3085,4)="publ","publishing",LEFT(N3085,4)="tech","technology",LEFT(N3085,4)="thea","theater")</f>
        <v>theater</v>
      </c>
      <c r="R3085" t="str">
        <f t="shared" si="244"/>
        <v>spaces</v>
      </c>
      <c r="S3085" s="10">
        <f t="shared" si="242"/>
        <v>41883.208333333336</v>
      </c>
      <c r="T3085" s="10">
        <f t="shared" si="243"/>
        <v>41853.563402777778</v>
      </c>
    </row>
    <row r="3086" spans="1:20" ht="57.6">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240"/>
        <v>0.11579206701157921</v>
      </c>
      <c r="P3086">
        <f t="shared" si="241"/>
        <v>1.276595744680851E-2</v>
      </c>
      <c r="Q3086" t="str" cm="1">
        <f t="array" ref="Q3086">_xlfn.IFS(LEFT(N3086,4)="film","film &amp; video",LEFT(N3086,4)="food","food",LEFT(N3086,4)="game","games",LEFT(N3086,4)="jour","journalism",LEFT(N3086,4)="musi","music",LEFT(N3086,4)="phot","photography",LEFT(N3086,4)="publ","publishing",LEFT(N3086,4)="tech","technology",LEFT(N3086,4)="thea","theater")</f>
        <v>theater</v>
      </c>
      <c r="R3086" t="str">
        <f t="shared" si="244"/>
        <v>spaces</v>
      </c>
      <c r="S3086" s="10">
        <f t="shared" si="242"/>
        <v>42129.783333333333</v>
      </c>
      <c r="T3086" s="10">
        <f t="shared" si="243"/>
        <v>42100.723738425921</v>
      </c>
    </row>
    <row r="3087" spans="1:20" ht="43.2">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240"/>
        <v>2.4400000000000002E-2</v>
      </c>
      <c r="P3087">
        <f t="shared" si="241"/>
        <v>1.4754098360655738E-2</v>
      </c>
      <c r="Q3087" t="str" cm="1">
        <f t="array" ref="Q3087">_xlfn.IFS(LEFT(N3087,4)="film","film &amp; video",LEFT(N3087,4)="food","food",LEFT(N3087,4)="game","games",LEFT(N3087,4)="jour","journalism",LEFT(N3087,4)="musi","music",LEFT(N3087,4)="phot","photography",LEFT(N3087,4)="publ","publishing",LEFT(N3087,4)="tech","technology",LEFT(N3087,4)="thea","theater")</f>
        <v>theater</v>
      </c>
      <c r="R3087" t="str">
        <f t="shared" si="244"/>
        <v>spaces</v>
      </c>
      <c r="S3087" s="10">
        <f t="shared" si="242"/>
        <v>42276.883784722217</v>
      </c>
      <c r="T3087" s="10">
        <f t="shared" si="243"/>
        <v>42246.883784722217</v>
      </c>
    </row>
    <row r="3088" spans="1:20" ht="43.2">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240"/>
        <v>2.5000000000000001E-3</v>
      </c>
      <c r="P3088">
        <f t="shared" si="241"/>
        <v>0.06</v>
      </c>
      <c r="Q3088" t="str" cm="1">
        <f t="array" ref="Q3088">_xlfn.IFS(LEFT(N3088,4)="film","film &amp; video",LEFT(N3088,4)="food","food",LEFT(N3088,4)="game","games",LEFT(N3088,4)="jour","journalism",LEFT(N3088,4)="musi","music",LEFT(N3088,4)="phot","photography",LEFT(N3088,4)="publ","publishing",LEFT(N3088,4)="tech","technology",LEFT(N3088,4)="thea","theater")</f>
        <v>theater</v>
      </c>
      <c r="R3088" t="str">
        <f t="shared" si="244"/>
        <v>spaces</v>
      </c>
      <c r="S3088" s="10">
        <f t="shared" si="242"/>
        <v>42233.67082175926</v>
      </c>
      <c r="T3088" s="10">
        <f t="shared" si="243"/>
        <v>42173.67082175926</v>
      </c>
    </row>
    <row r="3089" spans="1:20" ht="43.2">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240"/>
        <v>6.2500000000000003E-3</v>
      </c>
      <c r="P3089">
        <f t="shared" si="241"/>
        <v>1.6E-2</v>
      </c>
      <c r="Q3089" t="str" cm="1">
        <f t="array" ref="Q3089">_xlfn.IFS(LEFT(N3089,4)="film","film &amp; video",LEFT(N3089,4)="food","food",LEFT(N3089,4)="game","games",LEFT(N3089,4)="jour","journalism",LEFT(N3089,4)="musi","music",LEFT(N3089,4)="phot","photography",LEFT(N3089,4)="publ","publishing",LEFT(N3089,4)="tech","technology",LEFT(N3089,4)="thea","theater")</f>
        <v>theater</v>
      </c>
      <c r="R3089" t="str">
        <f t="shared" si="244"/>
        <v>spaces</v>
      </c>
      <c r="S3089" s="10">
        <f t="shared" si="242"/>
        <v>42725.192013888889</v>
      </c>
      <c r="T3089" s="10">
        <f t="shared" si="243"/>
        <v>42665.150347222225</v>
      </c>
    </row>
    <row r="3090" spans="1:20" ht="43.2">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240"/>
        <v>1.9384615384615384E-3</v>
      </c>
      <c r="P3090">
        <f t="shared" si="241"/>
        <v>2.3809523809523808E-2</v>
      </c>
      <c r="Q3090" t="str" cm="1">
        <f t="array" ref="Q3090">_xlfn.IFS(LEFT(N3090,4)="film","film &amp; video",LEFT(N3090,4)="food","food",LEFT(N3090,4)="game","games",LEFT(N3090,4)="jour","journalism",LEFT(N3090,4)="musi","music",LEFT(N3090,4)="phot","photography",LEFT(N3090,4)="publ","publishing",LEFT(N3090,4)="tech","technology",LEFT(N3090,4)="thea","theater")</f>
        <v>theater</v>
      </c>
      <c r="R3090" t="str">
        <f t="shared" si="244"/>
        <v>spaces</v>
      </c>
      <c r="S3090" s="10">
        <f t="shared" si="242"/>
        <v>42012.570138888885</v>
      </c>
      <c r="T3090" s="10">
        <f t="shared" si="243"/>
        <v>41981.57230324074</v>
      </c>
    </row>
    <row r="3091" spans="1:20" ht="43.2">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240"/>
        <v>0.23416000000000001</v>
      </c>
      <c r="P3091">
        <f t="shared" si="241"/>
        <v>7.687051588657328E-3</v>
      </c>
      <c r="Q3091" t="str" cm="1">
        <f t="array" ref="Q3091">_xlfn.IFS(LEFT(N3091,4)="film","film &amp; video",LEFT(N3091,4)="food","food",LEFT(N3091,4)="game","games",LEFT(N3091,4)="jour","journalism",LEFT(N3091,4)="musi","music",LEFT(N3091,4)="phot","photography",LEFT(N3091,4)="publ","publishing",LEFT(N3091,4)="tech","technology",LEFT(N3091,4)="thea","theater")</f>
        <v>theater</v>
      </c>
      <c r="R3091" t="str">
        <f t="shared" si="244"/>
        <v>spaces</v>
      </c>
      <c r="S3091" s="10">
        <f t="shared" si="242"/>
        <v>42560.082638888889</v>
      </c>
      <c r="T3091" s="10">
        <f t="shared" si="243"/>
        <v>42528.542627314819</v>
      </c>
    </row>
    <row r="3092" spans="1:20" ht="43.2">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240"/>
        <v>5.080888888888889E-2</v>
      </c>
      <c r="P3092">
        <f t="shared" si="241"/>
        <v>7.8726382085374388E-4</v>
      </c>
      <c r="Q3092" t="str" cm="1">
        <f t="array" ref="Q3092">_xlfn.IFS(LEFT(N3092,4)="film","film &amp; video",LEFT(N3092,4)="food","food",LEFT(N3092,4)="game","games",LEFT(N3092,4)="jour","journalism",LEFT(N3092,4)="musi","music",LEFT(N3092,4)="phot","photography",LEFT(N3092,4)="publ","publishing",LEFT(N3092,4)="tech","technology",LEFT(N3092,4)="thea","theater")</f>
        <v>theater</v>
      </c>
      <c r="R3092" t="str">
        <f t="shared" si="244"/>
        <v>spaces</v>
      </c>
      <c r="S3092" s="10">
        <f t="shared" si="242"/>
        <v>42125.777141203704</v>
      </c>
      <c r="T3092" s="10">
        <f t="shared" si="243"/>
        <v>42065.818807870368</v>
      </c>
    </row>
    <row r="3093" spans="1:20" ht="57.6">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240"/>
        <v>0.15920000000000001</v>
      </c>
      <c r="P3093">
        <f t="shared" si="241"/>
        <v>1.1306532663316583E-2</v>
      </c>
      <c r="Q3093" t="str" cm="1">
        <f t="array" ref="Q3093">_xlfn.IFS(LEFT(N3093,4)="film","film &amp; video",LEFT(N3093,4)="food","food",LEFT(N3093,4)="game","games",LEFT(N3093,4)="jour","journalism",LEFT(N3093,4)="musi","music",LEFT(N3093,4)="phot","photography",LEFT(N3093,4)="publ","publishing",LEFT(N3093,4)="tech","technology",LEFT(N3093,4)="thea","theater")</f>
        <v>theater</v>
      </c>
      <c r="R3093" t="str">
        <f t="shared" si="244"/>
        <v>spaces</v>
      </c>
      <c r="S3093" s="10">
        <f t="shared" si="242"/>
        <v>42596.948414351849</v>
      </c>
      <c r="T3093" s="10">
        <f t="shared" si="243"/>
        <v>42566.948414351849</v>
      </c>
    </row>
    <row r="3094" spans="1:20" ht="43.2">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240"/>
        <v>1.1831900000000001E-2</v>
      </c>
      <c r="P3094">
        <f t="shared" si="241"/>
        <v>1.7748628707139173E-2</v>
      </c>
      <c r="Q3094" t="str" cm="1">
        <f t="array" ref="Q3094">_xlfn.IFS(LEFT(N3094,4)="film","film &amp; video",LEFT(N3094,4)="food","food",LEFT(N3094,4)="game","games",LEFT(N3094,4)="jour","journalism",LEFT(N3094,4)="musi","music",LEFT(N3094,4)="phot","photography",LEFT(N3094,4)="publ","publishing",LEFT(N3094,4)="tech","technology",LEFT(N3094,4)="thea","theater")</f>
        <v>theater</v>
      </c>
      <c r="R3094" t="str">
        <f t="shared" si="244"/>
        <v>spaces</v>
      </c>
      <c r="S3094" s="10">
        <f t="shared" si="242"/>
        <v>42292.916666666672</v>
      </c>
      <c r="T3094" s="10">
        <f t="shared" si="243"/>
        <v>42255.619351851856</v>
      </c>
    </row>
    <row r="3095" spans="1:20" ht="57.6">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240"/>
        <v>0.22750000000000001</v>
      </c>
      <c r="P3095">
        <f t="shared" si="241"/>
        <v>1.8681318681318681E-2</v>
      </c>
      <c r="Q3095" t="str" cm="1">
        <f t="array" ref="Q3095">_xlfn.IFS(LEFT(N3095,4)="film","film &amp; video",LEFT(N3095,4)="food","food",LEFT(N3095,4)="game","games",LEFT(N3095,4)="jour","journalism",LEFT(N3095,4)="musi","music",LEFT(N3095,4)="phot","photography",LEFT(N3095,4)="publ","publishing",LEFT(N3095,4)="tech","technology",LEFT(N3095,4)="thea","theater")</f>
        <v>theater</v>
      </c>
      <c r="R3095" t="str">
        <f t="shared" si="244"/>
        <v>spaces</v>
      </c>
      <c r="S3095" s="10">
        <f t="shared" si="242"/>
        <v>41791.165972222225</v>
      </c>
      <c r="T3095" s="10">
        <f t="shared" si="243"/>
        <v>41760.909039351849</v>
      </c>
    </row>
    <row r="3096" spans="1:20" ht="43.2">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240"/>
        <v>2.5000000000000001E-4</v>
      </c>
      <c r="P3096">
        <f t="shared" si="241"/>
        <v>0.04</v>
      </c>
      <c r="Q3096" t="str" cm="1">
        <f t="array" ref="Q3096">_xlfn.IFS(LEFT(N3096,4)="film","film &amp; video",LEFT(N3096,4)="food","food",LEFT(N3096,4)="game","games",LEFT(N3096,4)="jour","journalism",LEFT(N3096,4)="musi","music",LEFT(N3096,4)="phot","photography",LEFT(N3096,4)="publ","publishing",LEFT(N3096,4)="tech","technology",LEFT(N3096,4)="thea","theater")</f>
        <v>theater</v>
      </c>
      <c r="R3096" t="str">
        <f t="shared" si="244"/>
        <v>spaces</v>
      </c>
      <c r="S3096" s="10">
        <f t="shared" si="242"/>
        <v>42267.795787037037</v>
      </c>
      <c r="T3096" s="10">
        <f t="shared" si="243"/>
        <v>42207.795787037037</v>
      </c>
    </row>
    <row r="3097" spans="1:20" ht="43.2">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240"/>
        <v>3.351206434316354E-3</v>
      </c>
      <c r="P3097">
        <f t="shared" si="241"/>
        <v>0.02</v>
      </c>
      <c r="Q3097" t="str" cm="1">
        <f t="array" ref="Q3097">_xlfn.IFS(LEFT(N3097,4)="film","film &amp; video",LEFT(N3097,4)="food","food",LEFT(N3097,4)="game","games",LEFT(N3097,4)="jour","journalism",LEFT(N3097,4)="musi","music",LEFT(N3097,4)="phot","photography",LEFT(N3097,4)="publ","publishing",LEFT(N3097,4)="tech","technology",LEFT(N3097,4)="thea","theater")</f>
        <v>theater</v>
      </c>
      <c r="R3097" t="str">
        <f t="shared" si="244"/>
        <v>spaces</v>
      </c>
      <c r="S3097" s="10">
        <f t="shared" si="242"/>
        <v>42583.025231481486</v>
      </c>
      <c r="T3097" s="10">
        <f t="shared" si="243"/>
        <v>42523.025231481486</v>
      </c>
    </row>
    <row r="3098" spans="1:20" ht="43.2">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240"/>
        <v>3.9750000000000001E-2</v>
      </c>
      <c r="P3098">
        <f t="shared" si="241"/>
        <v>1.7610062893081761E-2</v>
      </c>
      <c r="Q3098" t="str" cm="1">
        <f t="array" ref="Q3098">_xlfn.IFS(LEFT(N3098,4)="film","film &amp; video",LEFT(N3098,4)="food","food",LEFT(N3098,4)="game","games",LEFT(N3098,4)="jour","journalism",LEFT(N3098,4)="musi","music",LEFT(N3098,4)="phot","photography",LEFT(N3098,4)="publ","publishing",LEFT(N3098,4)="tech","technology",LEFT(N3098,4)="thea","theater")</f>
        <v>theater</v>
      </c>
      <c r="R3098" t="str">
        <f t="shared" si="244"/>
        <v>spaces</v>
      </c>
      <c r="S3098" s="10">
        <f t="shared" si="242"/>
        <v>42144.825532407413</v>
      </c>
      <c r="T3098" s="10">
        <f t="shared" si="243"/>
        <v>42114.825532407413</v>
      </c>
    </row>
    <row r="3099" spans="1:20" ht="43.2">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240"/>
        <v>0.17150000000000001</v>
      </c>
      <c r="P3099">
        <f t="shared" si="241"/>
        <v>2.4489795918367346E-2</v>
      </c>
      <c r="Q3099" t="str" cm="1">
        <f t="array" ref="Q3099">_xlfn.IFS(LEFT(N3099,4)="film","film &amp; video",LEFT(N3099,4)="food","food",LEFT(N3099,4)="game","games",LEFT(N3099,4)="jour","journalism",LEFT(N3099,4)="musi","music",LEFT(N3099,4)="phot","photography",LEFT(N3099,4)="publ","publishing",LEFT(N3099,4)="tech","technology",LEFT(N3099,4)="thea","theater")</f>
        <v>theater</v>
      </c>
      <c r="R3099" t="str">
        <f t="shared" si="244"/>
        <v>spaces</v>
      </c>
      <c r="S3099" s="10">
        <f t="shared" si="242"/>
        <v>42650.583333333328</v>
      </c>
      <c r="T3099" s="10">
        <f t="shared" si="243"/>
        <v>42629.503483796296</v>
      </c>
    </row>
    <row r="3100" spans="1:20" ht="43.2">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240"/>
        <v>3.608004104669061E-2</v>
      </c>
      <c r="P3100">
        <f t="shared" si="241"/>
        <v>1.5358361774744027E-2</v>
      </c>
      <c r="Q3100" t="str" cm="1">
        <f t="array" ref="Q3100">_xlfn.IFS(LEFT(N3100,4)="film","film &amp; video",LEFT(N3100,4)="food","food",LEFT(N3100,4)="game","games",LEFT(N3100,4)="jour","journalism",LEFT(N3100,4)="musi","music",LEFT(N3100,4)="phot","photography",LEFT(N3100,4)="publ","publishing",LEFT(N3100,4)="tech","technology",LEFT(N3100,4)="thea","theater")</f>
        <v>theater</v>
      </c>
      <c r="R3100" t="str">
        <f t="shared" si="244"/>
        <v>spaces</v>
      </c>
      <c r="S3100" s="10">
        <f t="shared" si="242"/>
        <v>42408.01180555555</v>
      </c>
      <c r="T3100" s="10">
        <f t="shared" si="243"/>
        <v>42359.792233796295</v>
      </c>
    </row>
    <row r="3101" spans="1:20" ht="43.2">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240"/>
        <v>0.13900000000000001</v>
      </c>
      <c r="P3101">
        <f t="shared" si="241"/>
        <v>1.7985611510791366E-2</v>
      </c>
      <c r="Q3101" t="str" cm="1">
        <f t="array" ref="Q3101">_xlfn.IFS(LEFT(N3101,4)="film","film &amp; video",LEFT(N3101,4)="food","food",LEFT(N3101,4)="game","games",LEFT(N3101,4)="jour","journalism",LEFT(N3101,4)="musi","music",LEFT(N3101,4)="phot","photography",LEFT(N3101,4)="publ","publishing",LEFT(N3101,4)="tech","technology",LEFT(N3101,4)="thea","theater")</f>
        <v>theater</v>
      </c>
      <c r="R3101" t="str">
        <f t="shared" si="244"/>
        <v>spaces</v>
      </c>
      <c r="S3101" s="10">
        <f t="shared" si="242"/>
        <v>42412.189710648148</v>
      </c>
      <c r="T3101" s="10">
        <f t="shared" si="243"/>
        <v>42382.189710648148</v>
      </c>
    </row>
    <row r="3102" spans="1:20" ht="43.2">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240"/>
        <v>0.15225</v>
      </c>
      <c r="P3102">
        <f t="shared" si="241"/>
        <v>7.1154898741105635E-3</v>
      </c>
      <c r="Q3102" t="str" cm="1">
        <f t="array" ref="Q3102">_xlfn.IFS(LEFT(N3102,4)="film","film &amp; video",LEFT(N3102,4)="food","food",LEFT(N3102,4)="game","games",LEFT(N3102,4)="jour","journalism",LEFT(N3102,4)="musi","music",LEFT(N3102,4)="phot","photography",LEFT(N3102,4)="publ","publishing",LEFT(N3102,4)="tech","technology",LEFT(N3102,4)="thea","theater")</f>
        <v>theater</v>
      </c>
      <c r="R3102" t="str">
        <f t="shared" si="244"/>
        <v>spaces</v>
      </c>
      <c r="S3102" s="10">
        <f t="shared" si="242"/>
        <v>41932.622395833336</v>
      </c>
      <c r="T3102" s="10">
        <f t="shared" si="243"/>
        <v>41902.622395833336</v>
      </c>
    </row>
    <row r="3103" spans="1:20" ht="57.6">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240"/>
        <v>0.12</v>
      </c>
      <c r="P3103">
        <f t="shared" si="241"/>
        <v>0.04</v>
      </c>
      <c r="Q3103" t="str" cm="1">
        <f t="array" ref="Q3103">_xlfn.IFS(LEFT(N3103,4)="film","film &amp; video",LEFT(N3103,4)="food","food",LEFT(N3103,4)="game","games",LEFT(N3103,4)="jour","journalism",LEFT(N3103,4)="musi","music",LEFT(N3103,4)="phot","photography",LEFT(N3103,4)="publ","publishing",LEFT(N3103,4)="tech","technology",LEFT(N3103,4)="thea","theater")</f>
        <v>theater</v>
      </c>
      <c r="R3103" t="str">
        <f t="shared" si="244"/>
        <v>spaces</v>
      </c>
      <c r="S3103" s="10">
        <f t="shared" si="242"/>
        <v>42201.330555555556</v>
      </c>
      <c r="T3103" s="10">
        <f t="shared" si="243"/>
        <v>42171.383530092593</v>
      </c>
    </row>
    <row r="3104" spans="1:20" ht="57.6">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240"/>
        <v>0.391125</v>
      </c>
      <c r="P3104">
        <f t="shared" si="241"/>
        <v>1.4381591562799617E-2</v>
      </c>
      <c r="Q3104" t="str" cm="1">
        <f t="array" ref="Q3104">_xlfn.IFS(LEFT(N3104,4)="film","film &amp; video",LEFT(N3104,4)="food","food",LEFT(N3104,4)="game","games",LEFT(N3104,4)="jour","journalism",LEFT(N3104,4)="musi","music",LEFT(N3104,4)="phot","photography",LEFT(N3104,4)="publ","publishing",LEFT(N3104,4)="tech","technology",LEFT(N3104,4)="thea","theater")</f>
        <v>theater</v>
      </c>
      <c r="R3104" t="str">
        <f t="shared" si="244"/>
        <v>spaces</v>
      </c>
      <c r="S3104" s="10">
        <f t="shared" si="242"/>
        <v>42605.340486111112</v>
      </c>
      <c r="T3104" s="10">
        <f t="shared" si="243"/>
        <v>42555.340486111112</v>
      </c>
    </row>
    <row r="3105" spans="1:20" ht="28.8">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240"/>
        <v>2.6829268292682929E-3</v>
      </c>
      <c r="P3105">
        <f t="shared" si="241"/>
        <v>0.18181818181818182</v>
      </c>
      <c r="Q3105" t="str" cm="1">
        <f t="array" ref="Q3105">_xlfn.IFS(LEFT(N3105,4)="film","film &amp; video",LEFT(N3105,4)="food","food",LEFT(N3105,4)="game","games",LEFT(N3105,4)="jour","journalism",LEFT(N3105,4)="musi","music",LEFT(N3105,4)="phot","photography",LEFT(N3105,4)="publ","publishing",LEFT(N3105,4)="tech","technology",LEFT(N3105,4)="thea","theater")</f>
        <v>theater</v>
      </c>
      <c r="R3105" t="str">
        <f t="shared" si="244"/>
        <v>spaces</v>
      </c>
      <c r="S3105" s="10">
        <f t="shared" si="242"/>
        <v>42167.156319444446</v>
      </c>
      <c r="T3105" s="10">
        <f t="shared" si="243"/>
        <v>42107.156319444446</v>
      </c>
    </row>
    <row r="3106" spans="1:20" ht="43.2">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240"/>
        <v>0.29625000000000001</v>
      </c>
      <c r="P3106">
        <f t="shared" si="241"/>
        <v>4.2194092827004216E-3</v>
      </c>
      <c r="Q3106" t="str" cm="1">
        <f t="array" ref="Q3106">_xlfn.IFS(LEFT(N3106,4)="film","film &amp; video",LEFT(N3106,4)="food","food",LEFT(N3106,4)="game","games",LEFT(N3106,4)="jour","journalism",LEFT(N3106,4)="musi","music",LEFT(N3106,4)="phot","photography",LEFT(N3106,4)="publ","publishing",LEFT(N3106,4)="tech","technology",LEFT(N3106,4)="thea","theater")</f>
        <v>theater</v>
      </c>
      <c r="R3106" t="str">
        <f t="shared" si="244"/>
        <v>spaces</v>
      </c>
      <c r="S3106" s="10">
        <f t="shared" si="242"/>
        <v>42038.083333333328</v>
      </c>
      <c r="T3106" s="10">
        <f t="shared" si="243"/>
        <v>42006.908692129626</v>
      </c>
    </row>
    <row r="3107" spans="1:20" ht="43.2">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240"/>
        <v>0.4236099230111206</v>
      </c>
      <c r="P3107">
        <f t="shared" si="241"/>
        <v>1.2520193861066236E-2</v>
      </c>
      <c r="Q3107" t="str" cm="1">
        <f t="array" ref="Q3107">_xlfn.IFS(LEFT(N3107,4)="film","film &amp; video",LEFT(N3107,4)="food","food",LEFT(N3107,4)="game","games",LEFT(N3107,4)="jour","journalism",LEFT(N3107,4)="musi","music",LEFT(N3107,4)="phot","photography",LEFT(N3107,4)="publ","publishing",LEFT(N3107,4)="tech","technology",LEFT(N3107,4)="thea","theater")</f>
        <v>theater</v>
      </c>
      <c r="R3107" t="str">
        <f t="shared" si="244"/>
        <v>spaces</v>
      </c>
      <c r="S3107" s="10">
        <f t="shared" si="242"/>
        <v>41931.208333333336</v>
      </c>
      <c r="T3107" s="10">
        <f t="shared" si="243"/>
        <v>41876.718935185185</v>
      </c>
    </row>
    <row r="3108" spans="1:20" ht="57.6">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240"/>
        <v>4.1000000000000002E-2</v>
      </c>
      <c r="P3108">
        <f t="shared" si="241"/>
        <v>9.7560975609756101E-2</v>
      </c>
      <c r="Q3108" t="str" cm="1">
        <f t="array" ref="Q3108">_xlfn.IFS(LEFT(N3108,4)="film","film &amp; video",LEFT(N3108,4)="food","food",LEFT(N3108,4)="game","games",LEFT(N3108,4)="jour","journalism",LEFT(N3108,4)="musi","music",LEFT(N3108,4)="phot","photography",LEFT(N3108,4)="publ","publishing",LEFT(N3108,4)="tech","technology",LEFT(N3108,4)="thea","theater")</f>
        <v>theater</v>
      </c>
      <c r="R3108" t="str">
        <f t="shared" si="244"/>
        <v>spaces</v>
      </c>
      <c r="S3108" s="10">
        <f t="shared" si="242"/>
        <v>42263.916666666672</v>
      </c>
      <c r="T3108" s="10">
        <f t="shared" si="243"/>
        <v>42241.429120370376</v>
      </c>
    </row>
    <row r="3109" spans="1:20" ht="43.2">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240"/>
        <v>0.197625</v>
      </c>
      <c r="P3109">
        <f t="shared" si="241"/>
        <v>3.668564199873498E-3</v>
      </c>
      <c r="Q3109" t="str" cm="1">
        <f t="array" ref="Q3109">_xlfn.IFS(LEFT(N3109,4)="film","film &amp; video",LEFT(N3109,4)="food","food",LEFT(N3109,4)="game","games",LEFT(N3109,4)="jour","journalism",LEFT(N3109,4)="musi","music",LEFT(N3109,4)="phot","photography",LEFT(N3109,4)="publ","publishing",LEFT(N3109,4)="tech","technology",LEFT(N3109,4)="thea","theater")</f>
        <v>theater</v>
      </c>
      <c r="R3109" t="str">
        <f t="shared" si="244"/>
        <v>spaces</v>
      </c>
      <c r="S3109" s="10">
        <f t="shared" si="242"/>
        <v>42135.814247685179</v>
      </c>
      <c r="T3109" s="10">
        <f t="shared" si="243"/>
        <v>42128.814247685179</v>
      </c>
    </row>
    <row r="3110" spans="1:20">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240"/>
        <v>5.1999999999999995E-4</v>
      </c>
      <c r="P3110">
        <f t="shared" si="241"/>
        <v>7.6923076923076927E-2</v>
      </c>
      <c r="Q3110" t="str" cm="1">
        <f t="array" ref="Q3110">_xlfn.IFS(LEFT(N3110,4)="film","film &amp; video",LEFT(N3110,4)="food","food",LEFT(N3110,4)="game","games",LEFT(N3110,4)="jour","journalism",LEFT(N3110,4)="musi","music",LEFT(N3110,4)="phot","photography",LEFT(N3110,4)="publ","publishing",LEFT(N3110,4)="tech","technology",LEFT(N3110,4)="thea","theater")</f>
        <v>theater</v>
      </c>
      <c r="R3110" t="str">
        <f t="shared" si="244"/>
        <v>spaces</v>
      </c>
      <c r="S3110" s="10">
        <f t="shared" si="242"/>
        <v>42122.638819444444</v>
      </c>
      <c r="T3110" s="10">
        <f t="shared" si="243"/>
        <v>42062.680486111116</v>
      </c>
    </row>
    <row r="3111" spans="1:20" ht="43.2">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240"/>
        <v>0.25030188679245285</v>
      </c>
      <c r="P3111">
        <f t="shared" si="241"/>
        <v>1.7186793306196293E-2</v>
      </c>
      <c r="Q3111" t="str" cm="1">
        <f t="array" ref="Q3111">_xlfn.IFS(LEFT(N3111,4)="film","film &amp; video",LEFT(N3111,4)="food","food",LEFT(N3111,4)="game","games",LEFT(N3111,4)="jour","journalism",LEFT(N3111,4)="musi","music",LEFT(N3111,4)="phot","photography",LEFT(N3111,4)="publ","publishing",LEFT(N3111,4)="tech","technology",LEFT(N3111,4)="thea","theater")</f>
        <v>theater</v>
      </c>
      <c r="R3111" t="str">
        <f t="shared" si="244"/>
        <v>spaces</v>
      </c>
      <c r="S3111" s="10">
        <f t="shared" si="242"/>
        <v>41879.125115740739</v>
      </c>
      <c r="T3111" s="10">
        <f t="shared" si="243"/>
        <v>41844.125115740739</v>
      </c>
    </row>
    <row r="3112" spans="1:20" ht="43.2">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240"/>
        <v>4.0000000000000002E-4</v>
      </c>
      <c r="P3112">
        <f t="shared" si="241"/>
        <v>0.1</v>
      </c>
      <c r="Q3112" t="str" cm="1">
        <f t="array" ref="Q3112">_xlfn.IFS(LEFT(N3112,4)="film","film &amp; video",LEFT(N3112,4)="food","food",LEFT(N3112,4)="game","games",LEFT(N3112,4)="jour","journalism",LEFT(N3112,4)="musi","music",LEFT(N3112,4)="phot","photography",LEFT(N3112,4)="publ","publishing",LEFT(N3112,4)="tech","technology",LEFT(N3112,4)="thea","theater")</f>
        <v>theater</v>
      </c>
      <c r="R3112" t="str">
        <f t="shared" si="244"/>
        <v>spaces</v>
      </c>
      <c r="S3112" s="10">
        <f t="shared" si="242"/>
        <v>42785.031469907408</v>
      </c>
      <c r="T3112" s="10">
        <f t="shared" si="243"/>
        <v>42745.031469907408</v>
      </c>
    </row>
    <row r="3113" spans="1:20" ht="43.2">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240"/>
        <v>0.26640000000000003</v>
      </c>
      <c r="P3113">
        <f t="shared" si="241"/>
        <v>1.4264264264264264E-2</v>
      </c>
      <c r="Q3113" t="str" cm="1">
        <f t="array" ref="Q3113">_xlfn.IFS(LEFT(N3113,4)="film","film &amp; video",LEFT(N3113,4)="food","food",LEFT(N3113,4)="game","games",LEFT(N3113,4)="jour","journalism",LEFT(N3113,4)="musi","music",LEFT(N3113,4)="phot","photography",LEFT(N3113,4)="publ","publishing",LEFT(N3113,4)="tech","technology",LEFT(N3113,4)="thea","theater")</f>
        <v>theater</v>
      </c>
      <c r="R3113" t="str">
        <f t="shared" si="244"/>
        <v>spaces</v>
      </c>
      <c r="S3113" s="10">
        <f t="shared" si="242"/>
        <v>41916.595138888886</v>
      </c>
      <c r="T3113" s="10">
        <f t="shared" si="243"/>
        <v>41885.595138888886</v>
      </c>
    </row>
    <row r="3114" spans="1:20" ht="43.2">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240"/>
        <v>4.7363636363636365E-2</v>
      </c>
      <c r="P3114">
        <f t="shared" si="241"/>
        <v>1.7274472168905951E-2</v>
      </c>
      <c r="Q3114" t="str" cm="1">
        <f t="array" ref="Q3114">_xlfn.IFS(LEFT(N3114,4)="film","film &amp; video",LEFT(N3114,4)="food","food",LEFT(N3114,4)="game","games",LEFT(N3114,4)="jour","journalism",LEFT(N3114,4)="musi","music",LEFT(N3114,4)="phot","photography",LEFT(N3114,4)="publ","publishing",LEFT(N3114,4)="tech","technology",LEFT(N3114,4)="thea","theater")</f>
        <v>theater</v>
      </c>
      <c r="R3114" t="str">
        <f t="shared" si="244"/>
        <v>spaces</v>
      </c>
      <c r="S3114" s="10">
        <f t="shared" si="242"/>
        <v>42675.121921296297</v>
      </c>
      <c r="T3114" s="10">
        <f t="shared" si="243"/>
        <v>42615.121921296297</v>
      </c>
    </row>
    <row r="3115" spans="1:20" ht="43.2">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240"/>
        <v>4.2435339894712751E-2</v>
      </c>
      <c r="P3115">
        <f t="shared" si="241"/>
        <v>7.982740021574973E-3</v>
      </c>
      <c r="Q3115" t="str" cm="1">
        <f t="array" ref="Q3115">_xlfn.IFS(LEFT(N3115,4)="film","film &amp; video",LEFT(N3115,4)="food","food",LEFT(N3115,4)="game","games",LEFT(N3115,4)="jour","journalism",LEFT(N3115,4)="musi","music",LEFT(N3115,4)="phot","photography",LEFT(N3115,4)="publ","publishing",LEFT(N3115,4)="tech","technology",LEFT(N3115,4)="thea","theater")</f>
        <v>theater</v>
      </c>
      <c r="R3115" t="str">
        <f t="shared" si="244"/>
        <v>spaces</v>
      </c>
      <c r="S3115" s="10">
        <f t="shared" si="242"/>
        <v>42111.731273148151</v>
      </c>
      <c r="T3115" s="10">
        <f t="shared" si="243"/>
        <v>42081.731273148151</v>
      </c>
    </row>
    <row r="3116" spans="1:20" ht="43.2">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240"/>
        <v>0</v>
      </c>
      <c r="P3116" t="e">
        <f t="shared" si="241"/>
        <v>#DIV/0!</v>
      </c>
      <c r="Q3116" t="str" cm="1">
        <f t="array" ref="Q3116">_xlfn.IFS(LEFT(N3116,4)="film","film &amp; video",LEFT(N3116,4)="food","food",LEFT(N3116,4)="game","games",LEFT(N3116,4)="jour","journalism",LEFT(N3116,4)="musi","music",LEFT(N3116,4)="phot","photography",LEFT(N3116,4)="publ","publishing",LEFT(N3116,4)="tech","technology",LEFT(N3116,4)="thea","theater")</f>
        <v>theater</v>
      </c>
      <c r="R3116" t="str">
        <f t="shared" si="244"/>
        <v>spaces</v>
      </c>
      <c r="S3116" s="10">
        <f t="shared" si="242"/>
        <v>41903.632523148146</v>
      </c>
      <c r="T3116" s="10">
        <f t="shared" si="243"/>
        <v>41843.632523148146</v>
      </c>
    </row>
    <row r="3117" spans="1:20" ht="43.2">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240"/>
        <v>0.03</v>
      </c>
      <c r="P3117">
        <f t="shared" si="241"/>
        <v>3.3333333333333335E-3</v>
      </c>
      <c r="Q3117" t="str" cm="1">
        <f t="array" ref="Q3117">_xlfn.IFS(LEFT(N3117,4)="film","film &amp; video",LEFT(N3117,4)="food","food",LEFT(N3117,4)="game","games",LEFT(N3117,4)="jour","journalism",LEFT(N3117,4)="musi","music",LEFT(N3117,4)="phot","photography",LEFT(N3117,4)="publ","publishing",LEFT(N3117,4)="tech","technology",LEFT(N3117,4)="thea","theater")</f>
        <v>theater</v>
      </c>
      <c r="R3117" t="str">
        <f t="shared" si="244"/>
        <v>spaces</v>
      </c>
      <c r="S3117" s="10">
        <f t="shared" si="242"/>
        <v>42526.447071759263</v>
      </c>
      <c r="T3117" s="10">
        <f t="shared" si="243"/>
        <v>42496.447071759263</v>
      </c>
    </row>
    <row r="3118" spans="1:20" ht="43.2">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240"/>
        <v>0.57333333333333336</v>
      </c>
      <c r="P3118">
        <f t="shared" si="241"/>
        <v>2.3255813953488372E-2</v>
      </c>
      <c r="Q3118" t="str" cm="1">
        <f t="array" ref="Q3118">_xlfn.IFS(LEFT(N3118,4)="film","film &amp; video",LEFT(N3118,4)="food","food",LEFT(N3118,4)="game","games",LEFT(N3118,4)="jour","journalism",LEFT(N3118,4)="musi","music",LEFT(N3118,4)="phot","photography",LEFT(N3118,4)="publ","publishing",LEFT(N3118,4)="tech","technology",LEFT(N3118,4)="thea","theater")</f>
        <v>theater</v>
      </c>
      <c r="R3118" t="str">
        <f t="shared" si="244"/>
        <v>spaces</v>
      </c>
      <c r="S3118" s="10">
        <f t="shared" si="242"/>
        <v>42095.515335648146</v>
      </c>
      <c r="T3118" s="10">
        <f t="shared" si="243"/>
        <v>42081.515335648146</v>
      </c>
    </row>
    <row r="3119" spans="1:20" ht="43.2">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240"/>
        <v>1E-3</v>
      </c>
      <c r="P3119">
        <f t="shared" si="241"/>
        <v>1</v>
      </c>
      <c r="Q3119" t="str" cm="1">
        <f t="array" ref="Q3119">_xlfn.IFS(LEFT(N3119,4)="film","film &amp; video",LEFT(N3119,4)="food","food",LEFT(N3119,4)="game","games",LEFT(N3119,4)="jour","journalism",LEFT(N3119,4)="musi","music",LEFT(N3119,4)="phot","photography",LEFT(N3119,4)="publ","publishing",LEFT(N3119,4)="tech","technology",LEFT(N3119,4)="thea","theater")</f>
        <v>theater</v>
      </c>
      <c r="R3119" t="str">
        <f t="shared" si="244"/>
        <v>spaces</v>
      </c>
      <c r="S3119" s="10">
        <f t="shared" si="242"/>
        <v>42517.55</v>
      </c>
      <c r="T3119" s="10">
        <f t="shared" si="243"/>
        <v>42509.374537037031</v>
      </c>
    </row>
    <row r="3120" spans="1:20" ht="28.8">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240"/>
        <v>3.0999999999999999E-3</v>
      </c>
      <c r="P3120">
        <f t="shared" si="241"/>
        <v>1.2903225806451613E-3</v>
      </c>
      <c r="Q3120" t="str" cm="1">
        <f t="array" ref="Q3120">_xlfn.IFS(LEFT(N3120,4)="film","film &amp; video",LEFT(N3120,4)="food","food",LEFT(N3120,4)="game","games",LEFT(N3120,4)="jour","journalism",LEFT(N3120,4)="musi","music",LEFT(N3120,4)="phot","photography",LEFT(N3120,4)="publ","publishing",LEFT(N3120,4)="tech","technology",LEFT(N3120,4)="thea","theater")</f>
        <v>theater</v>
      </c>
      <c r="R3120" t="str">
        <f t="shared" si="244"/>
        <v>spaces</v>
      </c>
      <c r="S3120" s="10">
        <f t="shared" si="242"/>
        <v>42553.649571759262</v>
      </c>
      <c r="T3120" s="10">
        <f t="shared" si="243"/>
        <v>42534.649571759262</v>
      </c>
    </row>
    <row r="3121" spans="1:20" ht="57.6">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240"/>
        <v>5.0000000000000001E-4</v>
      </c>
      <c r="P3121">
        <f t="shared" si="241"/>
        <v>0.2</v>
      </c>
      <c r="Q3121" t="str" cm="1">
        <f t="array" ref="Q3121">_xlfn.IFS(LEFT(N3121,4)="film","film &amp; video",LEFT(N3121,4)="food","food",LEFT(N3121,4)="game","games",LEFT(N3121,4)="jour","journalism",LEFT(N3121,4)="musi","music",LEFT(N3121,4)="phot","photography",LEFT(N3121,4)="publ","publishing",LEFT(N3121,4)="tech","technology",LEFT(N3121,4)="thea","theater")</f>
        <v>theater</v>
      </c>
      <c r="R3121" t="str">
        <f t="shared" si="244"/>
        <v>spaces</v>
      </c>
      <c r="S3121" s="10">
        <f t="shared" si="242"/>
        <v>42090.003842592589</v>
      </c>
      <c r="T3121" s="10">
        <f t="shared" si="243"/>
        <v>42060.04550925926</v>
      </c>
    </row>
    <row r="3122" spans="1:20" ht="43.2">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240"/>
        <v>9.8461538461538464E-5</v>
      </c>
      <c r="P3122">
        <f t="shared" si="241"/>
        <v>7.8125E-2</v>
      </c>
      <c r="Q3122" t="str" cm="1">
        <f t="array" ref="Q3122">_xlfn.IFS(LEFT(N3122,4)="film","film &amp; video",LEFT(N3122,4)="food","food",LEFT(N3122,4)="game","games",LEFT(N3122,4)="jour","journalism",LEFT(N3122,4)="musi","music",LEFT(N3122,4)="phot","photography",LEFT(N3122,4)="publ","publishing",LEFT(N3122,4)="tech","technology",LEFT(N3122,4)="thea","theater")</f>
        <v>theater</v>
      </c>
      <c r="R3122" t="str">
        <f t="shared" si="244"/>
        <v>spaces</v>
      </c>
      <c r="S3122" s="10">
        <f t="shared" si="242"/>
        <v>42495.900416666671</v>
      </c>
      <c r="T3122" s="10">
        <f t="shared" si="243"/>
        <v>42435.942083333335</v>
      </c>
    </row>
    <row r="3123" spans="1:20" ht="28.8">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240"/>
        <v>6.6666666666666671E-3</v>
      </c>
      <c r="P3123">
        <f t="shared" si="241"/>
        <v>0.1</v>
      </c>
      <c r="Q3123" t="str" cm="1">
        <f t="array" ref="Q3123">_xlfn.IFS(LEFT(N3123,4)="film","film &amp; video",LEFT(N3123,4)="food","food",LEFT(N3123,4)="game","games",LEFT(N3123,4)="jour","journalism",LEFT(N3123,4)="musi","music",LEFT(N3123,4)="phot","photography",LEFT(N3123,4)="publ","publishing",LEFT(N3123,4)="tech","technology",LEFT(N3123,4)="thea","theater")</f>
        <v>theater</v>
      </c>
      <c r="R3123" t="str">
        <f t="shared" si="244"/>
        <v>spaces</v>
      </c>
      <c r="S3123" s="10">
        <f t="shared" si="242"/>
        <v>41908.679803240739</v>
      </c>
      <c r="T3123" s="10">
        <f t="shared" si="243"/>
        <v>41848.679803240739</v>
      </c>
    </row>
    <row r="3124" spans="1:20">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240"/>
        <v>0.58291457286432158</v>
      </c>
      <c r="P3124">
        <f t="shared" si="241"/>
        <v>1.7241379310344827E-2</v>
      </c>
      <c r="Q3124" t="str" cm="1">
        <f t="array" ref="Q3124">_xlfn.IFS(LEFT(N3124,4)="film","film &amp; video",LEFT(N3124,4)="food","food",LEFT(N3124,4)="game","games",LEFT(N3124,4)="jour","journalism",LEFT(N3124,4)="musi","music",LEFT(N3124,4)="phot","photography",LEFT(N3124,4)="publ","publishing",LEFT(N3124,4)="tech","technology",LEFT(N3124,4)="thea","theater")</f>
        <v>theater</v>
      </c>
      <c r="R3124" t="str">
        <f t="shared" si="244"/>
        <v>spaces</v>
      </c>
      <c r="S3124" s="10">
        <f t="shared" si="242"/>
        <v>42683.973750000005</v>
      </c>
      <c r="T3124" s="10">
        <f t="shared" si="243"/>
        <v>42678.932083333333</v>
      </c>
    </row>
    <row r="3125" spans="1:20" ht="43.2">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240"/>
        <v>0.68153600000000003</v>
      </c>
      <c r="P3125">
        <f t="shared" si="241"/>
        <v>4.084890600056343E-3</v>
      </c>
      <c r="Q3125" t="str" cm="1">
        <f t="array" ref="Q3125">_xlfn.IFS(LEFT(N3125,4)="film","film &amp; video",LEFT(N3125,4)="food","food",LEFT(N3125,4)="game","games",LEFT(N3125,4)="jour","journalism",LEFT(N3125,4)="musi","music",LEFT(N3125,4)="phot","photography",LEFT(N3125,4)="publ","publishing",LEFT(N3125,4)="tech","technology",LEFT(N3125,4)="thea","theater")</f>
        <v>theater</v>
      </c>
      <c r="R3125" t="str">
        <f t="shared" si="244"/>
        <v>spaces</v>
      </c>
      <c r="S3125" s="10">
        <f t="shared" si="242"/>
        <v>42560.993032407408</v>
      </c>
      <c r="T3125" s="10">
        <f t="shared" si="243"/>
        <v>42530.993032407408</v>
      </c>
    </row>
    <row r="3126" spans="1:20" ht="43.2">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240"/>
        <v>3.2499999999999997E-5</v>
      </c>
      <c r="P3126">
        <f t="shared" si="241"/>
        <v>0.15384615384615385</v>
      </c>
      <c r="Q3126" t="str" cm="1">
        <f t="array" ref="Q3126">_xlfn.IFS(LEFT(N3126,4)="film","film &amp; video",LEFT(N3126,4)="food","food",LEFT(N3126,4)="game","games",LEFT(N3126,4)="jour","journalism",LEFT(N3126,4)="musi","music",LEFT(N3126,4)="phot","photography",LEFT(N3126,4)="publ","publishing",LEFT(N3126,4)="tech","technology",LEFT(N3126,4)="thea","theater")</f>
        <v>theater</v>
      </c>
      <c r="R3126" t="str">
        <f t="shared" si="244"/>
        <v>spaces</v>
      </c>
      <c r="S3126" s="10">
        <f t="shared" si="242"/>
        <v>42037.780104166668</v>
      </c>
      <c r="T3126" s="10">
        <f t="shared" si="243"/>
        <v>41977.780104166668</v>
      </c>
    </row>
    <row r="3127" spans="1:20">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240"/>
        <v>0</v>
      </c>
      <c r="P3127" t="e">
        <f t="shared" si="241"/>
        <v>#DIV/0!</v>
      </c>
      <c r="Q3127" t="str" cm="1">
        <f t="array" ref="Q3127">_xlfn.IFS(LEFT(N3127,4)="film","film &amp; video",LEFT(N3127,4)="food","food",LEFT(N3127,4)="game","games",LEFT(N3127,4)="jour","journalism",LEFT(N3127,4)="musi","music",LEFT(N3127,4)="phot","photography",LEFT(N3127,4)="publ","publishing",LEFT(N3127,4)="tech","technology",LEFT(N3127,4)="thea","theater")</f>
        <v>theater</v>
      </c>
      <c r="R3127" t="str">
        <f t="shared" si="244"/>
        <v>spaces</v>
      </c>
      <c r="S3127" s="10">
        <f t="shared" si="242"/>
        <v>42376.20685185185</v>
      </c>
      <c r="T3127" s="10">
        <f t="shared" si="243"/>
        <v>42346.20685185185</v>
      </c>
    </row>
    <row r="3128" spans="1:20" ht="72">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240"/>
        <v>4.1599999999999998E-2</v>
      </c>
      <c r="P3128">
        <f t="shared" si="241"/>
        <v>1.6346153846153847E-2</v>
      </c>
      <c r="Q3128" t="str" cm="1">
        <f t="array" ref="Q3128">_xlfn.IFS(LEFT(N3128,4)="film","film &amp; video",LEFT(N3128,4)="food","food",LEFT(N3128,4)="game","games",LEFT(N3128,4)="jour","journalism",LEFT(N3128,4)="musi","music",LEFT(N3128,4)="phot","photography",LEFT(N3128,4)="publ","publishing",LEFT(N3128,4)="tech","technology",LEFT(N3128,4)="thea","theater")</f>
        <v>theater</v>
      </c>
      <c r="R3128" t="str">
        <f t="shared" si="244"/>
        <v>spaces</v>
      </c>
      <c r="S3128" s="10">
        <f t="shared" si="242"/>
        <v>42456.976412037038</v>
      </c>
      <c r="T3128" s="10">
        <f t="shared" si="243"/>
        <v>42427.01807870371</v>
      </c>
    </row>
    <row r="3129" spans="1:20" ht="43.2">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240"/>
        <v>0</v>
      </c>
      <c r="P3129" t="e">
        <f t="shared" si="241"/>
        <v>#DIV/0!</v>
      </c>
      <c r="Q3129" t="str" cm="1">
        <f t="array" ref="Q3129">_xlfn.IFS(LEFT(N3129,4)="film","film &amp; video",LEFT(N3129,4)="food","food",LEFT(N3129,4)="game","games",LEFT(N3129,4)="jour","journalism",LEFT(N3129,4)="musi","music",LEFT(N3129,4)="phot","photography",LEFT(N3129,4)="publ","publishing",LEFT(N3129,4)="tech","technology",LEFT(N3129,4)="thea","theater")</f>
        <v>theater</v>
      </c>
      <c r="R3129" t="str">
        <f t="shared" si="244"/>
        <v>spaces</v>
      </c>
      <c r="S3129" s="10">
        <f t="shared" si="242"/>
        <v>42064.856817129628</v>
      </c>
      <c r="T3129" s="10">
        <f t="shared" si="243"/>
        <v>42034.856817129628</v>
      </c>
    </row>
    <row r="3130" spans="1:20" ht="43.2">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240"/>
        <v>1.0860666666666667</v>
      </c>
      <c r="P3130">
        <f t="shared" si="241"/>
        <v>7.1818795654042108E-3</v>
      </c>
      <c r="Q3130" t="str" cm="1">
        <f t="array" ref="Q3130">_xlfn.IFS(LEFT(N3130,4)="film","film &amp; video",LEFT(N3130,4)="food","food",LEFT(N3130,4)="game","games",LEFT(N3130,4)="jour","journalism",LEFT(N3130,4)="musi","music",LEFT(N3130,4)="phot","photography",LEFT(N3130,4)="publ","publishing",LEFT(N3130,4)="tech","technology",LEFT(N3130,4)="thea","theater")</f>
        <v>theater</v>
      </c>
      <c r="R3130" t="str">
        <f t="shared" si="244"/>
        <v>plays</v>
      </c>
      <c r="S3130" s="10">
        <f t="shared" si="242"/>
        <v>42810.784039351856</v>
      </c>
      <c r="T3130" s="10">
        <f t="shared" si="243"/>
        <v>42780.825706018513</v>
      </c>
    </row>
    <row r="3131" spans="1:20" ht="43.2">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240"/>
        <v>8.0000000000000002E-3</v>
      </c>
      <c r="P3131">
        <f t="shared" si="241"/>
        <v>0.1</v>
      </c>
      <c r="Q3131" t="str" cm="1">
        <f t="array" ref="Q3131">_xlfn.IFS(LEFT(N3131,4)="film","film &amp; video",LEFT(N3131,4)="food","food",LEFT(N3131,4)="game","games",LEFT(N3131,4)="jour","journalism",LEFT(N3131,4)="musi","music",LEFT(N3131,4)="phot","photography",LEFT(N3131,4)="publ","publishing",LEFT(N3131,4)="tech","technology",LEFT(N3131,4)="thea","theater")</f>
        <v>theater</v>
      </c>
      <c r="R3131" t="str">
        <f t="shared" si="244"/>
        <v>plays</v>
      </c>
      <c r="S3131" s="10">
        <f t="shared" si="242"/>
        <v>42843.801145833335</v>
      </c>
      <c r="T3131" s="10">
        <f t="shared" si="243"/>
        <v>42803.842812499999</v>
      </c>
    </row>
    <row r="3132" spans="1:20" ht="43.2">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240"/>
        <v>3.7499999999999999E-2</v>
      </c>
      <c r="P3132">
        <f t="shared" si="241"/>
        <v>1.0666666666666666E-2</v>
      </c>
      <c r="Q3132" t="str" cm="1">
        <f t="array" ref="Q3132">_xlfn.IFS(LEFT(N3132,4)="film","film &amp; video",LEFT(N3132,4)="food","food",LEFT(N3132,4)="game","games",LEFT(N3132,4)="jour","journalism",LEFT(N3132,4)="musi","music",LEFT(N3132,4)="phot","photography",LEFT(N3132,4)="publ","publishing",LEFT(N3132,4)="tech","technology",LEFT(N3132,4)="thea","theater")</f>
        <v>theater</v>
      </c>
      <c r="R3132" t="str">
        <f t="shared" si="244"/>
        <v>plays</v>
      </c>
      <c r="S3132" s="10">
        <f t="shared" si="242"/>
        <v>42839.207638888889</v>
      </c>
      <c r="T3132" s="10">
        <f t="shared" si="243"/>
        <v>42808.640231481477</v>
      </c>
    </row>
    <row r="3133" spans="1:20" ht="28.8">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240"/>
        <v>0.15731707317073171</v>
      </c>
      <c r="P3133">
        <f t="shared" si="241"/>
        <v>1.8604651162790697E-2</v>
      </c>
      <c r="Q3133" t="str" cm="1">
        <f t="array" ref="Q3133">_xlfn.IFS(LEFT(N3133,4)="film","film &amp; video",LEFT(N3133,4)="food","food",LEFT(N3133,4)="game","games",LEFT(N3133,4)="jour","journalism",LEFT(N3133,4)="musi","music",LEFT(N3133,4)="phot","photography",LEFT(N3133,4)="publ","publishing",LEFT(N3133,4)="tech","technology",LEFT(N3133,4)="thea","theater")</f>
        <v>theater</v>
      </c>
      <c r="R3133" t="str">
        <f t="shared" si="244"/>
        <v>plays</v>
      </c>
      <c r="S3133" s="10">
        <f t="shared" si="242"/>
        <v>42833.537557870368</v>
      </c>
      <c r="T3133" s="10">
        <f t="shared" si="243"/>
        <v>42803.579224537039</v>
      </c>
    </row>
    <row r="3134" spans="1:20" ht="28.8">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240"/>
        <v>3.3333333333333332E-4</v>
      </c>
      <c r="P3134">
        <f t="shared" si="241"/>
        <v>0.1</v>
      </c>
      <c r="Q3134" t="str" cm="1">
        <f t="array" ref="Q3134">_xlfn.IFS(LEFT(N3134,4)="film","film &amp; video",LEFT(N3134,4)="food","food",LEFT(N3134,4)="game","games",LEFT(N3134,4)="jour","journalism",LEFT(N3134,4)="musi","music",LEFT(N3134,4)="phot","photography",LEFT(N3134,4)="publ","publishing",LEFT(N3134,4)="tech","technology",LEFT(N3134,4)="thea","theater")</f>
        <v>theater</v>
      </c>
      <c r="R3134" t="str">
        <f t="shared" si="244"/>
        <v>plays</v>
      </c>
      <c r="S3134" s="10">
        <f t="shared" si="242"/>
        <v>42846.308564814812</v>
      </c>
      <c r="T3134" s="10">
        <f t="shared" si="243"/>
        <v>42786.350231481483</v>
      </c>
    </row>
    <row r="3135" spans="1:20" ht="43.2">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240"/>
        <v>1.08</v>
      </c>
      <c r="P3135">
        <f t="shared" si="241"/>
        <v>2.9629629629629631E-2</v>
      </c>
      <c r="Q3135" t="str" cm="1">
        <f t="array" ref="Q3135">_xlfn.IFS(LEFT(N3135,4)="film","film &amp; video",LEFT(N3135,4)="food","food",LEFT(N3135,4)="game","games",LEFT(N3135,4)="jour","journalism",LEFT(N3135,4)="musi","music",LEFT(N3135,4)="phot","photography",LEFT(N3135,4)="publ","publishing",LEFT(N3135,4)="tech","technology",LEFT(N3135,4)="thea","theater")</f>
        <v>theater</v>
      </c>
      <c r="R3135" t="str">
        <f t="shared" si="244"/>
        <v>plays</v>
      </c>
      <c r="S3135" s="10">
        <f t="shared" si="242"/>
        <v>42818.523541666669</v>
      </c>
      <c r="T3135" s="10">
        <f t="shared" si="243"/>
        <v>42788.565208333333</v>
      </c>
    </row>
    <row r="3136" spans="1:20" ht="43.2">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240"/>
        <v>0.22500000000000001</v>
      </c>
      <c r="P3136">
        <f t="shared" si="241"/>
        <v>5.3333333333333337E-2</v>
      </c>
      <c r="Q3136" t="str" cm="1">
        <f t="array" ref="Q3136">_xlfn.IFS(LEFT(N3136,4)="film","film &amp; video",LEFT(N3136,4)="food","food",LEFT(N3136,4)="game","games",LEFT(N3136,4)="jour","journalism",LEFT(N3136,4)="musi","music",LEFT(N3136,4)="phot","photography",LEFT(N3136,4)="publ","publishing",LEFT(N3136,4)="tech","technology",LEFT(N3136,4)="thea","theater")</f>
        <v>theater</v>
      </c>
      <c r="R3136" t="str">
        <f t="shared" si="244"/>
        <v>plays</v>
      </c>
      <c r="S3136" s="10">
        <f t="shared" si="242"/>
        <v>42821.678460648152</v>
      </c>
      <c r="T3136" s="10">
        <f t="shared" si="243"/>
        <v>42800.720127314817</v>
      </c>
    </row>
    <row r="3137" spans="1:20" ht="43.2">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240"/>
        <v>0.20849420849420849</v>
      </c>
      <c r="P3137">
        <f t="shared" si="241"/>
        <v>4.3209876543209874E-2</v>
      </c>
      <c r="Q3137" t="str" cm="1">
        <f t="array" ref="Q3137">_xlfn.IFS(LEFT(N3137,4)="film","film &amp; video",LEFT(N3137,4)="food","food",LEFT(N3137,4)="game","games",LEFT(N3137,4)="jour","journalism",LEFT(N3137,4)="musi","music",LEFT(N3137,4)="phot","photography",LEFT(N3137,4)="publ","publishing",LEFT(N3137,4)="tech","technology",LEFT(N3137,4)="thea","theater")</f>
        <v>theater</v>
      </c>
      <c r="R3137" t="str">
        <f t="shared" si="244"/>
        <v>plays</v>
      </c>
      <c r="S3137" s="10">
        <f t="shared" si="242"/>
        <v>42829.151863425926</v>
      </c>
      <c r="T3137" s="10">
        <f t="shared" si="243"/>
        <v>42807.151863425926</v>
      </c>
    </row>
    <row r="3138" spans="1:20" ht="43.2">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245">E3138/D3138</f>
        <v>1.278</v>
      </c>
      <c r="P3138">
        <f t="shared" ref="P3138:P3201" si="246">L3138/E3138</f>
        <v>3.4428794992175271E-2</v>
      </c>
      <c r="Q3138" t="str" cm="1">
        <f t="array" ref="Q3138">_xlfn.IFS(LEFT(N3138,4)="film","film &amp; video",LEFT(N3138,4)="food","food",LEFT(N3138,4)="game","games",LEFT(N3138,4)="jour","journalism",LEFT(N3138,4)="musi","music",LEFT(N3138,4)="phot","photography",LEFT(N3138,4)="publ","publishing",LEFT(N3138,4)="tech","technology",LEFT(N3138,4)="thea","theater")</f>
        <v>theater</v>
      </c>
      <c r="R3138" t="str">
        <f t="shared" si="244"/>
        <v>plays</v>
      </c>
      <c r="S3138" s="10">
        <f t="shared" ref="S3138:S3201" si="247">(((I3138/60)/60)/24)+DATE(1970,1,1)</f>
        <v>42825.957638888889</v>
      </c>
      <c r="T3138" s="10">
        <f t="shared" ref="T3138:T3201" si="248">(((J3138/60)/60)/24)+DATE(1970,1,1)</f>
        <v>42789.462430555555</v>
      </c>
    </row>
    <row r="3139" spans="1:20" ht="28.8">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245"/>
        <v>3.3333333333333333E-2</v>
      </c>
      <c r="P3139">
        <f t="shared" si="246"/>
        <v>0.02</v>
      </c>
      <c r="Q3139" t="str" cm="1">
        <f t="array" ref="Q3139">_xlfn.IFS(LEFT(N3139,4)="film","film &amp; video",LEFT(N3139,4)="food","food",LEFT(N3139,4)="game","games",LEFT(N3139,4)="jour","journalism",LEFT(N3139,4)="musi","music",LEFT(N3139,4)="phot","photography",LEFT(N3139,4)="publ","publishing",LEFT(N3139,4)="tech","technology",LEFT(N3139,4)="thea","theater")</f>
        <v>theater</v>
      </c>
      <c r="R3139" t="str">
        <f t="shared" ref="R3139:R3202" si="249">MID(N3139,SEARCH("/",N3139)+1,17)</f>
        <v>plays</v>
      </c>
      <c r="S3139" s="10">
        <f t="shared" si="247"/>
        <v>42858.8</v>
      </c>
      <c r="T3139" s="10">
        <f t="shared" si="248"/>
        <v>42807.885057870371</v>
      </c>
    </row>
    <row r="3140" spans="1:20" ht="57.6">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245"/>
        <v>0</v>
      </c>
      <c r="P3140" t="e">
        <f t="shared" si="246"/>
        <v>#DIV/0!</v>
      </c>
      <c r="Q3140" t="str" cm="1">
        <f t="array" ref="Q3140">_xlfn.IFS(LEFT(N3140,4)="film","film &amp; video",LEFT(N3140,4)="food","food",LEFT(N3140,4)="game","games",LEFT(N3140,4)="jour","journalism",LEFT(N3140,4)="musi","music",LEFT(N3140,4)="phot","photography",LEFT(N3140,4)="publ","publishing",LEFT(N3140,4)="tech","technology",LEFT(N3140,4)="thea","theater")</f>
        <v>theater</v>
      </c>
      <c r="R3140" t="str">
        <f t="shared" si="249"/>
        <v>plays</v>
      </c>
      <c r="S3140" s="10">
        <f t="shared" si="247"/>
        <v>42828.645914351851</v>
      </c>
      <c r="T3140" s="10">
        <f t="shared" si="248"/>
        <v>42809.645914351851</v>
      </c>
    </row>
    <row r="3141" spans="1:20" ht="43.2">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245"/>
        <v>5.3999999999999999E-2</v>
      </c>
      <c r="P3141">
        <f t="shared" si="246"/>
        <v>2.2222222222222222E-3</v>
      </c>
      <c r="Q3141" t="str" cm="1">
        <f t="array" ref="Q3141">_xlfn.IFS(LEFT(N3141,4)="film","film &amp; video",LEFT(N3141,4)="food","food",LEFT(N3141,4)="game","games",LEFT(N3141,4)="jour","journalism",LEFT(N3141,4)="musi","music",LEFT(N3141,4)="phot","photography",LEFT(N3141,4)="publ","publishing",LEFT(N3141,4)="tech","technology",LEFT(N3141,4)="thea","theater")</f>
        <v>theater</v>
      </c>
      <c r="R3141" t="str">
        <f t="shared" si="249"/>
        <v>plays</v>
      </c>
      <c r="S3141" s="10">
        <f t="shared" si="247"/>
        <v>42819.189583333333</v>
      </c>
      <c r="T3141" s="10">
        <f t="shared" si="248"/>
        <v>42785.270370370374</v>
      </c>
    </row>
    <row r="3142" spans="1:20" ht="57.6">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245"/>
        <v>9.5999999999999992E-3</v>
      </c>
      <c r="P3142">
        <f t="shared" si="246"/>
        <v>4.1666666666666664E-2</v>
      </c>
      <c r="Q3142" t="str" cm="1">
        <f t="array" ref="Q3142">_xlfn.IFS(LEFT(N3142,4)="film","film &amp; video",LEFT(N3142,4)="food","food",LEFT(N3142,4)="game","games",LEFT(N3142,4)="jour","journalism",LEFT(N3142,4)="musi","music",LEFT(N3142,4)="phot","photography",LEFT(N3142,4)="publ","publishing",LEFT(N3142,4)="tech","technology",LEFT(N3142,4)="thea","theater")</f>
        <v>theater</v>
      </c>
      <c r="R3142" t="str">
        <f t="shared" si="249"/>
        <v>plays</v>
      </c>
      <c r="S3142" s="10">
        <f t="shared" si="247"/>
        <v>42832.677118055552</v>
      </c>
      <c r="T3142" s="10">
        <f t="shared" si="248"/>
        <v>42802.718784722223</v>
      </c>
    </row>
    <row r="3143" spans="1:20" ht="57.6">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245"/>
        <v>0.51600000000000001</v>
      </c>
      <c r="P3143">
        <f t="shared" si="246"/>
        <v>3.1007751937984496E-2</v>
      </c>
      <c r="Q3143" t="str" cm="1">
        <f t="array" ref="Q3143">_xlfn.IFS(LEFT(N3143,4)="film","film &amp; video",LEFT(N3143,4)="food","food",LEFT(N3143,4)="game","games",LEFT(N3143,4)="jour","journalism",LEFT(N3143,4)="musi","music",LEFT(N3143,4)="phot","photography",LEFT(N3143,4)="publ","publishing",LEFT(N3143,4)="tech","technology",LEFT(N3143,4)="thea","theater")</f>
        <v>theater</v>
      </c>
      <c r="R3143" t="str">
        <f t="shared" si="249"/>
        <v>plays</v>
      </c>
      <c r="S3143" s="10">
        <f t="shared" si="247"/>
        <v>42841.833333333328</v>
      </c>
      <c r="T3143" s="10">
        <f t="shared" si="248"/>
        <v>42800.753333333334</v>
      </c>
    </row>
    <row r="3144" spans="1:20" ht="43.2">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245"/>
        <v>1.6363636363636365E-2</v>
      </c>
      <c r="P3144">
        <f t="shared" si="246"/>
        <v>6.6666666666666666E-2</v>
      </c>
      <c r="Q3144" t="str" cm="1">
        <f t="array" ref="Q3144">_xlfn.IFS(LEFT(N3144,4)="film","film &amp; video",LEFT(N3144,4)="food","food",LEFT(N3144,4)="game","games",LEFT(N3144,4)="jour","journalism",LEFT(N3144,4)="musi","music",LEFT(N3144,4)="phot","photography",LEFT(N3144,4)="publ","publishing",LEFT(N3144,4)="tech","technology",LEFT(N3144,4)="thea","theater")</f>
        <v>theater</v>
      </c>
      <c r="R3144" t="str">
        <f t="shared" si="249"/>
        <v>plays</v>
      </c>
      <c r="S3144" s="10">
        <f t="shared" si="247"/>
        <v>42813.471516203703</v>
      </c>
      <c r="T3144" s="10">
        <f t="shared" si="248"/>
        <v>42783.513182870374</v>
      </c>
    </row>
    <row r="3145" spans="1:20" ht="57.6">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245"/>
        <v>0</v>
      </c>
      <c r="P3145" t="e">
        <f t="shared" si="246"/>
        <v>#DIV/0!</v>
      </c>
      <c r="Q3145" t="str" cm="1">
        <f t="array" ref="Q3145">_xlfn.IFS(LEFT(N3145,4)="film","film &amp; video",LEFT(N3145,4)="food","food",LEFT(N3145,4)="game","games",LEFT(N3145,4)="jour","journalism",LEFT(N3145,4)="musi","music",LEFT(N3145,4)="phot","photography",LEFT(N3145,4)="publ","publishing",LEFT(N3145,4)="tech","technology",LEFT(N3145,4)="thea","theater")</f>
        <v>theater</v>
      </c>
      <c r="R3145" t="str">
        <f t="shared" si="249"/>
        <v>plays</v>
      </c>
      <c r="S3145" s="10">
        <f t="shared" si="247"/>
        <v>42834.358287037037</v>
      </c>
      <c r="T3145" s="10">
        <f t="shared" si="248"/>
        <v>42808.358287037037</v>
      </c>
    </row>
    <row r="3146" spans="1:20" ht="57.6">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245"/>
        <v>0.754</v>
      </c>
      <c r="P3146">
        <f t="shared" si="246"/>
        <v>3.9787798408488064E-3</v>
      </c>
      <c r="Q3146" t="str" cm="1">
        <f t="array" ref="Q3146">_xlfn.IFS(LEFT(N3146,4)="film","film &amp; video",LEFT(N3146,4)="food","food",LEFT(N3146,4)="game","games",LEFT(N3146,4)="jour","journalism",LEFT(N3146,4)="musi","music",LEFT(N3146,4)="phot","photography",LEFT(N3146,4)="publ","publishing",LEFT(N3146,4)="tech","technology",LEFT(N3146,4)="thea","theater")</f>
        <v>theater</v>
      </c>
      <c r="R3146" t="str">
        <f t="shared" si="249"/>
        <v>plays</v>
      </c>
      <c r="S3146" s="10">
        <f t="shared" si="247"/>
        <v>42813.25</v>
      </c>
      <c r="T3146" s="10">
        <f t="shared" si="248"/>
        <v>42796.538275462968</v>
      </c>
    </row>
    <row r="3147" spans="1:20" ht="43.2">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245"/>
        <v>0</v>
      </c>
      <c r="P3147" t="e">
        <f t="shared" si="246"/>
        <v>#DIV/0!</v>
      </c>
      <c r="Q3147" t="str" cm="1">
        <f t="array" ref="Q3147">_xlfn.IFS(LEFT(N3147,4)="film","film &amp; video",LEFT(N3147,4)="food","food",LEFT(N3147,4)="game","games",LEFT(N3147,4)="jour","journalism",LEFT(N3147,4)="musi","music",LEFT(N3147,4)="phot","photography",LEFT(N3147,4)="publ","publishing",LEFT(N3147,4)="tech","technology",LEFT(N3147,4)="thea","theater")</f>
        <v>theater</v>
      </c>
      <c r="R3147" t="str">
        <f t="shared" si="249"/>
        <v>plays</v>
      </c>
      <c r="S3147" s="10">
        <f t="shared" si="247"/>
        <v>42821.999236111107</v>
      </c>
      <c r="T3147" s="10">
        <f t="shared" si="248"/>
        <v>42762.040902777779</v>
      </c>
    </row>
    <row r="3148" spans="1:20" ht="43.2">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245"/>
        <v>0.105</v>
      </c>
      <c r="P3148">
        <f t="shared" si="246"/>
        <v>2.2857142857142859E-3</v>
      </c>
      <c r="Q3148" t="str" cm="1">
        <f t="array" ref="Q3148">_xlfn.IFS(LEFT(N3148,4)="film","film &amp; video",LEFT(N3148,4)="food","food",LEFT(N3148,4)="game","games",LEFT(N3148,4)="jour","journalism",LEFT(N3148,4)="musi","music",LEFT(N3148,4)="phot","photography",LEFT(N3148,4)="publ","publishing",LEFT(N3148,4)="tech","technology",LEFT(N3148,4)="thea","theater")</f>
        <v>theater</v>
      </c>
      <c r="R3148" t="str">
        <f t="shared" si="249"/>
        <v>plays</v>
      </c>
      <c r="S3148" s="10">
        <f t="shared" si="247"/>
        <v>42841.640810185185</v>
      </c>
      <c r="T3148" s="10">
        <f t="shared" si="248"/>
        <v>42796.682476851856</v>
      </c>
    </row>
    <row r="3149" spans="1:20" ht="43.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245"/>
        <v>1.1752499999999999</v>
      </c>
      <c r="P3149">
        <f t="shared" si="246"/>
        <v>9.0619017230376513E-3</v>
      </c>
      <c r="Q3149" t="str" cm="1">
        <f t="array" ref="Q3149">_xlfn.IFS(LEFT(N3149,4)="film","film &amp; video",LEFT(N3149,4)="food","food",LEFT(N3149,4)="game","games",LEFT(N3149,4)="jour","journalism",LEFT(N3149,4)="musi","music",LEFT(N3149,4)="phot","photography",LEFT(N3149,4)="publ","publishing",LEFT(N3149,4)="tech","technology",LEFT(N3149,4)="thea","theater")</f>
        <v>theater</v>
      </c>
      <c r="R3149" t="str">
        <f t="shared" si="249"/>
        <v>plays</v>
      </c>
      <c r="S3149" s="10">
        <f t="shared" si="247"/>
        <v>41950.011053240742</v>
      </c>
      <c r="T3149" s="10">
        <f t="shared" si="248"/>
        <v>41909.969386574077</v>
      </c>
    </row>
    <row r="3150" spans="1:20" ht="28.8">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245"/>
        <v>1.3116666666666668</v>
      </c>
      <c r="P3150">
        <f t="shared" si="246"/>
        <v>2.4142312579415501E-2</v>
      </c>
      <c r="Q3150" t="str" cm="1">
        <f t="array" ref="Q3150">_xlfn.IFS(LEFT(N3150,4)="film","film &amp; video",LEFT(N3150,4)="food","food",LEFT(N3150,4)="game","games",LEFT(N3150,4)="jour","journalism",LEFT(N3150,4)="musi","music",LEFT(N3150,4)="phot","photography",LEFT(N3150,4)="publ","publishing",LEFT(N3150,4)="tech","technology",LEFT(N3150,4)="thea","theater")</f>
        <v>theater</v>
      </c>
      <c r="R3150" t="str">
        <f t="shared" si="249"/>
        <v>plays</v>
      </c>
      <c r="S3150" s="10">
        <f t="shared" si="247"/>
        <v>41913.166666666664</v>
      </c>
      <c r="T3150" s="10">
        <f t="shared" si="248"/>
        <v>41891.665324074071</v>
      </c>
    </row>
    <row r="3151" spans="1:20" ht="43.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245"/>
        <v>1.04</v>
      </c>
      <c r="P3151">
        <f t="shared" si="246"/>
        <v>1.9230769230769232E-2</v>
      </c>
      <c r="Q3151" t="str" cm="1">
        <f t="array" ref="Q3151">_xlfn.IFS(LEFT(N3151,4)="film","film &amp; video",LEFT(N3151,4)="food","food",LEFT(N3151,4)="game","games",LEFT(N3151,4)="jour","journalism",LEFT(N3151,4)="musi","music",LEFT(N3151,4)="phot","photography",LEFT(N3151,4)="publ","publishing",LEFT(N3151,4)="tech","technology",LEFT(N3151,4)="thea","theater")</f>
        <v>theater</v>
      </c>
      <c r="R3151" t="str">
        <f t="shared" si="249"/>
        <v>plays</v>
      </c>
      <c r="S3151" s="10">
        <f t="shared" si="247"/>
        <v>41250.083333333336</v>
      </c>
      <c r="T3151" s="10">
        <f t="shared" si="248"/>
        <v>41226.017361111109</v>
      </c>
    </row>
    <row r="3152" spans="1:20" ht="57.6">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245"/>
        <v>1.01</v>
      </c>
      <c r="P3152">
        <f t="shared" si="246"/>
        <v>2.9420084865629421E-2</v>
      </c>
      <c r="Q3152" t="str" cm="1">
        <f t="array" ref="Q3152">_xlfn.IFS(LEFT(N3152,4)="film","film &amp; video",LEFT(N3152,4)="food","food",LEFT(N3152,4)="game","games",LEFT(N3152,4)="jour","journalism",LEFT(N3152,4)="musi","music",LEFT(N3152,4)="phot","photography",LEFT(N3152,4)="publ","publishing",LEFT(N3152,4)="tech","technology",LEFT(N3152,4)="thea","theater")</f>
        <v>theater</v>
      </c>
      <c r="R3152" t="str">
        <f t="shared" si="249"/>
        <v>plays</v>
      </c>
      <c r="S3152" s="10">
        <f t="shared" si="247"/>
        <v>40568.166666666664</v>
      </c>
      <c r="T3152" s="10">
        <f t="shared" si="248"/>
        <v>40478.263923611114</v>
      </c>
    </row>
    <row r="3153" spans="1:20" ht="43.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245"/>
        <v>1.004</v>
      </c>
      <c r="P3153">
        <f t="shared" si="246"/>
        <v>9.6755833807626642E-3</v>
      </c>
      <c r="Q3153" t="str" cm="1">
        <f t="array" ref="Q3153">_xlfn.IFS(LEFT(N3153,4)="film","film &amp; video",LEFT(N3153,4)="food","food",LEFT(N3153,4)="game","games",LEFT(N3153,4)="jour","journalism",LEFT(N3153,4)="musi","music",LEFT(N3153,4)="phot","photography",LEFT(N3153,4)="publ","publishing",LEFT(N3153,4)="tech","technology",LEFT(N3153,4)="thea","theater")</f>
        <v>theater</v>
      </c>
      <c r="R3153" t="str">
        <f t="shared" si="249"/>
        <v>plays</v>
      </c>
      <c r="S3153" s="10">
        <f t="shared" si="247"/>
        <v>41892.83997685185</v>
      </c>
      <c r="T3153" s="10">
        <f t="shared" si="248"/>
        <v>41862.83997685185</v>
      </c>
    </row>
    <row r="3154" spans="1:20" ht="43.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245"/>
        <v>1.0595454545454546</v>
      </c>
      <c r="P3154">
        <f t="shared" si="246"/>
        <v>2.8743028743028743E-2</v>
      </c>
      <c r="Q3154" t="str" cm="1">
        <f t="array" ref="Q3154">_xlfn.IFS(LEFT(N3154,4)="film","film &amp; video",LEFT(N3154,4)="food","food",LEFT(N3154,4)="game","games",LEFT(N3154,4)="jour","journalism",LEFT(N3154,4)="musi","music",LEFT(N3154,4)="phot","photography",LEFT(N3154,4)="publ","publishing",LEFT(N3154,4)="tech","technology",LEFT(N3154,4)="thea","theater")</f>
        <v>theater</v>
      </c>
      <c r="R3154" t="str">
        <f t="shared" si="249"/>
        <v>plays</v>
      </c>
      <c r="S3154" s="10">
        <f t="shared" si="247"/>
        <v>41580.867673611108</v>
      </c>
      <c r="T3154" s="10">
        <f t="shared" si="248"/>
        <v>41550.867673611108</v>
      </c>
    </row>
    <row r="3155" spans="1:20" ht="43.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245"/>
        <v>3.3558333333333334</v>
      </c>
      <c r="P3155">
        <f t="shared" si="246"/>
        <v>2.393841569406506E-2</v>
      </c>
      <c r="Q3155" t="str" cm="1">
        <f t="array" ref="Q3155">_xlfn.IFS(LEFT(N3155,4)="film","film &amp; video",LEFT(N3155,4)="food","food",LEFT(N3155,4)="game","games",LEFT(N3155,4)="jour","journalism",LEFT(N3155,4)="musi","music",LEFT(N3155,4)="phot","photography",LEFT(N3155,4)="publ","publishing",LEFT(N3155,4)="tech","technology",LEFT(N3155,4)="thea","theater")</f>
        <v>theater</v>
      </c>
      <c r="R3155" t="str">
        <f t="shared" si="249"/>
        <v>plays</v>
      </c>
      <c r="S3155" s="10">
        <f t="shared" si="247"/>
        <v>40664.207638888889</v>
      </c>
      <c r="T3155" s="10">
        <f t="shared" si="248"/>
        <v>40633.154363425929</v>
      </c>
    </row>
    <row r="3156" spans="1:20" ht="43.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245"/>
        <v>1.1292857142857142</v>
      </c>
      <c r="P3156">
        <f t="shared" si="246"/>
        <v>1.5559772296015181E-2</v>
      </c>
      <c r="Q3156" t="str" cm="1">
        <f t="array" ref="Q3156">_xlfn.IFS(LEFT(N3156,4)="film","film &amp; video",LEFT(N3156,4)="food","food",LEFT(N3156,4)="game","games",LEFT(N3156,4)="jour","journalism",LEFT(N3156,4)="musi","music",LEFT(N3156,4)="phot","photography",LEFT(N3156,4)="publ","publishing",LEFT(N3156,4)="tech","technology",LEFT(N3156,4)="thea","theater")</f>
        <v>theater</v>
      </c>
      <c r="R3156" t="str">
        <f t="shared" si="249"/>
        <v>plays</v>
      </c>
      <c r="S3156" s="10">
        <f t="shared" si="247"/>
        <v>41000.834004629629</v>
      </c>
      <c r="T3156" s="10">
        <f t="shared" si="248"/>
        <v>40970.875671296293</v>
      </c>
    </row>
    <row r="3157" spans="1:20" ht="43.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245"/>
        <v>1.885046</v>
      </c>
      <c r="P3157">
        <f t="shared" si="246"/>
        <v>3.2041658399848072E-2</v>
      </c>
      <c r="Q3157" t="str" cm="1">
        <f t="array" ref="Q3157">_xlfn.IFS(LEFT(N3157,4)="film","film &amp; video",LEFT(N3157,4)="food","food",LEFT(N3157,4)="game","games",LEFT(N3157,4)="jour","journalism",LEFT(N3157,4)="musi","music",LEFT(N3157,4)="phot","photography",LEFT(N3157,4)="publ","publishing",LEFT(N3157,4)="tech","technology",LEFT(N3157,4)="thea","theater")</f>
        <v>theater</v>
      </c>
      <c r="R3157" t="str">
        <f t="shared" si="249"/>
        <v>plays</v>
      </c>
      <c r="S3157" s="10">
        <f t="shared" si="247"/>
        <v>41263.499131944445</v>
      </c>
      <c r="T3157" s="10">
        <f t="shared" si="248"/>
        <v>41233.499131944445</v>
      </c>
    </row>
    <row r="3158" spans="1:20" ht="43.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245"/>
        <v>1.0181818181818181</v>
      </c>
      <c r="P3158">
        <f t="shared" si="246"/>
        <v>1.5892857142857143E-2</v>
      </c>
      <c r="Q3158" t="str" cm="1">
        <f t="array" ref="Q3158">_xlfn.IFS(LEFT(N3158,4)="film","film &amp; video",LEFT(N3158,4)="food","food",LEFT(N3158,4)="game","games",LEFT(N3158,4)="jour","journalism",LEFT(N3158,4)="musi","music",LEFT(N3158,4)="phot","photography",LEFT(N3158,4)="publ","publishing",LEFT(N3158,4)="tech","technology",LEFT(N3158,4)="thea","theater")</f>
        <v>theater</v>
      </c>
      <c r="R3158" t="str">
        <f t="shared" si="249"/>
        <v>plays</v>
      </c>
      <c r="S3158" s="10">
        <f t="shared" si="247"/>
        <v>41061.953055555554</v>
      </c>
      <c r="T3158" s="10">
        <f t="shared" si="248"/>
        <v>41026.953055555554</v>
      </c>
    </row>
    <row r="3159" spans="1:20" ht="28.8">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245"/>
        <v>1.01</v>
      </c>
      <c r="P3159">
        <f t="shared" si="246"/>
        <v>1.0148514851485149E-2</v>
      </c>
      <c r="Q3159" t="str" cm="1">
        <f t="array" ref="Q3159">_xlfn.IFS(LEFT(N3159,4)="film","film &amp; video",LEFT(N3159,4)="food","food",LEFT(N3159,4)="game","games",LEFT(N3159,4)="jour","journalism",LEFT(N3159,4)="musi","music",LEFT(N3159,4)="phot","photography",LEFT(N3159,4)="publ","publishing",LEFT(N3159,4)="tech","technology",LEFT(N3159,4)="thea","theater")</f>
        <v>theater</v>
      </c>
      <c r="R3159" t="str">
        <f t="shared" si="249"/>
        <v>plays</v>
      </c>
      <c r="S3159" s="10">
        <f t="shared" si="247"/>
        <v>41839.208333333336</v>
      </c>
      <c r="T3159" s="10">
        <f t="shared" si="248"/>
        <v>41829.788252314815</v>
      </c>
    </row>
    <row r="3160" spans="1:20" ht="28.8">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245"/>
        <v>1.1399999999999999</v>
      </c>
      <c r="P3160">
        <f t="shared" si="246"/>
        <v>1.2105263157894737E-2</v>
      </c>
      <c r="Q3160" t="str" cm="1">
        <f t="array" ref="Q3160">_xlfn.IFS(LEFT(N3160,4)="film","film &amp; video",LEFT(N3160,4)="food","food",LEFT(N3160,4)="game","games",LEFT(N3160,4)="jour","journalism",LEFT(N3160,4)="musi","music",LEFT(N3160,4)="phot","photography",LEFT(N3160,4)="publ","publishing",LEFT(N3160,4)="tech","technology",LEFT(N3160,4)="thea","theater")</f>
        <v>theater</v>
      </c>
      <c r="R3160" t="str">
        <f t="shared" si="249"/>
        <v>plays</v>
      </c>
      <c r="S3160" s="10">
        <f t="shared" si="247"/>
        <v>41477.839722222219</v>
      </c>
      <c r="T3160" s="10">
        <f t="shared" si="248"/>
        <v>41447.839722222219</v>
      </c>
    </row>
    <row r="3161" spans="1:20" ht="43.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245"/>
        <v>1.3348133333333334</v>
      </c>
      <c r="P3161">
        <f t="shared" si="246"/>
        <v>2.5971171999081021E-2</v>
      </c>
      <c r="Q3161" t="str" cm="1">
        <f t="array" ref="Q3161">_xlfn.IFS(LEFT(N3161,4)="film","film &amp; video",LEFT(N3161,4)="food","food",LEFT(N3161,4)="game","games",LEFT(N3161,4)="jour","journalism",LEFT(N3161,4)="musi","music",LEFT(N3161,4)="phot","photography",LEFT(N3161,4)="publ","publishing",LEFT(N3161,4)="tech","technology",LEFT(N3161,4)="thea","theater")</f>
        <v>theater</v>
      </c>
      <c r="R3161" t="str">
        <f t="shared" si="249"/>
        <v>plays</v>
      </c>
      <c r="S3161" s="10">
        <f t="shared" si="247"/>
        <v>40926.958333333336</v>
      </c>
      <c r="T3161" s="10">
        <f t="shared" si="248"/>
        <v>40884.066678240742</v>
      </c>
    </row>
    <row r="3162" spans="1:20" ht="43.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245"/>
        <v>1.0153333333333334</v>
      </c>
      <c r="P3162">
        <f t="shared" si="246"/>
        <v>1.247537754432042E-2</v>
      </c>
      <c r="Q3162" t="str" cm="1">
        <f t="array" ref="Q3162">_xlfn.IFS(LEFT(N3162,4)="film","film &amp; video",LEFT(N3162,4)="food","food",LEFT(N3162,4)="game","games",LEFT(N3162,4)="jour","journalism",LEFT(N3162,4)="musi","music",LEFT(N3162,4)="phot","photography",LEFT(N3162,4)="publ","publishing",LEFT(N3162,4)="tech","technology",LEFT(N3162,4)="thea","theater")</f>
        <v>theater</v>
      </c>
      <c r="R3162" t="str">
        <f t="shared" si="249"/>
        <v>plays</v>
      </c>
      <c r="S3162" s="10">
        <f t="shared" si="247"/>
        <v>41864.207638888889</v>
      </c>
      <c r="T3162" s="10">
        <f t="shared" si="248"/>
        <v>41841.26489583333</v>
      </c>
    </row>
    <row r="3163" spans="1:20" ht="57.6">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245"/>
        <v>1.0509999999999999</v>
      </c>
      <c r="P3163">
        <f t="shared" si="246"/>
        <v>3.5204567078972404E-2</v>
      </c>
      <c r="Q3163" t="str" cm="1">
        <f t="array" ref="Q3163">_xlfn.IFS(LEFT(N3163,4)="film","film &amp; video",LEFT(N3163,4)="food","food",LEFT(N3163,4)="game","games",LEFT(N3163,4)="jour","journalism",LEFT(N3163,4)="musi","music",LEFT(N3163,4)="phot","photography",LEFT(N3163,4)="publ","publishing",LEFT(N3163,4)="tech","technology",LEFT(N3163,4)="thea","theater")</f>
        <v>theater</v>
      </c>
      <c r="R3163" t="str">
        <f t="shared" si="249"/>
        <v>plays</v>
      </c>
      <c r="S3163" s="10">
        <f t="shared" si="247"/>
        <v>41927.536134259259</v>
      </c>
      <c r="T3163" s="10">
        <f t="shared" si="248"/>
        <v>41897.536134259259</v>
      </c>
    </row>
    <row r="3164" spans="1:20" ht="43.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245"/>
        <v>1.2715000000000001</v>
      </c>
      <c r="P3164">
        <f t="shared" si="246"/>
        <v>1.2386944553676759E-2</v>
      </c>
      <c r="Q3164" t="str" cm="1">
        <f t="array" ref="Q3164">_xlfn.IFS(LEFT(N3164,4)="film","film &amp; video",LEFT(N3164,4)="food","food",LEFT(N3164,4)="game","games",LEFT(N3164,4)="jour","journalism",LEFT(N3164,4)="musi","music",LEFT(N3164,4)="phot","photography",LEFT(N3164,4)="publ","publishing",LEFT(N3164,4)="tech","technology",LEFT(N3164,4)="thea","theater")</f>
        <v>theater</v>
      </c>
      <c r="R3164" t="str">
        <f t="shared" si="249"/>
        <v>plays</v>
      </c>
      <c r="S3164" s="10">
        <f t="shared" si="247"/>
        <v>41827.083333333336</v>
      </c>
      <c r="T3164" s="10">
        <f t="shared" si="248"/>
        <v>41799.685902777775</v>
      </c>
    </row>
    <row r="3165" spans="1:20" ht="43.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245"/>
        <v>1.1115384615384616</v>
      </c>
      <c r="P3165">
        <f t="shared" si="246"/>
        <v>4.9826989619377159E-3</v>
      </c>
      <c r="Q3165" t="str" cm="1">
        <f t="array" ref="Q3165">_xlfn.IFS(LEFT(N3165,4)="film","film &amp; video",LEFT(N3165,4)="food","food",LEFT(N3165,4)="game","games",LEFT(N3165,4)="jour","journalism",LEFT(N3165,4)="musi","music",LEFT(N3165,4)="phot","photography",LEFT(N3165,4)="publ","publishing",LEFT(N3165,4)="tech","technology",LEFT(N3165,4)="thea","theater")</f>
        <v>theater</v>
      </c>
      <c r="R3165" t="str">
        <f t="shared" si="249"/>
        <v>plays</v>
      </c>
      <c r="S3165" s="10">
        <f t="shared" si="247"/>
        <v>41805.753761574073</v>
      </c>
      <c r="T3165" s="10">
        <f t="shared" si="248"/>
        <v>41775.753761574073</v>
      </c>
    </row>
    <row r="3166" spans="1:20" ht="57.6">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245"/>
        <v>1.0676000000000001</v>
      </c>
      <c r="P3166">
        <f t="shared" si="246"/>
        <v>2.6601723491944548E-2</v>
      </c>
      <c r="Q3166" t="str" cm="1">
        <f t="array" ref="Q3166">_xlfn.IFS(LEFT(N3166,4)="film","film &amp; video",LEFT(N3166,4)="food","food",LEFT(N3166,4)="game","games",LEFT(N3166,4)="jour","journalism",LEFT(N3166,4)="musi","music",LEFT(N3166,4)="phot","photography",LEFT(N3166,4)="publ","publishing",LEFT(N3166,4)="tech","technology",LEFT(N3166,4)="thea","theater")</f>
        <v>theater</v>
      </c>
      <c r="R3166" t="str">
        <f t="shared" si="249"/>
        <v>plays</v>
      </c>
      <c r="S3166" s="10">
        <f t="shared" si="247"/>
        <v>41799.80572916667</v>
      </c>
      <c r="T3166" s="10">
        <f t="shared" si="248"/>
        <v>41766.80572916667</v>
      </c>
    </row>
    <row r="3167" spans="1:20" ht="57.6">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245"/>
        <v>1.6266666666666667</v>
      </c>
      <c r="P3167">
        <f t="shared" si="246"/>
        <v>1.7213114754098362E-2</v>
      </c>
      <c r="Q3167" t="str" cm="1">
        <f t="array" ref="Q3167">_xlfn.IFS(LEFT(N3167,4)="film","film &amp; video",LEFT(N3167,4)="food","food",LEFT(N3167,4)="game","games",LEFT(N3167,4)="jour","journalism",LEFT(N3167,4)="musi","music",LEFT(N3167,4)="phot","photography",LEFT(N3167,4)="publ","publishing",LEFT(N3167,4)="tech","technology",LEFT(N3167,4)="thea","theater")</f>
        <v>theater</v>
      </c>
      <c r="R3167" t="str">
        <f t="shared" si="249"/>
        <v>plays</v>
      </c>
      <c r="S3167" s="10">
        <f t="shared" si="247"/>
        <v>40666.165972222225</v>
      </c>
      <c r="T3167" s="10">
        <f t="shared" si="248"/>
        <v>40644.159259259257</v>
      </c>
    </row>
    <row r="3168" spans="1:20" ht="43.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245"/>
        <v>1.6022808571428573</v>
      </c>
      <c r="P3168">
        <f t="shared" si="246"/>
        <v>1.6583502482086697E-2</v>
      </c>
      <c r="Q3168" t="str" cm="1">
        <f t="array" ref="Q3168">_xlfn.IFS(LEFT(N3168,4)="film","film &amp; video",LEFT(N3168,4)="food","food",LEFT(N3168,4)="game","games",LEFT(N3168,4)="jour","journalism",LEFT(N3168,4)="musi","music",LEFT(N3168,4)="phot","photography",LEFT(N3168,4)="publ","publishing",LEFT(N3168,4)="tech","technology",LEFT(N3168,4)="thea","theater")</f>
        <v>theater</v>
      </c>
      <c r="R3168" t="str">
        <f t="shared" si="249"/>
        <v>plays</v>
      </c>
      <c r="S3168" s="10">
        <f t="shared" si="247"/>
        <v>41969.332638888889</v>
      </c>
      <c r="T3168" s="10">
        <f t="shared" si="248"/>
        <v>41940.69158564815</v>
      </c>
    </row>
    <row r="3169" spans="1:20" ht="28.8">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245"/>
        <v>1.1616666666666666</v>
      </c>
      <c r="P3169">
        <f t="shared" si="246"/>
        <v>1.5781922525107604E-2</v>
      </c>
      <c r="Q3169" t="str" cm="1">
        <f t="array" ref="Q3169">_xlfn.IFS(LEFT(N3169,4)="film","film &amp; video",LEFT(N3169,4)="food","food",LEFT(N3169,4)="game","games",LEFT(N3169,4)="jour","journalism",LEFT(N3169,4)="musi","music",LEFT(N3169,4)="phot","photography",LEFT(N3169,4)="publ","publishing",LEFT(N3169,4)="tech","technology",LEFT(N3169,4)="thea","theater")</f>
        <v>theater</v>
      </c>
      <c r="R3169" t="str">
        <f t="shared" si="249"/>
        <v>plays</v>
      </c>
      <c r="S3169" s="10">
        <f t="shared" si="247"/>
        <v>41853.175706018519</v>
      </c>
      <c r="T3169" s="10">
        <f t="shared" si="248"/>
        <v>41839.175706018519</v>
      </c>
    </row>
    <row r="3170" spans="1:20" ht="43.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245"/>
        <v>1.242</v>
      </c>
      <c r="P3170">
        <f t="shared" si="246"/>
        <v>1.9645732689210951E-2</v>
      </c>
      <c r="Q3170" t="str" cm="1">
        <f t="array" ref="Q3170">_xlfn.IFS(LEFT(N3170,4)="film","film &amp; video",LEFT(N3170,4)="food","food",LEFT(N3170,4)="game","games",LEFT(N3170,4)="jour","journalism",LEFT(N3170,4)="musi","music",LEFT(N3170,4)="phot","photography",LEFT(N3170,4)="publ","publishing",LEFT(N3170,4)="tech","technology",LEFT(N3170,4)="thea","theater")</f>
        <v>theater</v>
      </c>
      <c r="R3170" t="str">
        <f t="shared" si="249"/>
        <v>plays</v>
      </c>
      <c r="S3170" s="10">
        <f t="shared" si="247"/>
        <v>41803.916666666664</v>
      </c>
      <c r="T3170" s="10">
        <f t="shared" si="248"/>
        <v>41772.105937500004</v>
      </c>
    </row>
    <row r="3171" spans="1:20" ht="28.8">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245"/>
        <v>1.030125</v>
      </c>
      <c r="P3171">
        <f t="shared" si="246"/>
        <v>9.9502487562189053E-3</v>
      </c>
      <c r="Q3171" t="str" cm="1">
        <f t="array" ref="Q3171">_xlfn.IFS(LEFT(N3171,4)="film","film &amp; video",LEFT(N3171,4)="food","food",LEFT(N3171,4)="game","games",LEFT(N3171,4)="jour","journalism",LEFT(N3171,4)="musi","music",LEFT(N3171,4)="phot","photography",LEFT(N3171,4)="publ","publishing",LEFT(N3171,4)="tech","technology",LEFT(N3171,4)="thea","theater")</f>
        <v>theater</v>
      </c>
      <c r="R3171" t="str">
        <f t="shared" si="249"/>
        <v>plays</v>
      </c>
      <c r="S3171" s="10">
        <f t="shared" si="247"/>
        <v>41621.207638888889</v>
      </c>
      <c r="T3171" s="10">
        <f t="shared" si="248"/>
        <v>41591.737974537034</v>
      </c>
    </row>
    <row r="3172" spans="1:20" ht="43.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245"/>
        <v>1.1225000000000001</v>
      </c>
      <c r="P3172">
        <f t="shared" si="246"/>
        <v>3.162583518930958E-2</v>
      </c>
      <c r="Q3172" t="str" cm="1">
        <f t="array" ref="Q3172">_xlfn.IFS(LEFT(N3172,4)="film","film &amp; video",LEFT(N3172,4)="food","food",LEFT(N3172,4)="game","games",LEFT(N3172,4)="jour","journalism",LEFT(N3172,4)="musi","music",LEFT(N3172,4)="phot","photography",LEFT(N3172,4)="publ","publishing",LEFT(N3172,4)="tech","technology",LEFT(N3172,4)="thea","theater")</f>
        <v>theater</v>
      </c>
      <c r="R3172" t="str">
        <f t="shared" si="249"/>
        <v>plays</v>
      </c>
      <c r="S3172" s="10">
        <f t="shared" si="247"/>
        <v>41822.166666666664</v>
      </c>
      <c r="T3172" s="10">
        <f t="shared" si="248"/>
        <v>41789.080370370371</v>
      </c>
    </row>
    <row r="3173" spans="1:20" ht="57.6">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245"/>
        <v>1.0881428571428571</v>
      </c>
      <c r="P3173">
        <f t="shared" si="246"/>
        <v>1.536037810161481E-2</v>
      </c>
      <c r="Q3173" t="str" cm="1">
        <f t="array" ref="Q3173">_xlfn.IFS(LEFT(N3173,4)="film","film &amp; video",LEFT(N3173,4)="food","food",LEFT(N3173,4)="game","games",LEFT(N3173,4)="jour","journalism",LEFT(N3173,4)="musi","music",LEFT(N3173,4)="phot","photography",LEFT(N3173,4)="publ","publishing",LEFT(N3173,4)="tech","technology",LEFT(N3173,4)="thea","theater")</f>
        <v>theater</v>
      </c>
      <c r="R3173" t="str">
        <f t="shared" si="249"/>
        <v>plays</v>
      </c>
      <c r="S3173" s="10">
        <f t="shared" si="247"/>
        <v>42496.608310185184</v>
      </c>
      <c r="T3173" s="10">
        <f t="shared" si="248"/>
        <v>42466.608310185184</v>
      </c>
    </row>
    <row r="3174" spans="1:20" ht="43.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245"/>
        <v>1.1499999999999999</v>
      </c>
      <c r="P3174">
        <f t="shared" si="246"/>
        <v>1.2608695652173913E-2</v>
      </c>
      <c r="Q3174" t="str" cm="1">
        <f t="array" ref="Q3174">_xlfn.IFS(LEFT(N3174,4)="film","film &amp; video",LEFT(N3174,4)="food","food",LEFT(N3174,4)="game","games",LEFT(N3174,4)="jour","journalism",LEFT(N3174,4)="musi","music",LEFT(N3174,4)="phot","photography",LEFT(N3174,4)="publ","publishing",LEFT(N3174,4)="tech","technology",LEFT(N3174,4)="thea","theater")</f>
        <v>theater</v>
      </c>
      <c r="R3174" t="str">
        <f t="shared" si="249"/>
        <v>plays</v>
      </c>
      <c r="S3174" s="10">
        <f t="shared" si="247"/>
        <v>40953.729953703703</v>
      </c>
      <c r="T3174" s="10">
        <f t="shared" si="248"/>
        <v>40923.729953703703</v>
      </c>
    </row>
    <row r="3175" spans="1:20" ht="43.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245"/>
        <v>1.03</v>
      </c>
      <c r="P3175">
        <f t="shared" si="246"/>
        <v>7.1844660194174759E-3</v>
      </c>
      <c r="Q3175" t="str" cm="1">
        <f t="array" ref="Q3175">_xlfn.IFS(LEFT(N3175,4)="film","film &amp; video",LEFT(N3175,4)="food","food",LEFT(N3175,4)="game","games",LEFT(N3175,4)="jour","journalism",LEFT(N3175,4)="musi","music",LEFT(N3175,4)="phot","photography",LEFT(N3175,4)="publ","publishing",LEFT(N3175,4)="tech","technology",LEFT(N3175,4)="thea","theater")</f>
        <v>theater</v>
      </c>
      <c r="R3175" t="str">
        <f t="shared" si="249"/>
        <v>plays</v>
      </c>
      <c r="S3175" s="10">
        <f t="shared" si="247"/>
        <v>41908.878379629627</v>
      </c>
      <c r="T3175" s="10">
        <f t="shared" si="248"/>
        <v>41878.878379629627</v>
      </c>
    </row>
    <row r="3176" spans="1:20" ht="57.6">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245"/>
        <v>1.0113333333333334</v>
      </c>
      <c r="P3176">
        <f t="shared" si="246"/>
        <v>7.5807514831905077E-3</v>
      </c>
      <c r="Q3176" t="str" cm="1">
        <f t="array" ref="Q3176">_xlfn.IFS(LEFT(N3176,4)="film","film &amp; video",LEFT(N3176,4)="food","food",LEFT(N3176,4)="game","games",LEFT(N3176,4)="jour","journalism",LEFT(N3176,4)="musi","music",LEFT(N3176,4)="phot","photography",LEFT(N3176,4)="publ","publishing",LEFT(N3176,4)="tech","technology",LEFT(N3176,4)="thea","theater")</f>
        <v>theater</v>
      </c>
      <c r="R3176" t="str">
        <f t="shared" si="249"/>
        <v>plays</v>
      </c>
      <c r="S3176" s="10">
        <f t="shared" si="247"/>
        <v>41876.864675925928</v>
      </c>
      <c r="T3176" s="10">
        <f t="shared" si="248"/>
        <v>41862.864675925928</v>
      </c>
    </row>
    <row r="3177" spans="1:20" ht="57.6">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245"/>
        <v>1.0955999999999999</v>
      </c>
      <c r="P3177">
        <f t="shared" si="246"/>
        <v>1.0952902519167579E-2</v>
      </c>
      <c r="Q3177" t="str" cm="1">
        <f t="array" ref="Q3177">_xlfn.IFS(LEFT(N3177,4)="film","film &amp; video",LEFT(N3177,4)="food","food",LEFT(N3177,4)="game","games",LEFT(N3177,4)="jour","journalism",LEFT(N3177,4)="musi","music",LEFT(N3177,4)="phot","photography",LEFT(N3177,4)="publ","publishing",LEFT(N3177,4)="tech","technology",LEFT(N3177,4)="thea","theater")</f>
        <v>theater</v>
      </c>
      <c r="R3177" t="str">
        <f t="shared" si="249"/>
        <v>plays</v>
      </c>
      <c r="S3177" s="10">
        <f t="shared" si="247"/>
        <v>40591.886886574073</v>
      </c>
      <c r="T3177" s="10">
        <f t="shared" si="248"/>
        <v>40531.886886574073</v>
      </c>
    </row>
    <row r="3178" spans="1:20" ht="57.6">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245"/>
        <v>1.148421052631579</v>
      </c>
      <c r="P3178">
        <f t="shared" si="246"/>
        <v>2.5206232813932174E-2</v>
      </c>
      <c r="Q3178" t="str" cm="1">
        <f t="array" ref="Q3178">_xlfn.IFS(LEFT(N3178,4)="film","film &amp; video",LEFT(N3178,4)="food","food",LEFT(N3178,4)="game","games",LEFT(N3178,4)="jour","journalism",LEFT(N3178,4)="musi","music",LEFT(N3178,4)="phot","photography",LEFT(N3178,4)="publ","publishing",LEFT(N3178,4)="tech","technology",LEFT(N3178,4)="thea","theater")</f>
        <v>theater</v>
      </c>
      <c r="R3178" t="str">
        <f t="shared" si="249"/>
        <v>plays</v>
      </c>
      <c r="S3178" s="10">
        <f t="shared" si="247"/>
        <v>41504.625</v>
      </c>
      <c r="T3178" s="10">
        <f t="shared" si="248"/>
        <v>41477.930914351848</v>
      </c>
    </row>
    <row r="3179" spans="1:20" ht="43.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245"/>
        <v>1.1739999999999999</v>
      </c>
      <c r="P3179">
        <f t="shared" si="246"/>
        <v>1.737649063032368E-2</v>
      </c>
      <c r="Q3179" t="str" cm="1">
        <f t="array" ref="Q3179">_xlfn.IFS(LEFT(N3179,4)="film","film &amp; video",LEFT(N3179,4)="food","food",LEFT(N3179,4)="game","games",LEFT(N3179,4)="jour","journalism",LEFT(N3179,4)="musi","music",LEFT(N3179,4)="phot","photography",LEFT(N3179,4)="publ","publishing",LEFT(N3179,4)="tech","technology",LEFT(N3179,4)="thea","theater")</f>
        <v>theater</v>
      </c>
      <c r="R3179" t="str">
        <f t="shared" si="249"/>
        <v>plays</v>
      </c>
      <c r="S3179" s="10">
        <f t="shared" si="247"/>
        <v>41811.666770833333</v>
      </c>
      <c r="T3179" s="10">
        <f t="shared" si="248"/>
        <v>41781.666770833333</v>
      </c>
    </row>
    <row r="3180" spans="1:20" ht="57.6">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245"/>
        <v>1.7173333333333334</v>
      </c>
      <c r="P3180">
        <f t="shared" si="246"/>
        <v>3.0279503105590064E-2</v>
      </c>
      <c r="Q3180" t="str" cm="1">
        <f t="array" ref="Q3180">_xlfn.IFS(LEFT(N3180,4)="film","film &amp; video",LEFT(N3180,4)="food","food",LEFT(N3180,4)="game","games",LEFT(N3180,4)="jour","journalism",LEFT(N3180,4)="musi","music",LEFT(N3180,4)="phot","photography",LEFT(N3180,4)="publ","publishing",LEFT(N3180,4)="tech","technology",LEFT(N3180,4)="thea","theater")</f>
        <v>theater</v>
      </c>
      <c r="R3180" t="str">
        <f t="shared" si="249"/>
        <v>plays</v>
      </c>
      <c r="S3180" s="10">
        <f t="shared" si="247"/>
        <v>41836.605034722219</v>
      </c>
      <c r="T3180" s="10">
        <f t="shared" si="248"/>
        <v>41806.605034722219</v>
      </c>
    </row>
    <row r="3181" spans="1:20" ht="43.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245"/>
        <v>1.1416238095238094</v>
      </c>
      <c r="P3181">
        <f t="shared" si="246"/>
        <v>1.2930620961787931E-2</v>
      </c>
      <c r="Q3181" t="str" cm="1">
        <f t="array" ref="Q3181">_xlfn.IFS(LEFT(N3181,4)="film","film &amp; video",LEFT(N3181,4)="food","food",LEFT(N3181,4)="game","games",LEFT(N3181,4)="jour","journalism",LEFT(N3181,4)="musi","music",LEFT(N3181,4)="phot","photography",LEFT(N3181,4)="publ","publishing",LEFT(N3181,4)="tech","technology",LEFT(N3181,4)="thea","theater")</f>
        <v>theater</v>
      </c>
      <c r="R3181" t="str">
        <f t="shared" si="249"/>
        <v>plays</v>
      </c>
      <c r="S3181" s="10">
        <f t="shared" si="247"/>
        <v>41400.702210648145</v>
      </c>
      <c r="T3181" s="10">
        <f t="shared" si="248"/>
        <v>41375.702210648145</v>
      </c>
    </row>
    <row r="3182" spans="1:20" ht="43.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245"/>
        <v>1.1975</v>
      </c>
      <c r="P3182">
        <f t="shared" si="246"/>
        <v>3.1315240083507306E-2</v>
      </c>
      <c r="Q3182" t="str" cm="1">
        <f t="array" ref="Q3182">_xlfn.IFS(LEFT(N3182,4)="film","film &amp; video",LEFT(N3182,4)="food","food",LEFT(N3182,4)="game","games",LEFT(N3182,4)="jour","journalism",LEFT(N3182,4)="musi","music",LEFT(N3182,4)="phot","photography",LEFT(N3182,4)="publ","publishing",LEFT(N3182,4)="tech","technology",LEFT(N3182,4)="thea","theater")</f>
        <v>theater</v>
      </c>
      <c r="R3182" t="str">
        <f t="shared" si="249"/>
        <v>plays</v>
      </c>
      <c r="S3182" s="10">
        <f t="shared" si="247"/>
        <v>41810.412604166668</v>
      </c>
      <c r="T3182" s="10">
        <f t="shared" si="248"/>
        <v>41780.412604166668</v>
      </c>
    </row>
    <row r="3183" spans="1:20" ht="43.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245"/>
        <v>1.0900000000000001</v>
      </c>
      <c r="P3183">
        <f t="shared" si="246"/>
        <v>2.7522935779816515E-2</v>
      </c>
      <c r="Q3183" t="str" cm="1">
        <f t="array" ref="Q3183">_xlfn.IFS(LEFT(N3183,4)="film","film &amp; video",LEFT(N3183,4)="food","food",LEFT(N3183,4)="game","games",LEFT(N3183,4)="jour","journalism",LEFT(N3183,4)="musi","music",LEFT(N3183,4)="phot","photography",LEFT(N3183,4)="publ","publishing",LEFT(N3183,4)="tech","technology",LEFT(N3183,4)="thea","theater")</f>
        <v>theater</v>
      </c>
      <c r="R3183" t="str">
        <f t="shared" si="249"/>
        <v>plays</v>
      </c>
      <c r="S3183" s="10">
        <f t="shared" si="247"/>
        <v>41805.666666666664</v>
      </c>
      <c r="T3183" s="10">
        <f t="shared" si="248"/>
        <v>41779.310034722221</v>
      </c>
    </row>
    <row r="3184" spans="1:20" ht="57.6">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245"/>
        <v>1.0088571428571429</v>
      </c>
      <c r="P3184">
        <f t="shared" si="246"/>
        <v>2.1382044746530729E-2</v>
      </c>
      <c r="Q3184" t="str" cm="1">
        <f t="array" ref="Q3184">_xlfn.IFS(LEFT(N3184,4)="film","film &amp; video",LEFT(N3184,4)="food","food",LEFT(N3184,4)="game","games",LEFT(N3184,4)="jour","journalism",LEFT(N3184,4)="musi","music",LEFT(N3184,4)="phot","photography",LEFT(N3184,4)="publ","publishing",LEFT(N3184,4)="tech","technology",LEFT(N3184,4)="thea","theater")</f>
        <v>theater</v>
      </c>
      <c r="R3184" t="str">
        <f t="shared" si="249"/>
        <v>plays</v>
      </c>
      <c r="S3184" s="10">
        <f t="shared" si="247"/>
        <v>40939.708333333336</v>
      </c>
      <c r="T3184" s="10">
        <f t="shared" si="248"/>
        <v>40883.949317129627</v>
      </c>
    </row>
    <row r="3185" spans="1:20" ht="43.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245"/>
        <v>1.0900000000000001</v>
      </c>
      <c r="P3185">
        <f t="shared" si="246"/>
        <v>2.4954128440366971E-2</v>
      </c>
      <c r="Q3185" t="str" cm="1">
        <f t="array" ref="Q3185">_xlfn.IFS(LEFT(N3185,4)="film","film &amp; video",LEFT(N3185,4)="food","food",LEFT(N3185,4)="game","games",LEFT(N3185,4)="jour","journalism",LEFT(N3185,4)="musi","music",LEFT(N3185,4)="phot","photography",LEFT(N3185,4)="publ","publishing",LEFT(N3185,4)="tech","technology",LEFT(N3185,4)="thea","theater")</f>
        <v>theater</v>
      </c>
      <c r="R3185" t="str">
        <f t="shared" si="249"/>
        <v>plays</v>
      </c>
      <c r="S3185" s="10">
        <f t="shared" si="247"/>
        <v>41509.79478009259</v>
      </c>
      <c r="T3185" s="10">
        <f t="shared" si="248"/>
        <v>41491.79478009259</v>
      </c>
    </row>
    <row r="3186" spans="1:20" ht="43.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245"/>
        <v>1.0720930232558139</v>
      </c>
      <c r="P3186">
        <f t="shared" si="246"/>
        <v>9.9783080260303688E-3</v>
      </c>
      <c r="Q3186" t="str" cm="1">
        <f t="array" ref="Q3186">_xlfn.IFS(LEFT(N3186,4)="film","film &amp; video",LEFT(N3186,4)="food","food",LEFT(N3186,4)="game","games",LEFT(N3186,4)="jour","journalism",LEFT(N3186,4)="musi","music",LEFT(N3186,4)="phot","photography",LEFT(N3186,4)="publ","publishing",LEFT(N3186,4)="tech","technology",LEFT(N3186,4)="thea","theater")</f>
        <v>theater</v>
      </c>
      <c r="R3186" t="str">
        <f t="shared" si="249"/>
        <v>plays</v>
      </c>
      <c r="S3186" s="10">
        <f t="shared" si="247"/>
        <v>41821.993414351848</v>
      </c>
      <c r="T3186" s="10">
        <f t="shared" si="248"/>
        <v>41791.993414351848</v>
      </c>
    </row>
    <row r="3187" spans="1:20" ht="43.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245"/>
        <v>1</v>
      </c>
      <c r="P3187">
        <f t="shared" si="246"/>
        <v>2.4E-2</v>
      </c>
      <c r="Q3187" t="str" cm="1">
        <f t="array" ref="Q3187">_xlfn.IFS(LEFT(N3187,4)="film","film &amp; video",LEFT(N3187,4)="food","food",LEFT(N3187,4)="game","games",LEFT(N3187,4)="jour","journalism",LEFT(N3187,4)="musi","music",LEFT(N3187,4)="phot","photography",LEFT(N3187,4)="publ","publishing",LEFT(N3187,4)="tech","technology",LEFT(N3187,4)="thea","theater")</f>
        <v>theater</v>
      </c>
      <c r="R3187" t="str">
        <f t="shared" si="249"/>
        <v>plays</v>
      </c>
      <c r="S3187" s="10">
        <f t="shared" si="247"/>
        <v>41836.977326388893</v>
      </c>
      <c r="T3187" s="10">
        <f t="shared" si="248"/>
        <v>41829.977326388893</v>
      </c>
    </row>
    <row r="3188" spans="1:20" ht="43.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245"/>
        <v>1.0218750000000001</v>
      </c>
      <c r="P3188">
        <f t="shared" si="246"/>
        <v>2.1406727828746176E-2</v>
      </c>
      <c r="Q3188" t="str" cm="1">
        <f t="array" ref="Q3188">_xlfn.IFS(LEFT(N3188,4)="film","film &amp; video",LEFT(N3188,4)="food","food",LEFT(N3188,4)="game","games",LEFT(N3188,4)="jour","journalism",LEFT(N3188,4)="musi","music",LEFT(N3188,4)="phot","photography",LEFT(N3188,4)="publ","publishing",LEFT(N3188,4)="tech","technology",LEFT(N3188,4)="thea","theater")</f>
        <v>theater</v>
      </c>
      <c r="R3188" t="str">
        <f t="shared" si="249"/>
        <v>plays</v>
      </c>
      <c r="S3188" s="10">
        <f t="shared" si="247"/>
        <v>41898.875</v>
      </c>
      <c r="T3188" s="10">
        <f t="shared" si="248"/>
        <v>41868.924050925925</v>
      </c>
    </row>
    <row r="3189" spans="1:20" ht="57.6">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245"/>
        <v>1.1629333333333334</v>
      </c>
      <c r="P3189">
        <f t="shared" si="246"/>
        <v>1.3987617518917679E-2</v>
      </c>
      <c r="Q3189" t="str" cm="1">
        <f t="array" ref="Q3189">_xlfn.IFS(LEFT(N3189,4)="film","film &amp; video",LEFT(N3189,4)="food","food",LEFT(N3189,4)="game","games",LEFT(N3189,4)="jour","journalism",LEFT(N3189,4)="musi","music",LEFT(N3189,4)="phot","photography",LEFT(N3189,4)="publ","publishing",LEFT(N3189,4)="tech","technology",LEFT(N3189,4)="thea","theater")</f>
        <v>theater</v>
      </c>
      <c r="R3189" t="str">
        <f t="shared" si="249"/>
        <v>plays</v>
      </c>
      <c r="S3189" s="10">
        <f t="shared" si="247"/>
        <v>41855.666354166664</v>
      </c>
      <c r="T3189" s="10">
        <f t="shared" si="248"/>
        <v>41835.666354166664</v>
      </c>
    </row>
    <row r="3190" spans="1:20" ht="43.2">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245"/>
        <v>0.65</v>
      </c>
      <c r="P3190">
        <f t="shared" si="246"/>
        <v>6.9230769230769235E-2</v>
      </c>
      <c r="Q3190" t="str" cm="1">
        <f t="array" ref="Q3190">_xlfn.IFS(LEFT(N3190,4)="film","film &amp; video",LEFT(N3190,4)="food","food",LEFT(N3190,4)="game","games",LEFT(N3190,4)="jour","journalism",LEFT(N3190,4)="musi","music",LEFT(N3190,4)="phot","photography",LEFT(N3190,4)="publ","publishing",LEFT(N3190,4)="tech","technology",LEFT(N3190,4)="thea","theater")</f>
        <v>theater</v>
      </c>
      <c r="R3190" t="str">
        <f t="shared" si="249"/>
        <v>musical</v>
      </c>
      <c r="S3190" s="10">
        <f t="shared" si="247"/>
        <v>42165.415532407409</v>
      </c>
      <c r="T3190" s="10">
        <f t="shared" si="248"/>
        <v>42144.415532407409</v>
      </c>
    </row>
    <row r="3191" spans="1:20" ht="57.6">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245"/>
        <v>0.12327272727272727</v>
      </c>
      <c r="P3191">
        <f t="shared" si="246"/>
        <v>2.8023598820058997E-3</v>
      </c>
      <c r="Q3191" t="str" cm="1">
        <f t="array" ref="Q3191">_xlfn.IFS(LEFT(N3191,4)="film","film &amp; video",LEFT(N3191,4)="food","food",LEFT(N3191,4)="game","games",LEFT(N3191,4)="jour","journalism",LEFT(N3191,4)="musi","music",LEFT(N3191,4)="phot","photography",LEFT(N3191,4)="publ","publishing",LEFT(N3191,4)="tech","technology",LEFT(N3191,4)="thea","theater")</f>
        <v>theater</v>
      </c>
      <c r="R3191" t="str">
        <f t="shared" si="249"/>
        <v>musical</v>
      </c>
      <c r="S3191" s="10">
        <f t="shared" si="247"/>
        <v>42148.346435185187</v>
      </c>
      <c r="T3191" s="10">
        <f t="shared" si="248"/>
        <v>42118.346435185187</v>
      </c>
    </row>
    <row r="3192" spans="1:20" ht="43.2">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245"/>
        <v>0</v>
      </c>
      <c r="P3192" t="e">
        <f t="shared" si="246"/>
        <v>#DIV/0!</v>
      </c>
      <c r="Q3192" t="str" cm="1">
        <f t="array" ref="Q3192">_xlfn.IFS(LEFT(N3192,4)="film","film &amp; video",LEFT(N3192,4)="food","food",LEFT(N3192,4)="game","games",LEFT(N3192,4)="jour","journalism",LEFT(N3192,4)="musi","music",LEFT(N3192,4)="phot","photography",LEFT(N3192,4)="publ","publishing",LEFT(N3192,4)="tech","technology",LEFT(N3192,4)="thea","theater")</f>
        <v>theater</v>
      </c>
      <c r="R3192" t="str">
        <f t="shared" si="249"/>
        <v>musical</v>
      </c>
      <c r="S3192" s="10">
        <f t="shared" si="247"/>
        <v>42713.192997685182</v>
      </c>
      <c r="T3192" s="10">
        <f t="shared" si="248"/>
        <v>42683.151331018518</v>
      </c>
    </row>
    <row r="3193" spans="1:20" ht="43.2">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245"/>
        <v>4.0266666666666666E-2</v>
      </c>
      <c r="P3193">
        <f t="shared" si="246"/>
        <v>2.6490066225165563E-2</v>
      </c>
      <c r="Q3193" t="str" cm="1">
        <f t="array" ref="Q3193">_xlfn.IFS(LEFT(N3193,4)="film","film &amp; video",LEFT(N3193,4)="food","food",LEFT(N3193,4)="game","games",LEFT(N3193,4)="jour","journalism",LEFT(N3193,4)="musi","music",LEFT(N3193,4)="phot","photography",LEFT(N3193,4)="publ","publishing",LEFT(N3193,4)="tech","technology",LEFT(N3193,4)="thea","theater")</f>
        <v>theater</v>
      </c>
      <c r="R3193" t="str">
        <f t="shared" si="249"/>
        <v>musical</v>
      </c>
      <c r="S3193" s="10">
        <f t="shared" si="247"/>
        <v>42598.755428240736</v>
      </c>
      <c r="T3193" s="10">
        <f t="shared" si="248"/>
        <v>42538.755428240736</v>
      </c>
    </row>
    <row r="3194" spans="1:20" ht="43.2">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245"/>
        <v>1.0200000000000001E-2</v>
      </c>
      <c r="P3194">
        <f t="shared" si="246"/>
        <v>7.8431372549019607E-2</v>
      </c>
      <c r="Q3194" t="str" cm="1">
        <f t="array" ref="Q3194">_xlfn.IFS(LEFT(N3194,4)="film","film &amp; video",LEFT(N3194,4)="food","food",LEFT(N3194,4)="game","games",LEFT(N3194,4)="jour","journalism",LEFT(N3194,4)="musi","music",LEFT(N3194,4)="phot","photography",LEFT(N3194,4)="publ","publishing",LEFT(N3194,4)="tech","technology",LEFT(N3194,4)="thea","theater")</f>
        <v>theater</v>
      </c>
      <c r="R3194" t="str">
        <f t="shared" si="249"/>
        <v>musical</v>
      </c>
      <c r="S3194" s="10">
        <f t="shared" si="247"/>
        <v>42063.916666666672</v>
      </c>
      <c r="T3194" s="10">
        <f t="shared" si="248"/>
        <v>42018.94049768518</v>
      </c>
    </row>
    <row r="3195" spans="1:20" ht="43.2">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245"/>
        <v>0.1174</v>
      </c>
      <c r="P3195">
        <f t="shared" si="246"/>
        <v>4.0885860306643949E-2</v>
      </c>
      <c r="Q3195" t="str" cm="1">
        <f t="array" ref="Q3195">_xlfn.IFS(LEFT(N3195,4)="film","film &amp; video",LEFT(N3195,4)="food","food",LEFT(N3195,4)="game","games",LEFT(N3195,4)="jour","journalism",LEFT(N3195,4)="musi","music",LEFT(N3195,4)="phot","photography",LEFT(N3195,4)="publ","publishing",LEFT(N3195,4)="tech","technology",LEFT(N3195,4)="thea","theater")</f>
        <v>theater</v>
      </c>
      <c r="R3195" t="str">
        <f t="shared" si="249"/>
        <v>musical</v>
      </c>
      <c r="S3195" s="10">
        <f t="shared" si="247"/>
        <v>42055.968240740738</v>
      </c>
      <c r="T3195" s="10">
        <f t="shared" si="248"/>
        <v>42010.968240740738</v>
      </c>
    </row>
    <row r="3196" spans="1:20" ht="43.2">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245"/>
        <v>0</v>
      </c>
      <c r="P3196" t="e">
        <f t="shared" si="246"/>
        <v>#DIV/0!</v>
      </c>
      <c r="Q3196" t="str" cm="1">
        <f t="array" ref="Q3196">_xlfn.IFS(LEFT(N3196,4)="film","film &amp; video",LEFT(N3196,4)="food","food",LEFT(N3196,4)="game","games",LEFT(N3196,4)="jour","journalism",LEFT(N3196,4)="musi","music",LEFT(N3196,4)="phot","photography",LEFT(N3196,4)="publ","publishing",LEFT(N3196,4)="tech","technology",LEFT(N3196,4)="thea","theater")</f>
        <v>theater</v>
      </c>
      <c r="R3196" t="str">
        <f t="shared" si="249"/>
        <v>musical</v>
      </c>
      <c r="S3196" s="10">
        <f t="shared" si="247"/>
        <v>42212.062476851846</v>
      </c>
      <c r="T3196" s="10">
        <f t="shared" si="248"/>
        <v>42182.062476851846</v>
      </c>
    </row>
    <row r="3197" spans="1:20" ht="57.6">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245"/>
        <v>0.59142857142857141</v>
      </c>
      <c r="P3197">
        <f t="shared" si="246"/>
        <v>1.8840579710144929E-2</v>
      </c>
      <c r="Q3197" t="str" cm="1">
        <f t="array" ref="Q3197">_xlfn.IFS(LEFT(N3197,4)="film","film &amp; video",LEFT(N3197,4)="food","food",LEFT(N3197,4)="game","games",LEFT(N3197,4)="jour","journalism",LEFT(N3197,4)="musi","music",LEFT(N3197,4)="phot","photography",LEFT(N3197,4)="publ","publishing",LEFT(N3197,4)="tech","technology",LEFT(N3197,4)="thea","theater")</f>
        <v>theater</v>
      </c>
      <c r="R3197" t="str">
        <f t="shared" si="249"/>
        <v>musical</v>
      </c>
      <c r="S3197" s="10">
        <f t="shared" si="247"/>
        <v>42047.594236111108</v>
      </c>
      <c r="T3197" s="10">
        <f t="shared" si="248"/>
        <v>42017.594236111108</v>
      </c>
    </row>
    <row r="3198" spans="1:20" ht="43.2">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245"/>
        <v>5.9999999999999995E-4</v>
      </c>
      <c r="P3198">
        <f t="shared" si="246"/>
        <v>3.3333333333333335E-3</v>
      </c>
      <c r="Q3198" t="str" cm="1">
        <f t="array" ref="Q3198">_xlfn.IFS(LEFT(N3198,4)="film","film &amp; video",LEFT(N3198,4)="food","food",LEFT(N3198,4)="game","games",LEFT(N3198,4)="jour","journalism",LEFT(N3198,4)="musi","music",LEFT(N3198,4)="phot","photography",LEFT(N3198,4)="publ","publishing",LEFT(N3198,4)="tech","technology",LEFT(N3198,4)="thea","theater")</f>
        <v>theater</v>
      </c>
      <c r="R3198" t="str">
        <f t="shared" si="249"/>
        <v>musical</v>
      </c>
      <c r="S3198" s="10">
        <f t="shared" si="247"/>
        <v>42217.583333333328</v>
      </c>
      <c r="T3198" s="10">
        <f t="shared" si="248"/>
        <v>42157.598090277781</v>
      </c>
    </row>
    <row r="3199" spans="1:20" ht="28.8">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245"/>
        <v>0.1145</v>
      </c>
      <c r="P3199">
        <f t="shared" si="246"/>
        <v>3.4934497816593887E-3</v>
      </c>
      <c r="Q3199" t="str" cm="1">
        <f t="array" ref="Q3199">_xlfn.IFS(LEFT(N3199,4)="film","film &amp; video",LEFT(N3199,4)="food","food",LEFT(N3199,4)="game","games",LEFT(N3199,4)="jour","journalism",LEFT(N3199,4)="musi","music",LEFT(N3199,4)="phot","photography",LEFT(N3199,4)="publ","publishing",LEFT(N3199,4)="tech","technology",LEFT(N3199,4)="thea","theater")</f>
        <v>theater</v>
      </c>
      <c r="R3199" t="str">
        <f t="shared" si="249"/>
        <v>musical</v>
      </c>
      <c r="S3199" s="10">
        <f t="shared" si="247"/>
        <v>42039.493263888886</v>
      </c>
      <c r="T3199" s="10">
        <f t="shared" si="248"/>
        <v>42009.493263888886</v>
      </c>
    </row>
    <row r="3200" spans="1:20" ht="57.6">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245"/>
        <v>3.6666666666666666E-3</v>
      </c>
      <c r="P3200">
        <f t="shared" si="246"/>
        <v>2.7272727272727271E-2</v>
      </c>
      <c r="Q3200" t="str" cm="1">
        <f t="array" ref="Q3200">_xlfn.IFS(LEFT(N3200,4)="film","film &amp; video",LEFT(N3200,4)="food","food",LEFT(N3200,4)="game","games",LEFT(N3200,4)="jour","journalism",LEFT(N3200,4)="musi","music",LEFT(N3200,4)="phot","photography",LEFT(N3200,4)="publ","publishing",LEFT(N3200,4)="tech","technology",LEFT(N3200,4)="thea","theater")</f>
        <v>theater</v>
      </c>
      <c r="R3200" t="str">
        <f t="shared" si="249"/>
        <v>musical</v>
      </c>
      <c r="S3200" s="10">
        <f t="shared" si="247"/>
        <v>42051.424502314811</v>
      </c>
      <c r="T3200" s="10">
        <f t="shared" si="248"/>
        <v>42013.424502314811</v>
      </c>
    </row>
    <row r="3201" spans="1:20" ht="43.2">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245"/>
        <v>0.52159999999999995</v>
      </c>
      <c r="P3201">
        <f t="shared" si="246"/>
        <v>2.0322085889570553E-2</v>
      </c>
      <c r="Q3201" t="str" cm="1">
        <f t="array" ref="Q3201">_xlfn.IFS(LEFT(N3201,4)="film","film &amp; video",LEFT(N3201,4)="food","food",LEFT(N3201,4)="game","games",LEFT(N3201,4)="jour","journalism",LEFT(N3201,4)="musi","music",LEFT(N3201,4)="phot","photography",LEFT(N3201,4)="publ","publishing",LEFT(N3201,4)="tech","technology",LEFT(N3201,4)="thea","theater")</f>
        <v>theater</v>
      </c>
      <c r="R3201" t="str">
        <f t="shared" si="249"/>
        <v>musical</v>
      </c>
      <c r="S3201" s="10">
        <f t="shared" si="247"/>
        <v>41888.875</v>
      </c>
      <c r="T3201" s="10">
        <f t="shared" si="248"/>
        <v>41858.761782407404</v>
      </c>
    </row>
    <row r="3202" spans="1:20" ht="57.6">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250">E3202/D3202</f>
        <v>2.0000000000000002E-5</v>
      </c>
      <c r="P3202">
        <f t="shared" ref="P3202:P3265" si="251">L3202/E3202</f>
        <v>1</v>
      </c>
      <c r="Q3202" t="str" cm="1">
        <f t="array" ref="Q3202">_xlfn.IFS(LEFT(N3202,4)="film","film &amp; video",LEFT(N3202,4)="food","food",LEFT(N3202,4)="game","games",LEFT(N3202,4)="jour","journalism",LEFT(N3202,4)="musi","music",LEFT(N3202,4)="phot","photography",LEFT(N3202,4)="publ","publishing",LEFT(N3202,4)="tech","technology",LEFT(N3202,4)="thea","theater")</f>
        <v>theater</v>
      </c>
      <c r="R3202" t="str">
        <f t="shared" si="249"/>
        <v>musical</v>
      </c>
      <c r="S3202" s="10">
        <f t="shared" ref="S3202:S3265" si="252">(((I3202/60)/60)/24)+DATE(1970,1,1)</f>
        <v>42490.231944444444</v>
      </c>
      <c r="T3202" s="10">
        <f t="shared" ref="T3202:T3265" si="253">(((J3202/60)/60)/24)+DATE(1970,1,1)</f>
        <v>42460.320613425924</v>
      </c>
    </row>
    <row r="3203" spans="1:20" ht="43.2">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50"/>
        <v>1.2500000000000001E-2</v>
      </c>
      <c r="P3203">
        <f t="shared" si="251"/>
        <v>0.08</v>
      </c>
      <c r="Q3203" t="str" cm="1">
        <f t="array" ref="Q3203">_xlfn.IFS(LEFT(N3203,4)="film","film &amp; video",LEFT(N3203,4)="food","food",LEFT(N3203,4)="game","games",LEFT(N3203,4)="jour","journalism",LEFT(N3203,4)="musi","music",LEFT(N3203,4)="phot","photography",LEFT(N3203,4)="publ","publishing",LEFT(N3203,4)="tech","technology",LEFT(N3203,4)="thea","theater")</f>
        <v>theater</v>
      </c>
      <c r="R3203" t="str">
        <f t="shared" ref="R3203:R3266" si="254">MID(N3203,SEARCH("/",N3203)+1,17)</f>
        <v>musical</v>
      </c>
      <c r="S3203" s="10">
        <f t="shared" si="252"/>
        <v>41882.767094907409</v>
      </c>
      <c r="T3203" s="10">
        <f t="shared" si="253"/>
        <v>41861.767094907409</v>
      </c>
    </row>
    <row r="3204" spans="1:20" ht="43.2">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50"/>
        <v>0.54520000000000002</v>
      </c>
      <c r="P3204">
        <f t="shared" si="251"/>
        <v>9.1709464416727809E-3</v>
      </c>
      <c r="Q3204" t="str" cm="1">
        <f t="array" ref="Q3204">_xlfn.IFS(LEFT(N3204,4)="film","film &amp; video",LEFT(N3204,4)="food","food",LEFT(N3204,4)="game","games",LEFT(N3204,4)="jour","journalism",LEFT(N3204,4)="musi","music",LEFT(N3204,4)="phot","photography",LEFT(N3204,4)="publ","publishing",LEFT(N3204,4)="tech","technology",LEFT(N3204,4)="thea","theater")</f>
        <v>theater</v>
      </c>
      <c r="R3204" t="str">
        <f t="shared" si="254"/>
        <v>musical</v>
      </c>
      <c r="S3204" s="10">
        <f t="shared" si="252"/>
        <v>42352.249305555553</v>
      </c>
      <c r="T3204" s="10">
        <f t="shared" si="253"/>
        <v>42293.853541666671</v>
      </c>
    </row>
    <row r="3205" spans="1:20" ht="43.2">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50"/>
        <v>0.25</v>
      </c>
      <c r="P3205">
        <f t="shared" si="251"/>
        <v>2.4E-2</v>
      </c>
      <c r="Q3205" t="str" cm="1">
        <f t="array" ref="Q3205">_xlfn.IFS(LEFT(N3205,4)="film","film &amp; video",LEFT(N3205,4)="food","food",LEFT(N3205,4)="game","games",LEFT(N3205,4)="jour","journalism",LEFT(N3205,4)="musi","music",LEFT(N3205,4)="phot","photography",LEFT(N3205,4)="publ","publishing",LEFT(N3205,4)="tech","technology",LEFT(N3205,4)="thea","theater")</f>
        <v>theater</v>
      </c>
      <c r="R3205" t="str">
        <f t="shared" si="254"/>
        <v>musical</v>
      </c>
      <c r="S3205" s="10">
        <f t="shared" si="252"/>
        <v>42272.988680555558</v>
      </c>
      <c r="T3205" s="10">
        <f t="shared" si="253"/>
        <v>42242.988680555558</v>
      </c>
    </row>
    <row r="3206" spans="1:20" ht="43.2">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50"/>
        <v>0</v>
      </c>
      <c r="P3206" t="e">
        <f t="shared" si="251"/>
        <v>#DIV/0!</v>
      </c>
      <c r="Q3206" t="str" cm="1">
        <f t="array" ref="Q3206">_xlfn.IFS(LEFT(N3206,4)="film","film &amp; video",LEFT(N3206,4)="food","food",LEFT(N3206,4)="game","games",LEFT(N3206,4)="jour","journalism",LEFT(N3206,4)="musi","music",LEFT(N3206,4)="phot","photography",LEFT(N3206,4)="publ","publishing",LEFT(N3206,4)="tech","technology",LEFT(N3206,4)="thea","theater")</f>
        <v>theater</v>
      </c>
      <c r="R3206" t="str">
        <f t="shared" si="254"/>
        <v>musical</v>
      </c>
      <c r="S3206" s="10">
        <f t="shared" si="252"/>
        <v>42202.676388888889</v>
      </c>
      <c r="T3206" s="10">
        <f t="shared" si="253"/>
        <v>42172.686099537037</v>
      </c>
    </row>
    <row r="3207" spans="1:20" ht="43.2">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50"/>
        <v>3.4125000000000003E-2</v>
      </c>
      <c r="P3207">
        <f t="shared" si="251"/>
        <v>4.3956043956043959E-2</v>
      </c>
      <c r="Q3207" t="str" cm="1">
        <f t="array" ref="Q3207">_xlfn.IFS(LEFT(N3207,4)="film","film &amp; video",LEFT(N3207,4)="food","food",LEFT(N3207,4)="game","games",LEFT(N3207,4)="jour","journalism",LEFT(N3207,4)="musi","music",LEFT(N3207,4)="phot","photography",LEFT(N3207,4)="publ","publishing",LEFT(N3207,4)="tech","technology",LEFT(N3207,4)="thea","theater")</f>
        <v>theater</v>
      </c>
      <c r="R3207" t="str">
        <f t="shared" si="254"/>
        <v>musical</v>
      </c>
      <c r="S3207" s="10">
        <f t="shared" si="252"/>
        <v>42125.374675925923</v>
      </c>
      <c r="T3207" s="10">
        <f t="shared" si="253"/>
        <v>42095.374675925923</v>
      </c>
    </row>
    <row r="3208" spans="1:20" ht="43.2">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50"/>
        <v>0</v>
      </c>
      <c r="P3208" t="e">
        <f t="shared" si="251"/>
        <v>#DIV/0!</v>
      </c>
      <c r="Q3208" t="str" cm="1">
        <f t="array" ref="Q3208">_xlfn.IFS(LEFT(N3208,4)="film","film &amp; video",LEFT(N3208,4)="food","food",LEFT(N3208,4)="game","games",LEFT(N3208,4)="jour","journalism",LEFT(N3208,4)="musi","music",LEFT(N3208,4)="phot","photography",LEFT(N3208,4)="publ","publishing",LEFT(N3208,4)="tech","technology",LEFT(N3208,4)="thea","theater")</f>
        <v>theater</v>
      </c>
      <c r="R3208" t="str">
        <f t="shared" si="254"/>
        <v>musical</v>
      </c>
      <c r="S3208" s="10">
        <f t="shared" si="252"/>
        <v>42266.276053240741</v>
      </c>
      <c r="T3208" s="10">
        <f t="shared" si="253"/>
        <v>42236.276053240741</v>
      </c>
    </row>
    <row r="3209" spans="1:20" ht="43.2">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50"/>
        <v>0.46363636363636362</v>
      </c>
      <c r="P3209">
        <f t="shared" si="251"/>
        <v>1.411764705882353E-2</v>
      </c>
      <c r="Q3209" t="str" cm="1">
        <f t="array" ref="Q3209">_xlfn.IFS(LEFT(N3209,4)="film","film &amp; video",LEFT(N3209,4)="food","food",LEFT(N3209,4)="game","games",LEFT(N3209,4)="jour","journalism",LEFT(N3209,4)="musi","music",LEFT(N3209,4)="phot","photography",LEFT(N3209,4)="publ","publishing",LEFT(N3209,4)="tech","technology",LEFT(N3209,4)="thea","theater")</f>
        <v>theater</v>
      </c>
      <c r="R3209" t="str">
        <f t="shared" si="254"/>
        <v>musical</v>
      </c>
      <c r="S3209" s="10">
        <f t="shared" si="252"/>
        <v>42117.236192129625</v>
      </c>
      <c r="T3209" s="10">
        <f t="shared" si="253"/>
        <v>42057.277858796297</v>
      </c>
    </row>
    <row r="3210" spans="1:20" ht="43.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50"/>
        <v>1.0349999999999999</v>
      </c>
      <c r="P3210">
        <f t="shared" si="251"/>
        <v>1.5845410628019325E-2</v>
      </c>
      <c r="Q3210" t="str" cm="1">
        <f t="array" ref="Q3210">_xlfn.IFS(LEFT(N3210,4)="film","film &amp; video",LEFT(N3210,4)="food","food",LEFT(N3210,4)="game","games",LEFT(N3210,4)="jour","journalism",LEFT(N3210,4)="musi","music",LEFT(N3210,4)="phot","photography",LEFT(N3210,4)="publ","publishing",LEFT(N3210,4)="tech","technology",LEFT(N3210,4)="thea","theater")</f>
        <v>theater</v>
      </c>
      <c r="R3210" t="str">
        <f t="shared" si="254"/>
        <v>plays</v>
      </c>
      <c r="S3210" s="10">
        <f t="shared" si="252"/>
        <v>41848.605057870373</v>
      </c>
      <c r="T3210" s="10">
        <f t="shared" si="253"/>
        <v>41827.605057870373</v>
      </c>
    </row>
    <row r="3211" spans="1:20" ht="43.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50"/>
        <v>1.1932315789473684</v>
      </c>
      <c r="P3211">
        <f t="shared" si="251"/>
        <v>1.9937013153135667E-2</v>
      </c>
      <c r="Q3211" t="str" cm="1">
        <f t="array" ref="Q3211">_xlfn.IFS(LEFT(N3211,4)="film","film &amp; video",LEFT(N3211,4)="food","food",LEFT(N3211,4)="game","games",LEFT(N3211,4)="jour","journalism",LEFT(N3211,4)="musi","music",LEFT(N3211,4)="phot","photography",LEFT(N3211,4)="publ","publishing",LEFT(N3211,4)="tech","technology",LEFT(N3211,4)="thea","theater")</f>
        <v>theater</v>
      </c>
      <c r="R3211" t="str">
        <f t="shared" si="254"/>
        <v>plays</v>
      </c>
      <c r="S3211" s="10">
        <f t="shared" si="252"/>
        <v>41810.958333333336</v>
      </c>
      <c r="T3211" s="10">
        <f t="shared" si="253"/>
        <v>41778.637245370373</v>
      </c>
    </row>
    <row r="3212" spans="1:20" ht="43.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50"/>
        <v>1.2576666666666667</v>
      </c>
      <c r="P3212">
        <f t="shared" si="251"/>
        <v>1.5902464882056717E-2</v>
      </c>
      <c r="Q3212" t="str" cm="1">
        <f t="array" ref="Q3212">_xlfn.IFS(LEFT(N3212,4)="film","film &amp; video",LEFT(N3212,4)="food","food",LEFT(N3212,4)="game","games",LEFT(N3212,4)="jour","journalism",LEFT(N3212,4)="musi","music",LEFT(N3212,4)="phot","photography",LEFT(N3212,4)="publ","publishing",LEFT(N3212,4)="tech","technology",LEFT(N3212,4)="thea","theater")</f>
        <v>theater</v>
      </c>
      <c r="R3212" t="str">
        <f t="shared" si="254"/>
        <v>plays</v>
      </c>
      <c r="S3212" s="10">
        <f t="shared" si="252"/>
        <v>41061.165972222225</v>
      </c>
      <c r="T3212" s="10">
        <f t="shared" si="253"/>
        <v>41013.936562499999</v>
      </c>
    </row>
    <row r="3213" spans="1:20" ht="43.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50"/>
        <v>1.1974347826086957</v>
      </c>
      <c r="P3213">
        <f t="shared" si="251"/>
        <v>1.1691659707345411E-2</v>
      </c>
      <c r="Q3213" t="str" cm="1">
        <f t="array" ref="Q3213">_xlfn.IFS(LEFT(N3213,4)="film","film &amp; video",LEFT(N3213,4)="food","food",LEFT(N3213,4)="game","games",LEFT(N3213,4)="jour","journalism",LEFT(N3213,4)="musi","music",LEFT(N3213,4)="phot","photography",LEFT(N3213,4)="publ","publishing",LEFT(N3213,4)="tech","technology",LEFT(N3213,4)="thea","theater")</f>
        <v>theater</v>
      </c>
      <c r="R3213" t="str">
        <f t="shared" si="254"/>
        <v>plays</v>
      </c>
      <c r="S3213" s="10">
        <f t="shared" si="252"/>
        <v>41866.083333333336</v>
      </c>
      <c r="T3213" s="10">
        <f t="shared" si="253"/>
        <v>41834.586574074077</v>
      </c>
    </row>
    <row r="3214" spans="1:20" ht="28.8">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50"/>
        <v>1.2625</v>
      </c>
      <c r="P3214">
        <f t="shared" si="251"/>
        <v>1.8613861386138613E-2</v>
      </c>
      <c r="Q3214" t="str" cm="1">
        <f t="array" ref="Q3214">_xlfn.IFS(LEFT(N3214,4)="film","film &amp; video",LEFT(N3214,4)="food","food",LEFT(N3214,4)="game","games",LEFT(N3214,4)="jour","journalism",LEFT(N3214,4)="musi","music",LEFT(N3214,4)="phot","photography",LEFT(N3214,4)="publ","publishing",LEFT(N3214,4)="tech","technology",LEFT(N3214,4)="thea","theater")</f>
        <v>theater</v>
      </c>
      <c r="R3214" t="str">
        <f t="shared" si="254"/>
        <v>plays</v>
      </c>
      <c r="S3214" s="10">
        <f t="shared" si="252"/>
        <v>41859.795729166668</v>
      </c>
      <c r="T3214" s="10">
        <f t="shared" si="253"/>
        <v>41829.795729166668</v>
      </c>
    </row>
    <row r="3215" spans="1:20" ht="43.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50"/>
        <v>1.0011666666666668</v>
      </c>
      <c r="P3215">
        <f t="shared" si="251"/>
        <v>7.8242050940569331E-3</v>
      </c>
      <c r="Q3215" t="str" cm="1">
        <f t="array" ref="Q3215">_xlfn.IFS(LEFT(N3215,4)="film","film &amp; video",LEFT(N3215,4)="food","food",LEFT(N3215,4)="game","games",LEFT(N3215,4)="jour","journalism",LEFT(N3215,4)="musi","music",LEFT(N3215,4)="phot","photography",LEFT(N3215,4)="publ","publishing",LEFT(N3215,4)="tech","technology",LEFT(N3215,4)="thea","theater")</f>
        <v>theater</v>
      </c>
      <c r="R3215" t="str">
        <f t="shared" si="254"/>
        <v>plays</v>
      </c>
      <c r="S3215" s="10">
        <f t="shared" si="252"/>
        <v>42211.763414351852</v>
      </c>
      <c r="T3215" s="10">
        <f t="shared" si="253"/>
        <v>42171.763414351852</v>
      </c>
    </row>
    <row r="3216" spans="1:20" ht="43.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50"/>
        <v>1.0213333333333334</v>
      </c>
      <c r="P3216">
        <f t="shared" si="251"/>
        <v>9.383159268929504E-3</v>
      </c>
      <c r="Q3216" t="str" cm="1">
        <f t="array" ref="Q3216">_xlfn.IFS(LEFT(N3216,4)="film","film &amp; video",LEFT(N3216,4)="food","food",LEFT(N3216,4)="game","games",LEFT(N3216,4)="jour","journalism",LEFT(N3216,4)="musi","music",LEFT(N3216,4)="phot","photography",LEFT(N3216,4)="publ","publishing",LEFT(N3216,4)="tech","technology",LEFT(N3216,4)="thea","theater")</f>
        <v>theater</v>
      </c>
      <c r="R3216" t="str">
        <f t="shared" si="254"/>
        <v>plays</v>
      </c>
      <c r="S3216" s="10">
        <f t="shared" si="252"/>
        <v>42374.996527777781</v>
      </c>
      <c r="T3216" s="10">
        <f t="shared" si="253"/>
        <v>42337.792511574073</v>
      </c>
    </row>
    <row r="3217" spans="1:20" ht="57.6">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50"/>
        <v>1.0035142857142858</v>
      </c>
      <c r="P3217">
        <f t="shared" si="251"/>
        <v>3.8151638527460638E-3</v>
      </c>
      <c r="Q3217" t="str" cm="1">
        <f t="array" ref="Q3217">_xlfn.IFS(LEFT(N3217,4)="film","film &amp; video",LEFT(N3217,4)="food","food",LEFT(N3217,4)="game","games",LEFT(N3217,4)="jour","journalism",LEFT(N3217,4)="musi","music",LEFT(N3217,4)="phot","photography",LEFT(N3217,4)="publ","publishing",LEFT(N3217,4)="tech","technology",LEFT(N3217,4)="thea","theater")</f>
        <v>theater</v>
      </c>
      <c r="R3217" t="str">
        <f t="shared" si="254"/>
        <v>plays</v>
      </c>
      <c r="S3217" s="10">
        <f t="shared" si="252"/>
        <v>42257.165972222225</v>
      </c>
      <c r="T3217" s="10">
        <f t="shared" si="253"/>
        <v>42219.665173611109</v>
      </c>
    </row>
    <row r="3218" spans="1:20" ht="43.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50"/>
        <v>1.0004999999999999</v>
      </c>
      <c r="P3218">
        <f t="shared" si="251"/>
        <v>1.7491254372813594E-2</v>
      </c>
      <c r="Q3218" t="str" cm="1">
        <f t="array" ref="Q3218">_xlfn.IFS(LEFT(N3218,4)="film","film &amp; video",LEFT(N3218,4)="food","food",LEFT(N3218,4)="game","games",LEFT(N3218,4)="jour","journalism",LEFT(N3218,4)="musi","music",LEFT(N3218,4)="phot","photography",LEFT(N3218,4)="publ","publishing",LEFT(N3218,4)="tech","technology",LEFT(N3218,4)="thea","theater")</f>
        <v>theater</v>
      </c>
      <c r="R3218" t="str">
        <f t="shared" si="254"/>
        <v>plays</v>
      </c>
      <c r="S3218" s="10">
        <f t="shared" si="252"/>
        <v>42196.604166666672</v>
      </c>
      <c r="T3218" s="10">
        <f t="shared" si="253"/>
        <v>42165.462627314817</v>
      </c>
    </row>
    <row r="3219" spans="1:20" ht="28.8">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50"/>
        <v>1.1602222222222223</v>
      </c>
      <c r="P3219">
        <f t="shared" si="251"/>
        <v>1.991955564068186E-2</v>
      </c>
      <c r="Q3219" t="str" cm="1">
        <f t="array" ref="Q3219">_xlfn.IFS(LEFT(N3219,4)="film","film &amp; video",LEFT(N3219,4)="food","food",LEFT(N3219,4)="game","games",LEFT(N3219,4)="jour","journalism",LEFT(N3219,4)="musi","music",LEFT(N3219,4)="phot","photography",LEFT(N3219,4)="publ","publishing",LEFT(N3219,4)="tech","technology",LEFT(N3219,4)="thea","theater")</f>
        <v>theater</v>
      </c>
      <c r="R3219" t="str">
        <f t="shared" si="254"/>
        <v>plays</v>
      </c>
      <c r="S3219" s="10">
        <f t="shared" si="252"/>
        <v>42678.546111111107</v>
      </c>
      <c r="T3219" s="10">
        <f t="shared" si="253"/>
        <v>42648.546111111107</v>
      </c>
    </row>
    <row r="3220" spans="1:20" ht="43.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50"/>
        <v>1.0209999999999999</v>
      </c>
      <c r="P3220">
        <f t="shared" si="251"/>
        <v>1.5017956252040483E-2</v>
      </c>
      <c r="Q3220" t="str" cm="1">
        <f t="array" ref="Q3220">_xlfn.IFS(LEFT(N3220,4)="film","film &amp; video",LEFT(N3220,4)="food","food",LEFT(N3220,4)="game","games",LEFT(N3220,4)="jour","journalism",LEFT(N3220,4)="musi","music",LEFT(N3220,4)="phot","photography",LEFT(N3220,4)="publ","publishing",LEFT(N3220,4)="tech","technology",LEFT(N3220,4)="thea","theater")</f>
        <v>theater</v>
      </c>
      <c r="R3220" t="str">
        <f t="shared" si="254"/>
        <v>plays</v>
      </c>
      <c r="S3220" s="10">
        <f t="shared" si="252"/>
        <v>42004</v>
      </c>
      <c r="T3220" s="10">
        <f t="shared" si="253"/>
        <v>41971.002152777779</v>
      </c>
    </row>
    <row r="3221" spans="1:20" ht="43.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50"/>
        <v>1.0011000000000001</v>
      </c>
      <c r="P3221">
        <f t="shared" si="251"/>
        <v>5.9434621915892515E-3</v>
      </c>
      <c r="Q3221" t="str" cm="1">
        <f t="array" ref="Q3221">_xlfn.IFS(LEFT(N3221,4)="film","film &amp; video",LEFT(N3221,4)="food","food",LEFT(N3221,4)="game","games",LEFT(N3221,4)="jour","journalism",LEFT(N3221,4)="musi","music",LEFT(N3221,4)="phot","photography",LEFT(N3221,4)="publ","publishing",LEFT(N3221,4)="tech","technology",LEFT(N3221,4)="thea","theater")</f>
        <v>theater</v>
      </c>
      <c r="R3221" t="str">
        <f t="shared" si="254"/>
        <v>plays</v>
      </c>
      <c r="S3221" s="10">
        <f t="shared" si="252"/>
        <v>42085.941516203704</v>
      </c>
      <c r="T3221" s="10">
        <f t="shared" si="253"/>
        <v>42050.983182870375</v>
      </c>
    </row>
    <row r="3222" spans="1:20" ht="28.8">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50"/>
        <v>1.0084</v>
      </c>
      <c r="P3222">
        <f t="shared" si="251"/>
        <v>3.9005685574507471E-3</v>
      </c>
      <c r="Q3222" t="str" cm="1">
        <f t="array" ref="Q3222">_xlfn.IFS(LEFT(N3222,4)="film","film &amp; video",LEFT(N3222,4)="food","food",LEFT(N3222,4)="game","games",LEFT(N3222,4)="jour","journalism",LEFT(N3222,4)="musi","music",LEFT(N3222,4)="phot","photography",LEFT(N3222,4)="publ","publishing",LEFT(N3222,4)="tech","technology",LEFT(N3222,4)="thea","theater")</f>
        <v>theater</v>
      </c>
      <c r="R3222" t="str">
        <f t="shared" si="254"/>
        <v>plays</v>
      </c>
      <c r="S3222" s="10">
        <f t="shared" si="252"/>
        <v>42806.875</v>
      </c>
      <c r="T3222" s="10">
        <f t="shared" si="253"/>
        <v>42772.833379629628</v>
      </c>
    </row>
    <row r="3223" spans="1:20" ht="57.6">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50"/>
        <v>1.0342499999999999</v>
      </c>
      <c r="P3223">
        <f t="shared" si="251"/>
        <v>2.7314479091128836E-2</v>
      </c>
      <c r="Q3223" t="str" cm="1">
        <f t="array" ref="Q3223">_xlfn.IFS(LEFT(N3223,4)="film","film &amp; video",LEFT(N3223,4)="food","food",LEFT(N3223,4)="game","games",LEFT(N3223,4)="jour","journalism",LEFT(N3223,4)="musi","music",LEFT(N3223,4)="phot","photography",LEFT(N3223,4)="publ","publishing",LEFT(N3223,4)="tech","technology",LEFT(N3223,4)="thea","theater")</f>
        <v>theater</v>
      </c>
      <c r="R3223" t="str">
        <f t="shared" si="254"/>
        <v>plays</v>
      </c>
      <c r="S3223" s="10">
        <f t="shared" si="252"/>
        <v>42190.696793981479</v>
      </c>
      <c r="T3223" s="10">
        <f t="shared" si="253"/>
        <v>42155.696793981479</v>
      </c>
    </row>
    <row r="3224" spans="1:20" ht="43.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50"/>
        <v>1.248</v>
      </c>
      <c r="P3224">
        <f t="shared" si="251"/>
        <v>2.6923076923076925E-2</v>
      </c>
      <c r="Q3224" t="str" cm="1">
        <f t="array" ref="Q3224">_xlfn.IFS(LEFT(N3224,4)="film","film &amp; video",LEFT(N3224,4)="food","food",LEFT(N3224,4)="game","games",LEFT(N3224,4)="jour","journalism",LEFT(N3224,4)="musi","music",LEFT(N3224,4)="phot","photography",LEFT(N3224,4)="publ","publishing",LEFT(N3224,4)="tech","technology",LEFT(N3224,4)="thea","theater")</f>
        <v>theater</v>
      </c>
      <c r="R3224" t="str">
        <f t="shared" si="254"/>
        <v>plays</v>
      </c>
      <c r="S3224" s="10">
        <f t="shared" si="252"/>
        <v>42301.895138888889</v>
      </c>
      <c r="T3224" s="10">
        <f t="shared" si="253"/>
        <v>42270.582141203704</v>
      </c>
    </row>
    <row r="3225" spans="1:20" ht="28.8">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50"/>
        <v>1.0951612903225807</v>
      </c>
      <c r="P3225">
        <f t="shared" si="251"/>
        <v>2.1796759941089837E-2</v>
      </c>
      <c r="Q3225" t="str" cm="1">
        <f t="array" ref="Q3225">_xlfn.IFS(LEFT(N3225,4)="film","film &amp; video",LEFT(N3225,4)="food","food",LEFT(N3225,4)="game","games",LEFT(N3225,4)="jour","journalism",LEFT(N3225,4)="musi","music",LEFT(N3225,4)="phot","photography",LEFT(N3225,4)="publ","publishing",LEFT(N3225,4)="tech","technology",LEFT(N3225,4)="thea","theater")</f>
        <v>theater</v>
      </c>
      <c r="R3225" t="str">
        <f t="shared" si="254"/>
        <v>plays</v>
      </c>
      <c r="S3225" s="10">
        <f t="shared" si="252"/>
        <v>42236.835370370376</v>
      </c>
      <c r="T3225" s="10">
        <f t="shared" si="253"/>
        <v>42206.835370370376</v>
      </c>
    </row>
    <row r="3226" spans="1:20" ht="57.6">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50"/>
        <v>1.0203333333333333</v>
      </c>
      <c r="P3226">
        <f t="shared" si="251"/>
        <v>7.0565174779483831E-3</v>
      </c>
      <c r="Q3226" t="str" cm="1">
        <f t="array" ref="Q3226">_xlfn.IFS(LEFT(N3226,4)="film","film &amp; video",LEFT(N3226,4)="food","food",LEFT(N3226,4)="game","games",LEFT(N3226,4)="jour","journalism",LEFT(N3226,4)="musi","music",LEFT(N3226,4)="phot","photography",LEFT(N3226,4)="publ","publishing",LEFT(N3226,4)="tech","technology",LEFT(N3226,4)="thea","theater")</f>
        <v>theater</v>
      </c>
      <c r="R3226" t="str">
        <f t="shared" si="254"/>
        <v>plays</v>
      </c>
      <c r="S3226" s="10">
        <f t="shared" si="252"/>
        <v>42745.208333333328</v>
      </c>
      <c r="T3226" s="10">
        <f t="shared" si="253"/>
        <v>42697.850844907407</v>
      </c>
    </row>
    <row r="3227" spans="1:20" ht="43.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50"/>
        <v>1.0235000000000001</v>
      </c>
      <c r="P3227">
        <f t="shared" si="251"/>
        <v>1.9052271617000488E-2</v>
      </c>
      <c r="Q3227" t="str" cm="1">
        <f t="array" ref="Q3227">_xlfn.IFS(LEFT(N3227,4)="film","film &amp; video",LEFT(N3227,4)="food","food",LEFT(N3227,4)="game","games",LEFT(N3227,4)="jour","journalism",LEFT(N3227,4)="musi","music",LEFT(N3227,4)="phot","photography",LEFT(N3227,4)="publ","publishing",LEFT(N3227,4)="tech","technology",LEFT(N3227,4)="thea","theater")</f>
        <v>theater</v>
      </c>
      <c r="R3227" t="str">
        <f t="shared" si="254"/>
        <v>plays</v>
      </c>
      <c r="S3227" s="10">
        <f t="shared" si="252"/>
        <v>42524.875</v>
      </c>
      <c r="T3227" s="10">
        <f t="shared" si="253"/>
        <v>42503.559467592597</v>
      </c>
    </row>
    <row r="3228" spans="1:20" ht="43.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50"/>
        <v>1.0416666666666667</v>
      </c>
      <c r="P3228">
        <f t="shared" si="251"/>
        <v>1.6799999999999999E-2</v>
      </c>
      <c r="Q3228" t="str" cm="1">
        <f t="array" ref="Q3228">_xlfn.IFS(LEFT(N3228,4)="film","film &amp; video",LEFT(N3228,4)="food","food",LEFT(N3228,4)="game","games",LEFT(N3228,4)="jour","journalism",LEFT(N3228,4)="musi","music",LEFT(N3228,4)="phot","photography",LEFT(N3228,4)="publ","publishing",LEFT(N3228,4)="tech","technology",LEFT(N3228,4)="thea","theater")</f>
        <v>theater</v>
      </c>
      <c r="R3228" t="str">
        <f t="shared" si="254"/>
        <v>plays</v>
      </c>
      <c r="S3228" s="10">
        <f t="shared" si="252"/>
        <v>42307.583472222221</v>
      </c>
      <c r="T3228" s="10">
        <f t="shared" si="253"/>
        <v>42277.583472222221</v>
      </c>
    </row>
    <row r="3229" spans="1:20" ht="43.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50"/>
        <v>1.25</v>
      </c>
      <c r="P3229">
        <f t="shared" si="251"/>
        <v>0.02</v>
      </c>
      <c r="Q3229" t="str" cm="1">
        <f t="array" ref="Q3229">_xlfn.IFS(LEFT(N3229,4)="film","film &amp; video",LEFT(N3229,4)="food","food",LEFT(N3229,4)="game","games",LEFT(N3229,4)="jour","journalism",LEFT(N3229,4)="musi","music",LEFT(N3229,4)="phot","photography",LEFT(N3229,4)="publ","publishing",LEFT(N3229,4)="tech","technology",LEFT(N3229,4)="thea","theater")</f>
        <v>theater</v>
      </c>
      <c r="R3229" t="str">
        <f t="shared" si="254"/>
        <v>plays</v>
      </c>
      <c r="S3229" s="10">
        <f t="shared" si="252"/>
        <v>42752.882361111115</v>
      </c>
      <c r="T3229" s="10">
        <f t="shared" si="253"/>
        <v>42722.882361111115</v>
      </c>
    </row>
    <row r="3230" spans="1:20" ht="28.8">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50"/>
        <v>1.0234285714285714</v>
      </c>
      <c r="P3230">
        <f t="shared" si="251"/>
        <v>5.1647124511446122E-3</v>
      </c>
      <c r="Q3230" t="str" cm="1">
        <f t="array" ref="Q3230">_xlfn.IFS(LEFT(N3230,4)="film","film &amp; video",LEFT(N3230,4)="food","food",LEFT(N3230,4)="game","games",LEFT(N3230,4)="jour","journalism",LEFT(N3230,4)="musi","music",LEFT(N3230,4)="phot","photography",LEFT(N3230,4)="publ","publishing",LEFT(N3230,4)="tech","technology",LEFT(N3230,4)="thea","theater")</f>
        <v>theater</v>
      </c>
      <c r="R3230" t="str">
        <f t="shared" si="254"/>
        <v>plays</v>
      </c>
      <c r="S3230" s="10">
        <f t="shared" si="252"/>
        <v>42355.207638888889</v>
      </c>
      <c r="T3230" s="10">
        <f t="shared" si="253"/>
        <v>42323.70930555556</v>
      </c>
    </row>
    <row r="3231" spans="1:20" ht="43.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50"/>
        <v>1.0786500000000001</v>
      </c>
      <c r="P3231">
        <f t="shared" si="251"/>
        <v>9.3635562972233816E-3</v>
      </c>
      <c r="Q3231" t="str" cm="1">
        <f t="array" ref="Q3231">_xlfn.IFS(LEFT(N3231,4)="film","film &amp; video",LEFT(N3231,4)="food","food",LEFT(N3231,4)="game","games",LEFT(N3231,4)="jour","journalism",LEFT(N3231,4)="musi","music",LEFT(N3231,4)="phot","photography",LEFT(N3231,4)="publ","publishing",LEFT(N3231,4)="tech","technology",LEFT(N3231,4)="thea","theater")</f>
        <v>theater</v>
      </c>
      <c r="R3231" t="str">
        <f t="shared" si="254"/>
        <v>plays</v>
      </c>
      <c r="S3231" s="10">
        <f t="shared" si="252"/>
        <v>41963.333310185189</v>
      </c>
      <c r="T3231" s="10">
        <f t="shared" si="253"/>
        <v>41933.291643518518</v>
      </c>
    </row>
    <row r="3232" spans="1:20" ht="43.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50"/>
        <v>1.0988461538461538</v>
      </c>
      <c r="P3232">
        <f t="shared" si="251"/>
        <v>1.2950647532376619E-2</v>
      </c>
      <c r="Q3232" t="str" cm="1">
        <f t="array" ref="Q3232">_xlfn.IFS(LEFT(N3232,4)="film","film &amp; video",LEFT(N3232,4)="food","food",LEFT(N3232,4)="game","games",LEFT(N3232,4)="jour","journalism",LEFT(N3232,4)="musi","music",LEFT(N3232,4)="phot","photography",LEFT(N3232,4)="publ","publishing",LEFT(N3232,4)="tech","technology",LEFT(N3232,4)="thea","theater")</f>
        <v>theater</v>
      </c>
      <c r="R3232" t="str">
        <f t="shared" si="254"/>
        <v>plays</v>
      </c>
      <c r="S3232" s="10">
        <f t="shared" si="252"/>
        <v>41913.165972222225</v>
      </c>
      <c r="T3232" s="10">
        <f t="shared" si="253"/>
        <v>41898.168125000004</v>
      </c>
    </row>
    <row r="3233" spans="1:20" ht="43.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50"/>
        <v>1.61</v>
      </c>
      <c r="P3233">
        <f t="shared" si="251"/>
        <v>1.7391304347826087E-2</v>
      </c>
      <c r="Q3233" t="str" cm="1">
        <f t="array" ref="Q3233">_xlfn.IFS(LEFT(N3233,4)="film","film &amp; video",LEFT(N3233,4)="food","food",LEFT(N3233,4)="game","games",LEFT(N3233,4)="jour","journalism",LEFT(N3233,4)="musi","music",LEFT(N3233,4)="phot","photography",LEFT(N3233,4)="publ","publishing",LEFT(N3233,4)="tech","technology",LEFT(N3233,4)="thea","theater")</f>
        <v>theater</v>
      </c>
      <c r="R3233" t="str">
        <f t="shared" si="254"/>
        <v>plays</v>
      </c>
      <c r="S3233" s="10">
        <f t="shared" si="252"/>
        <v>42476.943831018521</v>
      </c>
      <c r="T3233" s="10">
        <f t="shared" si="253"/>
        <v>42446.943831018521</v>
      </c>
    </row>
    <row r="3234" spans="1:20" ht="43.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50"/>
        <v>1.3120000000000001</v>
      </c>
      <c r="P3234">
        <f t="shared" si="251"/>
        <v>1.9817073170731708E-2</v>
      </c>
      <c r="Q3234" t="str" cm="1">
        <f t="array" ref="Q3234">_xlfn.IFS(LEFT(N3234,4)="film","film &amp; video",LEFT(N3234,4)="food","food",LEFT(N3234,4)="game","games",LEFT(N3234,4)="jour","journalism",LEFT(N3234,4)="musi","music",LEFT(N3234,4)="phot","photography",LEFT(N3234,4)="publ","publishing",LEFT(N3234,4)="tech","technology",LEFT(N3234,4)="thea","theater")</f>
        <v>theater</v>
      </c>
      <c r="R3234" t="str">
        <f t="shared" si="254"/>
        <v>plays</v>
      </c>
      <c r="S3234" s="10">
        <f t="shared" si="252"/>
        <v>42494.165972222225</v>
      </c>
      <c r="T3234" s="10">
        <f t="shared" si="253"/>
        <v>42463.81385416667</v>
      </c>
    </row>
    <row r="3235" spans="1:20" ht="43.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50"/>
        <v>1.1879999999999999</v>
      </c>
      <c r="P3235">
        <f t="shared" si="251"/>
        <v>1.026936026936027E-2</v>
      </c>
      <c r="Q3235" t="str" cm="1">
        <f t="array" ref="Q3235">_xlfn.IFS(LEFT(N3235,4)="film","film &amp; video",LEFT(N3235,4)="food","food",LEFT(N3235,4)="game","games",LEFT(N3235,4)="jour","journalism",LEFT(N3235,4)="musi","music",LEFT(N3235,4)="phot","photography",LEFT(N3235,4)="publ","publishing",LEFT(N3235,4)="tech","technology",LEFT(N3235,4)="thea","theater")</f>
        <v>theater</v>
      </c>
      <c r="R3235" t="str">
        <f t="shared" si="254"/>
        <v>plays</v>
      </c>
      <c r="S3235" s="10">
        <f t="shared" si="252"/>
        <v>42796.805034722223</v>
      </c>
      <c r="T3235" s="10">
        <f t="shared" si="253"/>
        <v>42766.805034722223</v>
      </c>
    </row>
    <row r="3236" spans="1:20" ht="43.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50"/>
        <v>1.0039275000000001</v>
      </c>
      <c r="P3236">
        <f t="shared" si="251"/>
        <v>2.8637526116178709E-2</v>
      </c>
      <c r="Q3236" t="str" cm="1">
        <f t="array" ref="Q3236">_xlfn.IFS(LEFT(N3236,4)="film","film &amp; video",LEFT(N3236,4)="food","food",LEFT(N3236,4)="game","games",LEFT(N3236,4)="jour","journalism",LEFT(N3236,4)="musi","music",LEFT(N3236,4)="phot","photography",LEFT(N3236,4)="publ","publishing",LEFT(N3236,4)="tech","technology",LEFT(N3236,4)="thea","theater")</f>
        <v>theater</v>
      </c>
      <c r="R3236" t="str">
        <f t="shared" si="254"/>
        <v>plays</v>
      </c>
      <c r="S3236" s="10">
        <f t="shared" si="252"/>
        <v>42767.979861111111</v>
      </c>
      <c r="T3236" s="10">
        <f t="shared" si="253"/>
        <v>42734.789444444439</v>
      </c>
    </row>
    <row r="3237" spans="1:20" ht="43.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50"/>
        <v>1.0320666666666667</v>
      </c>
      <c r="P3237">
        <f t="shared" si="251"/>
        <v>1.1691751178864415E-2</v>
      </c>
      <c r="Q3237" t="str" cm="1">
        <f t="array" ref="Q3237">_xlfn.IFS(LEFT(N3237,4)="film","film &amp; video",LEFT(N3237,4)="food","food",LEFT(N3237,4)="game","games",LEFT(N3237,4)="jour","journalism",LEFT(N3237,4)="musi","music",LEFT(N3237,4)="phot","photography",LEFT(N3237,4)="publ","publishing",LEFT(N3237,4)="tech","technology",LEFT(N3237,4)="thea","theater")</f>
        <v>theater</v>
      </c>
      <c r="R3237" t="str">
        <f t="shared" si="254"/>
        <v>plays</v>
      </c>
      <c r="S3237" s="10">
        <f t="shared" si="252"/>
        <v>42552.347812499997</v>
      </c>
      <c r="T3237" s="10">
        <f t="shared" si="253"/>
        <v>42522.347812499997</v>
      </c>
    </row>
    <row r="3238" spans="1:20" ht="43.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50"/>
        <v>1.006</v>
      </c>
      <c r="P3238">
        <f t="shared" si="251"/>
        <v>5.4671968190854875E-3</v>
      </c>
      <c r="Q3238" t="str" cm="1">
        <f t="array" ref="Q3238">_xlfn.IFS(LEFT(N3238,4)="film","film &amp; video",LEFT(N3238,4)="food","food",LEFT(N3238,4)="game","games",LEFT(N3238,4)="jour","journalism",LEFT(N3238,4)="musi","music",LEFT(N3238,4)="phot","photography",LEFT(N3238,4)="publ","publishing",LEFT(N3238,4)="tech","technology",LEFT(N3238,4)="thea","theater")</f>
        <v>theater</v>
      </c>
      <c r="R3238" t="str">
        <f t="shared" si="254"/>
        <v>plays</v>
      </c>
      <c r="S3238" s="10">
        <f t="shared" si="252"/>
        <v>42732.917048611111</v>
      </c>
      <c r="T3238" s="10">
        <f t="shared" si="253"/>
        <v>42702.917048611111</v>
      </c>
    </row>
    <row r="3239" spans="1:20" ht="28.8">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50"/>
        <v>1.0078754285714286</v>
      </c>
      <c r="P3239">
        <f t="shared" si="251"/>
        <v>7.6256589533173604E-3</v>
      </c>
      <c r="Q3239" t="str" cm="1">
        <f t="array" ref="Q3239">_xlfn.IFS(LEFT(N3239,4)="film","film &amp; video",LEFT(N3239,4)="food","food",LEFT(N3239,4)="game","games",LEFT(N3239,4)="jour","journalism",LEFT(N3239,4)="musi","music",LEFT(N3239,4)="phot","photography",LEFT(N3239,4)="publ","publishing",LEFT(N3239,4)="tech","technology",LEFT(N3239,4)="thea","theater")</f>
        <v>theater</v>
      </c>
      <c r="R3239" t="str">
        <f t="shared" si="254"/>
        <v>plays</v>
      </c>
      <c r="S3239" s="10">
        <f t="shared" si="252"/>
        <v>42276.165972222225</v>
      </c>
      <c r="T3239" s="10">
        <f t="shared" si="253"/>
        <v>42252.474351851852</v>
      </c>
    </row>
    <row r="3240" spans="1:20" ht="43.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50"/>
        <v>1.1232142857142857</v>
      </c>
      <c r="P3240">
        <f t="shared" si="251"/>
        <v>2.5119236883942766E-2</v>
      </c>
      <c r="Q3240" t="str" cm="1">
        <f t="array" ref="Q3240">_xlfn.IFS(LEFT(N3240,4)="film","film &amp; video",LEFT(N3240,4)="food","food",LEFT(N3240,4)="game","games",LEFT(N3240,4)="jour","journalism",LEFT(N3240,4)="musi","music",LEFT(N3240,4)="phot","photography",LEFT(N3240,4)="publ","publishing",LEFT(N3240,4)="tech","technology",LEFT(N3240,4)="thea","theater")</f>
        <v>theater</v>
      </c>
      <c r="R3240" t="str">
        <f t="shared" si="254"/>
        <v>plays</v>
      </c>
      <c r="S3240" s="10">
        <f t="shared" si="252"/>
        <v>42186.510393518518</v>
      </c>
      <c r="T3240" s="10">
        <f t="shared" si="253"/>
        <v>42156.510393518518</v>
      </c>
    </row>
    <row r="3241" spans="1:20" ht="57.6">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50"/>
        <v>1.0591914022517912</v>
      </c>
      <c r="P3241">
        <f t="shared" si="251"/>
        <v>1.6749933161324407E-2</v>
      </c>
      <c r="Q3241" t="str" cm="1">
        <f t="array" ref="Q3241">_xlfn.IFS(LEFT(N3241,4)="film","film &amp; video",LEFT(N3241,4)="food","food",LEFT(N3241,4)="game","games",LEFT(N3241,4)="jour","journalism",LEFT(N3241,4)="musi","music",LEFT(N3241,4)="phot","photography",LEFT(N3241,4)="publ","publishing",LEFT(N3241,4)="tech","technology",LEFT(N3241,4)="thea","theater")</f>
        <v>theater</v>
      </c>
      <c r="R3241" t="str">
        <f t="shared" si="254"/>
        <v>plays</v>
      </c>
      <c r="S3241" s="10">
        <f t="shared" si="252"/>
        <v>42302.999305555553</v>
      </c>
      <c r="T3241" s="10">
        <f t="shared" si="253"/>
        <v>42278.089039351849</v>
      </c>
    </row>
    <row r="3242" spans="1:20" ht="43.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50"/>
        <v>1.0056666666666667</v>
      </c>
      <c r="P3242">
        <f t="shared" si="251"/>
        <v>1.1269472986410341E-2</v>
      </c>
      <c r="Q3242" t="str" cm="1">
        <f t="array" ref="Q3242">_xlfn.IFS(LEFT(N3242,4)="film","film &amp; video",LEFT(N3242,4)="food","food",LEFT(N3242,4)="game","games",LEFT(N3242,4)="jour","journalism",LEFT(N3242,4)="musi","music",LEFT(N3242,4)="phot","photography",LEFT(N3242,4)="publ","publishing",LEFT(N3242,4)="tech","technology",LEFT(N3242,4)="thea","theater")</f>
        <v>theater</v>
      </c>
      <c r="R3242" t="str">
        <f t="shared" si="254"/>
        <v>plays</v>
      </c>
      <c r="S3242" s="10">
        <f t="shared" si="252"/>
        <v>42782.958333333328</v>
      </c>
      <c r="T3242" s="10">
        <f t="shared" si="253"/>
        <v>42754.693842592591</v>
      </c>
    </row>
    <row r="3243" spans="1:20" ht="57.6">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50"/>
        <v>1.1530588235294117</v>
      </c>
      <c r="P3243">
        <f t="shared" si="251"/>
        <v>1.7039077645138252E-2</v>
      </c>
      <c r="Q3243" t="str" cm="1">
        <f t="array" ref="Q3243">_xlfn.IFS(LEFT(N3243,4)="film","film &amp; video",LEFT(N3243,4)="food","food",LEFT(N3243,4)="game","games",LEFT(N3243,4)="jour","journalism",LEFT(N3243,4)="musi","music",LEFT(N3243,4)="phot","photography",LEFT(N3243,4)="publ","publishing",LEFT(N3243,4)="tech","technology",LEFT(N3243,4)="thea","theater")</f>
        <v>theater</v>
      </c>
      <c r="R3243" t="str">
        <f t="shared" si="254"/>
        <v>plays</v>
      </c>
      <c r="S3243" s="10">
        <f t="shared" si="252"/>
        <v>41926.290972222225</v>
      </c>
      <c r="T3243" s="10">
        <f t="shared" si="253"/>
        <v>41893.324884259258</v>
      </c>
    </row>
    <row r="3244" spans="1:20" ht="43.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50"/>
        <v>1.273042</v>
      </c>
      <c r="P3244">
        <f t="shared" si="251"/>
        <v>1.4375016692300804E-2</v>
      </c>
      <c r="Q3244" t="str" cm="1">
        <f t="array" ref="Q3244">_xlfn.IFS(LEFT(N3244,4)="film","film &amp; video",LEFT(N3244,4)="food","food",LEFT(N3244,4)="game","games",LEFT(N3244,4)="jour","journalism",LEFT(N3244,4)="musi","music",LEFT(N3244,4)="phot","photography",LEFT(N3244,4)="publ","publishing",LEFT(N3244,4)="tech","technology",LEFT(N3244,4)="thea","theater")</f>
        <v>theater</v>
      </c>
      <c r="R3244" t="str">
        <f t="shared" si="254"/>
        <v>plays</v>
      </c>
      <c r="S3244" s="10">
        <f t="shared" si="252"/>
        <v>41901.755694444444</v>
      </c>
      <c r="T3244" s="10">
        <f t="shared" si="253"/>
        <v>41871.755694444444</v>
      </c>
    </row>
    <row r="3245" spans="1:20" ht="43.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50"/>
        <v>1.028375</v>
      </c>
      <c r="P3245">
        <f t="shared" si="251"/>
        <v>8.630120335480735E-3</v>
      </c>
      <c r="Q3245" t="str" cm="1">
        <f t="array" ref="Q3245">_xlfn.IFS(LEFT(N3245,4)="film","film &amp; video",LEFT(N3245,4)="food","food",LEFT(N3245,4)="game","games",LEFT(N3245,4)="jour","journalism",LEFT(N3245,4)="musi","music",LEFT(N3245,4)="phot","photography",LEFT(N3245,4)="publ","publishing",LEFT(N3245,4)="tech","technology",LEFT(N3245,4)="thea","theater")</f>
        <v>theater</v>
      </c>
      <c r="R3245" t="str">
        <f t="shared" si="254"/>
        <v>plays</v>
      </c>
      <c r="S3245" s="10">
        <f t="shared" si="252"/>
        <v>42286</v>
      </c>
      <c r="T3245" s="10">
        <f t="shared" si="253"/>
        <v>42262.096782407403</v>
      </c>
    </row>
    <row r="3246" spans="1:20" ht="43.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50"/>
        <v>1.0293749999999999</v>
      </c>
      <c r="P3246">
        <f t="shared" si="251"/>
        <v>4.1894353369763208E-2</v>
      </c>
      <c r="Q3246" t="str" cm="1">
        <f t="array" ref="Q3246">_xlfn.IFS(LEFT(N3246,4)="film","film &amp; video",LEFT(N3246,4)="food","food",LEFT(N3246,4)="game","games",LEFT(N3246,4)="jour","journalism",LEFT(N3246,4)="musi","music",LEFT(N3246,4)="phot","photography",LEFT(N3246,4)="publ","publishing",LEFT(N3246,4)="tech","technology",LEFT(N3246,4)="thea","theater")</f>
        <v>theater</v>
      </c>
      <c r="R3246" t="str">
        <f t="shared" si="254"/>
        <v>plays</v>
      </c>
      <c r="S3246" s="10">
        <f t="shared" si="252"/>
        <v>42705.735902777778</v>
      </c>
      <c r="T3246" s="10">
        <f t="shared" si="253"/>
        <v>42675.694236111114</v>
      </c>
    </row>
    <row r="3247" spans="1:20" ht="43.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50"/>
        <v>1.043047619047619</v>
      </c>
      <c r="P3247">
        <f t="shared" si="251"/>
        <v>1.2326515704894084E-2</v>
      </c>
      <c r="Q3247" t="str" cm="1">
        <f t="array" ref="Q3247">_xlfn.IFS(LEFT(N3247,4)="film","film &amp; video",LEFT(N3247,4)="food","food",LEFT(N3247,4)="game","games",LEFT(N3247,4)="jour","journalism",LEFT(N3247,4)="musi","music",LEFT(N3247,4)="phot","photography",LEFT(N3247,4)="publ","publishing",LEFT(N3247,4)="tech","technology",LEFT(N3247,4)="thea","theater")</f>
        <v>theater</v>
      </c>
      <c r="R3247" t="str">
        <f t="shared" si="254"/>
        <v>plays</v>
      </c>
      <c r="S3247" s="10">
        <f t="shared" si="252"/>
        <v>42167.083333333328</v>
      </c>
      <c r="T3247" s="10">
        <f t="shared" si="253"/>
        <v>42135.60020833333</v>
      </c>
    </row>
    <row r="3248" spans="1:20" ht="43.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50"/>
        <v>1.1122000000000001</v>
      </c>
      <c r="P3248">
        <f t="shared" si="251"/>
        <v>1.7352994065815502E-2</v>
      </c>
      <c r="Q3248" t="str" cm="1">
        <f t="array" ref="Q3248">_xlfn.IFS(LEFT(N3248,4)="film","film &amp; video",LEFT(N3248,4)="food","food",LEFT(N3248,4)="game","games",LEFT(N3248,4)="jour","journalism",LEFT(N3248,4)="musi","music",LEFT(N3248,4)="phot","photography",LEFT(N3248,4)="publ","publishing",LEFT(N3248,4)="tech","technology",LEFT(N3248,4)="thea","theater")</f>
        <v>theater</v>
      </c>
      <c r="R3248" t="str">
        <f t="shared" si="254"/>
        <v>plays</v>
      </c>
      <c r="S3248" s="10">
        <f t="shared" si="252"/>
        <v>42259.165972222225</v>
      </c>
      <c r="T3248" s="10">
        <f t="shared" si="253"/>
        <v>42230.472222222219</v>
      </c>
    </row>
    <row r="3249" spans="1:20" ht="43.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50"/>
        <v>1.0586</v>
      </c>
      <c r="P3249">
        <f t="shared" si="251"/>
        <v>2.1537880219157379E-2</v>
      </c>
      <c r="Q3249" t="str" cm="1">
        <f t="array" ref="Q3249">_xlfn.IFS(LEFT(N3249,4)="film","film &amp; video",LEFT(N3249,4)="food","food",LEFT(N3249,4)="game","games",LEFT(N3249,4)="jour","journalism",LEFT(N3249,4)="musi","music",LEFT(N3249,4)="phot","photography",LEFT(N3249,4)="publ","publishing",LEFT(N3249,4)="tech","technology",LEFT(N3249,4)="thea","theater")</f>
        <v>theater</v>
      </c>
      <c r="R3249" t="str">
        <f t="shared" si="254"/>
        <v>plays</v>
      </c>
      <c r="S3249" s="10">
        <f t="shared" si="252"/>
        <v>42197.434166666666</v>
      </c>
      <c r="T3249" s="10">
        <f t="shared" si="253"/>
        <v>42167.434166666666</v>
      </c>
    </row>
    <row r="3250" spans="1:20" ht="28.8">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50"/>
        <v>1.0079166666666666</v>
      </c>
      <c r="P3250">
        <f t="shared" si="251"/>
        <v>1.6535758577924761E-2</v>
      </c>
      <c r="Q3250" t="str" cm="1">
        <f t="array" ref="Q3250">_xlfn.IFS(LEFT(N3250,4)="film","film &amp; video",LEFT(N3250,4)="food","food",LEFT(N3250,4)="game","games",LEFT(N3250,4)="jour","journalism",LEFT(N3250,4)="musi","music",LEFT(N3250,4)="phot","photography",LEFT(N3250,4)="publ","publishing",LEFT(N3250,4)="tech","technology",LEFT(N3250,4)="thea","theater")</f>
        <v>theater</v>
      </c>
      <c r="R3250" t="str">
        <f t="shared" si="254"/>
        <v>plays</v>
      </c>
      <c r="S3250" s="10">
        <f t="shared" si="252"/>
        <v>42098.846724537041</v>
      </c>
      <c r="T3250" s="10">
        <f t="shared" si="253"/>
        <v>42068.888391203705</v>
      </c>
    </row>
    <row r="3251" spans="1:20" ht="43.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50"/>
        <v>1.0492727272727274</v>
      </c>
      <c r="P3251">
        <f t="shared" si="251"/>
        <v>1.5248657078495927E-2</v>
      </c>
      <c r="Q3251" t="str" cm="1">
        <f t="array" ref="Q3251">_xlfn.IFS(LEFT(N3251,4)="film","film &amp; video",LEFT(N3251,4)="food","food",LEFT(N3251,4)="game","games",LEFT(N3251,4)="jour","journalism",LEFT(N3251,4)="musi","music",LEFT(N3251,4)="phot","photography",LEFT(N3251,4)="publ","publishing",LEFT(N3251,4)="tech","technology",LEFT(N3251,4)="thea","theater")</f>
        <v>theater</v>
      </c>
      <c r="R3251" t="str">
        <f t="shared" si="254"/>
        <v>plays</v>
      </c>
      <c r="S3251" s="10">
        <f t="shared" si="252"/>
        <v>42175.746689814812</v>
      </c>
      <c r="T3251" s="10">
        <f t="shared" si="253"/>
        <v>42145.746689814812</v>
      </c>
    </row>
    <row r="3252" spans="1:20" ht="57.6">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50"/>
        <v>1.01552</v>
      </c>
      <c r="P3252">
        <f t="shared" si="251"/>
        <v>8.3897904521821332E-3</v>
      </c>
      <c r="Q3252" t="str" cm="1">
        <f t="array" ref="Q3252">_xlfn.IFS(LEFT(N3252,4)="film","film &amp; video",LEFT(N3252,4)="food","food",LEFT(N3252,4)="game","games",LEFT(N3252,4)="jour","journalism",LEFT(N3252,4)="musi","music",LEFT(N3252,4)="phot","photography",LEFT(N3252,4)="publ","publishing",LEFT(N3252,4)="tech","technology",LEFT(N3252,4)="thea","theater")</f>
        <v>theater</v>
      </c>
      <c r="R3252" t="str">
        <f t="shared" si="254"/>
        <v>plays</v>
      </c>
      <c r="S3252" s="10">
        <f t="shared" si="252"/>
        <v>41948.783842592595</v>
      </c>
      <c r="T3252" s="10">
        <f t="shared" si="253"/>
        <v>41918.742175925923</v>
      </c>
    </row>
    <row r="3253" spans="1:20" ht="43.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50"/>
        <v>1.1073333333333333</v>
      </c>
      <c r="P3253">
        <f t="shared" si="251"/>
        <v>1.2040939193257074E-2</v>
      </c>
      <c r="Q3253" t="str" cm="1">
        <f t="array" ref="Q3253">_xlfn.IFS(LEFT(N3253,4)="film","film &amp; video",LEFT(N3253,4)="food","food",LEFT(N3253,4)="game","games",LEFT(N3253,4)="jour","journalism",LEFT(N3253,4)="musi","music",LEFT(N3253,4)="phot","photography",LEFT(N3253,4)="publ","publishing",LEFT(N3253,4)="tech","technology",LEFT(N3253,4)="thea","theater")</f>
        <v>theater</v>
      </c>
      <c r="R3253" t="str">
        <f t="shared" si="254"/>
        <v>plays</v>
      </c>
      <c r="S3253" s="10">
        <f t="shared" si="252"/>
        <v>42176.731087962966</v>
      </c>
      <c r="T3253" s="10">
        <f t="shared" si="253"/>
        <v>42146.731087962966</v>
      </c>
    </row>
    <row r="3254" spans="1:20" ht="43.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50"/>
        <v>1.2782222222222221</v>
      </c>
      <c r="P3254">
        <f t="shared" si="251"/>
        <v>1.7385257301808066E-2</v>
      </c>
      <c r="Q3254" t="str" cm="1">
        <f t="array" ref="Q3254">_xlfn.IFS(LEFT(N3254,4)="film","film &amp; video",LEFT(N3254,4)="food","food",LEFT(N3254,4)="game","games",LEFT(N3254,4)="jour","journalism",LEFT(N3254,4)="musi","music",LEFT(N3254,4)="phot","photography",LEFT(N3254,4)="publ","publishing",LEFT(N3254,4)="tech","technology",LEFT(N3254,4)="thea","theater")</f>
        <v>theater</v>
      </c>
      <c r="R3254" t="str">
        <f t="shared" si="254"/>
        <v>plays</v>
      </c>
      <c r="S3254" s="10">
        <f t="shared" si="252"/>
        <v>42620.472685185188</v>
      </c>
      <c r="T3254" s="10">
        <f t="shared" si="253"/>
        <v>42590.472685185188</v>
      </c>
    </row>
    <row r="3255" spans="1:20" ht="43.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50"/>
        <v>1.0182500000000001</v>
      </c>
      <c r="P3255">
        <f t="shared" si="251"/>
        <v>5.6469432850478765E-3</v>
      </c>
      <c r="Q3255" t="str" cm="1">
        <f t="array" ref="Q3255">_xlfn.IFS(LEFT(N3255,4)="film","film &amp; video",LEFT(N3255,4)="food","food",LEFT(N3255,4)="game","games",LEFT(N3255,4)="jour","journalism",LEFT(N3255,4)="musi","music",LEFT(N3255,4)="phot","photography",LEFT(N3255,4)="publ","publishing",LEFT(N3255,4)="tech","technology",LEFT(N3255,4)="thea","theater")</f>
        <v>theater</v>
      </c>
      <c r="R3255" t="str">
        <f t="shared" si="254"/>
        <v>plays</v>
      </c>
      <c r="S3255" s="10">
        <f t="shared" si="252"/>
        <v>42621.15625</v>
      </c>
      <c r="T3255" s="10">
        <f t="shared" si="253"/>
        <v>42602.576712962968</v>
      </c>
    </row>
    <row r="3256" spans="1:20" ht="43.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50"/>
        <v>1.012576923076923</v>
      </c>
      <c r="P3256">
        <f t="shared" si="251"/>
        <v>1.4129980628252364E-2</v>
      </c>
      <c r="Q3256" t="str" cm="1">
        <f t="array" ref="Q3256">_xlfn.IFS(LEFT(N3256,4)="film","film &amp; video",LEFT(N3256,4)="food","food",LEFT(N3256,4)="game","games",LEFT(N3256,4)="jour","journalism",LEFT(N3256,4)="musi","music",LEFT(N3256,4)="phot","photography",LEFT(N3256,4)="publ","publishing",LEFT(N3256,4)="tech","technology",LEFT(N3256,4)="thea","theater")</f>
        <v>theater</v>
      </c>
      <c r="R3256" t="str">
        <f t="shared" si="254"/>
        <v>plays</v>
      </c>
      <c r="S3256" s="10">
        <f t="shared" si="252"/>
        <v>42089.044085648144</v>
      </c>
      <c r="T3256" s="10">
        <f t="shared" si="253"/>
        <v>42059.085752314815</v>
      </c>
    </row>
    <row r="3257" spans="1:20" ht="57.6">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50"/>
        <v>1.75</v>
      </c>
      <c r="P3257">
        <f t="shared" si="251"/>
        <v>3.4285714285714287E-2</v>
      </c>
      <c r="Q3257" t="str" cm="1">
        <f t="array" ref="Q3257">_xlfn.IFS(LEFT(N3257,4)="film","film &amp; video",LEFT(N3257,4)="food","food",LEFT(N3257,4)="game","games",LEFT(N3257,4)="jour","journalism",LEFT(N3257,4)="musi","music",LEFT(N3257,4)="phot","photography",LEFT(N3257,4)="publ","publishing",LEFT(N3257,4)="tech","technology",LEFT(N3257,4)="thea","theater")</f>
        <v>theater</v>
      </c>
      <c r="R3257" t="str">
        <f t="shared" si="254"/>
        <v>plays</v>
      </c>
      <c r="S3257" s="10">
        <f t="shared" si="252"/>
        <v>41919.768229166664</v>
      </c>
      <c r="T3257" s="10">
        <f t="shared" si="253"/>
        <v>41889.768229166664</v>
      </c>
    </row>
    <row r="3258" spans="1:20" ht="43.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50"/>
        <v>1.2806</v>
      </c>
      <c r="P3258">
        <f t="shared" si="251"/>
        <v>1.3743557707324692E-2</v>
      </c>
      <c r="Q3258" t="str" cm="1">
        <f t="array" ref="Q3258">_xlfn.IFS(LEFT(N3258,4)="film","film &amp; video",LEFT(N3258,4)="food","food",LEFT(N3258,4)="game","games",LEFT(N3258,4)="jour","journalism",LEFT(N3258,4)="musi","music",LEFT(N3258,4)="phot","photography",LEFT(N3258,4)="publ","publishing",LEFT(N3258,4)="tech","technology",LEFT(N3258,4)="thea","theater")</f>
        <v>theater</v>
      </c>
      <c r="R3258" t="str">
        <f t="shared" si="254"/>
        <v>plays</v>
      </c>
      <c r="S3258" s="10">
        <f t="shared" si="252"/>
        <v>42166.165972222225</v>
      </c>
      <c r="T3258" s="10">
        <f t="shared" si="253"/>
        <v>42144.573807870373</v>
      </c>
    </row>
    <row r="3259" spans="1:20" ht="43.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50"/>
        <v>1.0629949999999999</v>
      </c>
      <c r="P3259">
        <f t="shared" si="251"/>
        <v>1.928513304389955E-2</v>
      </c>
      <c r="Q3259" t="str" cm="1">
        <f t="array" ref="Q3259">_xlfn.IFS(LEFT(N3259,4)="film","film &amp; video",LEFT(N3259,4)="food","food",LEFT(N3259,4)="game","games",LEFT(N3259,4)="jour","journalism",LEFT(N3259,4)="musi","music",LEFT(N3259,4)="phot","photography",LEFT(N3259,4)="publ","publishing",LEFT(N3259,4)="tech","technology",LEFT(N3259,4)="thea","theater")</f>
        <v>theater</v>
      </c>
      <c r="R3259" t="str">
        <f t="shared" si="254"/>
        <v>plays</v>
      </c>
      <c r="S3259" s="10">
        <f t="shared" si="252"/>
        <v>42788.559629629628</v>
      </c>
      <c r="T3259" s="10">
        <f t="shared" si="253"/>
        <v>42758.559629629628</v>
      </c>
    </row>
    <row r="3260" spans="1:20" ht="43.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50"/>
        <v>1.052142857142857</v>
      </c>
      <c r="P3260">
        <f t="shared" si="251"/>
        <v>1.0183299389002037E-2</v>
      </c>
      <c r="Q3260" t="str" cm="1">
        <f t="array" ref="Q3260">_xlfn.IFS(LEFT(N3260,4)="film","film &amp; video",LEFT(N3260,4)="food","food",LEFT(N3260,4)="game","games",LEFT(N3260,4)="jour","journalism",LEFT(N3260,4)="musi","music",LEFT(N3260,4)="phot","photography",LEFT(N3260,4)="publ","publishing",LEFT(N3260,4)="tech","technology",LEFT(N3260,4)="thea","theater")</f>
        <v>theater</v>
      </c>
      <c r="R3260" t="str">
        <f t="shared" si="254"/>
        <v>plays</v>
      </c>
      <c r="S3260" s="10">
        <f t="shared" si="252"/>
        <v>42012.887280092589</v>
      </c>
      <c r="T3260" s="10">
        <f t="shared" si="253"/>
        <v>41982.887280092589</v>
      </c>
    </row>
    <row r="3261" spans="1:20" ht="43.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50"/>
        <v>1.0616782608695652</v>
      </c>
      <c r="P3261">
        <f t="shared" si="251"/>
        <v>3.9723817090250874E-3</v>
      </c>
      <c r="Q3261" t="str" cm="1">
        <f t="array" ref="Q3261">_xlfn.IFS(LEFT(N3261,4)="film","film &amp; video",LEFT(N3261,4)="food","food",LEFT(N3261,4)="game","games",LEFT(N3261,4)="jour","journalism",LEFT(N3261,4)="musi","music",LEFT(N3261,4)="phot","photography",LEFT(N3261,4)="publ","publishing",LEFT(N3261,4)="tech","technology",LEFT(N3261,4)="thea","theater")</f>
        <v>theater</v>
      </c>
      <c r="R3261" t="str">
        <f t="shared" si="254"/>
        <v>plays</v>
      </c>
      <c r="S3261" s="10">
        <f t="shared" si="252"/>
        <v>42644.165972222225</v>
      </c>
      <c r="T3261" s="10">
        <f t="shared" si="253"/>
        <v>42614.760937500003</v>
      </c>
    </row>
    <row r="3262" spans="1:20" ht="43.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50"/>
        <v>1.0924</v>
      </c>
      <c r="P3262">
        <f t="shared" si="251"/>
        <v>1.3365067740754303E-2</v>
      </c>
      <c r="Q3262" t="str" cm="1">
        <f t="array" ref="Q3262">_xlfn.IFS(LEFT(N3262,4)="film","film &amp; video",LEFT(N3262,4)="food","food",LEFT(N3262,4)="game","games",LEFT(N3262,4)="jour","journalism",LEFT(N3262,4)="musi","music",LEFT(N3262,4)="phot","photography",LEFT(N3262,4)="publ","publishing",LEFT(N3262,4)="tech","technology",LEFT(N3262,4)="thea","theater")</f>
        <v>theater</v>
      </c>
      <c r="R3262" t="str">
        <f t="shared" si="254"/>
        <v>plays</v>
      </c>
      <c r="S3262" s="10">
        <f t="shared" si="252"/>
        <v>42338.714328703703</v>
      </c>
      <c r="T3262" s="10">
        <f t="shared" si="253"/>
        <v>42303.672662037032</v>
      </c>
    </row>
    <row r="3263" spans="1:20" ht="43.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50"/>
        <v>1.0045454545454546</v>
      </c>
      <c r="P3263">
        <f t="shared" si="251"/>
        <v>1.478129713423831E-2</v>
      </c>
      <c r="Q3263" t="str" cm="1">
        <f t="array" ref="Q3263">_xlfn.IFS(LEFT(N3263,4)="film","film &amp; video",LEFT(N3263,4)="food","food",LEFT(N3263,4)="game","games",LEFT(N3263,4)="jour","journalism",LEFT(N3263,4)="musi","music",LEFT(N3263,4)="phot","photography",LEFT(N3263,4)="publ","publishing",LEFT(N3263,4)="tech","technology",LEFT(N3263,4)="thea","theater")</f>
        <v>theater</v>
      </c>
      <c r="R3263" t="str">
        <f t="shared" si="254"/>
        <v>plays</v>
      </c>
      <c r="S3263" s="10">
        <f t="shared" si="252"/>
        <v>42201.725416666668</v>
      </c>
      <c r="T3263" s="10">
        <f t="shared" si="253"/>
        <v>42171.725416666668</v>
      </c>
    </row>
    <row r="3264" spans="1:20" ht="28.8">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50"/>
        <v>1.0304098360655738</v>
      </c>
      <c r="P3264">
        <f t="shared" si="251"/>
        <v>1.0659454299578396E-2</v>
      </c>
      <c r="Q3264" t="str" cm="1">
        <f t="array" ref="Q3264">_xlfn.IFS(LEFT(N3264,4)="film","film &amp; video",LEFT(N3264,4)="food","food",LEFT(N3264,4)="game","games",LEFT(N3264,4)="jour","journalism",LEFT(N3264,4)="musi","music",LEFT(N3264,4)="phot","photography",LEFT(N3264,4)="publ","publishing",LEFT(N3264,4)="tech","technology",LEFT(N3264,4)="thea","theater")</f>
        <v>theater</v>
      </c>
      <c r="R3264" t="str">
        <f t="shared" si="254"/>
        <v>plays</v>
      </c>
      <c r="S3264" s="10">
        <f t="shared" si="252"/>
        <v>41995.166666666672</v>
      </c>
      <c r="T3264" s="10">
        <f t="shared" si="253"/>
        <v>41964.315532407403</v>
      </c>
    </row>
    <row r="3265" spans="1:20" ht="28.8">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50"/>
        <v>1.121664</v>
      </c>
      <c r="P3265">
        <f t="shared" si="251"/>
        <v>2.4249686180531783E-2</v>
      </c>
      <c r="Q3265" t="str" cm="1">
        <f t="array" ref="Q3265">_xlfn.IFS(LEFT(N3265,4)="film","film &amp; video",LEFT(N3265,4)="food","food",LEFT(N3265,4)="game","games",LEFT(N3265,4)="jour","journalism",LEFT(N3265,4)="musi","music",LEFT(N3265,4)="phot","photography",LEFT(N3265,4)="publ","publishing",LEFT(N3265,4)="tech","technology",LEFT(N3265,4)="thea","theater")</f>
        <v>theater</v>
      </c>
      <c r="R3265" t="str">
        <f t="shared" si="254"/>
        <v>plays</v>
      </c>
      <c r="S3265" s="10">
        <f t="shared" si="252"/>
        <v>42307.875</v>
      </c>
      <c r="T3265" s="10">
        <f t="shared" si="253"/>
        <v>42284.516064814816</v>
      </c>
    </row>
    <row r="3266" spans="1:20" ht="28.8">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255">E3266/D3266</f>
        <v>1.03</v>
      </c>
      <c r="P3266">
        <f t="shared" ref="P3266:P3329" si="256">L3266/E3266</f>
        <v>1.9029126213592235E-2</v>
      </c>
      <c r="Q3266" t="str" cm="1">
        <f t="array" ref="Q3266">_xlfn.IFS(LEFT(N3266,4)="film","film &amp; video",LEFT(N3266,4)="food","food",LEFT(N3266,4)="game","games",LEFT(N3266,4)="jour","journalism",LEFT(N3266,4)="musi","music",LEFT(N3266,4)="phot","photography",LEFT(N3266,4)="publ","publishing",LEFT(N3266,4)="tech","technology",LEFT(N3266,4)="thea","theater")</f>
        <v>theater</v>
      </c>
      <c r="R3266" t="str">
        <f t="shared" si="254"/>
        <v>plays</v>
      </c>
      <c r="S3266" s="10">
        <f t="shared" ref="S3266:S3329" si="257">(((I3266/60)/60)/24)+DATE(1970,1,1)</f>
        <v>42032.916666666672</v>
      </c>
      <c r="T3266" s="10">
        <f t="shared" ref="T3266:T3329" si="258">(((J3266/60)/60)/24)+DATE(1970,1,1)</f>
        <v>42016.800208333334</v>
      </c>
    </row>
    <row r="3267" spans="1:20" ht="43.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55"/>
        <v>1.64</v>
      </c>
      <c r="P3267">
        <f t="shared" si="256"/>
        <v>1.4227642276422764E-2</v>
      </c>
      <c r="Q3267" t="str" cm="1">
        <f t="array" ref="Q3267">_xlfn.IFS(LEFT(N3267,4)="film","film &amp; video",LEFT(N3267,4)="food","food",LEFT(N3267,4)="game","games",LEFT(N3267,4)="jour","journalism",LEFT(N3267,4)="musi","music",LEFT(N3267,4)="phot","photography",LEFT(N3267,4)="publ","publishing",LEFT(N3267,4)="tech","technology",LEFT(N3267,4)="thea","theater")</f>
        <v>theater</v>
      </c>
      <c r="R3267" t="str">
        <f t="shared" ref="R3267:R3330" si="259">MID(N3267,SEARCH("/",N3267)+1,17)</f>
        <v>plays</v>
      </c>
      <c r="S3267" s="10">
        <f t="shared" si="257"/>
        <v>42341.708333333328</v>
      </c>
      <c r="T3267" s="10">
        <f t="shared" si="258"/>
        <v>42311.711979166663</v>
      </c>
    </row>
    <row r="3268" spans="1:20" ht="43.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55"/>
        <v>1.3128333333333333</v>
      </c>
      <c r="P3268">
        <f t="shared" si="256"/>
        <v>2.0693157293385805E-2</v>
      </c>
      <c r="Q3268" t="str" cm="1">
        <f t="array" ref="Q3268">_xlfn.IFS(LEFT(N3268,4)="film","film &amp; video",LEFT(N3268,4)="food","food",LEFT(N3268,4)="game","games",LEFT(N3268,4)="jour","journalism",LEFT(N3268,4)="musi","music",LEFT(N3268,4)="phot","photography",LEFT(N3268,4)="publ","publishing",LEFT(N3268,4)="tech","technology",LEFT(N3268,4)="thea","theater")</f>
        <v>theater</v>
      </c>
      <c r="R3268" t="str">
        <f t="shared" si="259"/>
        <v>plays</v>
      </c>
      <c r="S3268" s="10">
        <f t="shared" si="257"/>
        <v>42167.875</v>
      </c>
      <c r="T3268" s="10">
        <f t="shared" si="258"/>
        <v>42136.536134259266</v>
      </c>
    </row>
    <row r="3269" spans="1:20" ht="43.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55"/>
        <v>1.0209999999999999</v>
      </c>
      <c r="P3269">
        <f t="shared" si="256"/>
        <v>1.8805093046033301E-2</v>
      </c>
      <c r="Q3269" t="str" cm="1">
        <f t="array" ref="Q3269">_xlfn.IFS(LEFT(N3269,4)="film","film &amp; video",LEFT(N3269,4)="food","food",LEFT(N3269,4)="game","games",LEFT(N3269,4)="jour","journalism",LEFT(N3269,4)="musi","music",LEFT(N3269,4)="phot","photography",LEFT(N3269,4)="publ","publishing",LEFT(N3269,4)="tech","technology",LEFT(N3269,4)="thea","theater")</f>
        <v>theater</v>
      </c>
      <c r="R3269" t="str">
        <f t="shared" si="259"/>
        <v>plays</v>
      </c>
      <c r="S3269" s="10">
        <f t="shared" si="257"/>
        <v>42202.757638888885</v>
      </c>
      <c r="T3269" s="10">
        <f t="shared" si="258"/>
        <v>42172.757638888885</v>
      </c>
    </row>
    <row r="3270" spans="1:20" ht="43.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55"/>
        <v>1.28</v>
      </c>
      <c r="P3270">
        <f t="shared" si="256"/>
        <v>1.6406250000000001E-2</v>
      </c>
      <c r="Q3270" t="str" cm="1">
        <f t="array" ref="Q3270">_xlfn.IFS(LEFT(N3270,4)="film","film &amp; video",LEFT(N3270,4)="food","food",LEFT(N3270,4)="game","games",LEFT(N3270,4)="jour","journalism",LEFT(N3270,4)="musi","music",LEFT(N3270,4)="phot","photography",LEFT(N3270,4)="publ","publishing",LEFT(N3270,4)="tech","technology",LEFT(N3270,4)="thea","theater")</f>
        <v>theater</v>
      </c>
      <c r="R3270" t="str">
        <f t="shared" si="259"/>
        <v>plays</v>
      </c>
      <c r="S3270" s="10">
        <f t="shared" si="257"/>
        <v>42606.90425925926</v>
      </c>
      <c r="T3270" s="10">
        <f t="shared" si="258"/>
        <v>42590.90425925926</v>
      </c>
    </row>
    <row r="3271" spans="1:20" ht="43.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55"/>
        <v>1.0149999999999999</v>
      </c>
      <c r="P3271">
        <f t="shared" si="256"/>
        <v>8.6206896551724137E-3</v>
      </c>
      <c r="Q3271" t="str" cm="1">
        <f t="array" ref="Q3271">_xlfn.IFS(LEFT(N3271,4)="film","film &amp; video",LEFT(N3271,4)="food","food",LEFT(N3271,4)="game","games",LEFT(N3271,4)="jour","journalism",LEFT(N3271,4)="musi","music",LEFT(N3271,4)="phot","photography",LEFT(N3271,4)="publ","publishing",LEFT(N3271,4)="tech","technology",LEFT(N3271,4)="thea","theater")</f>
        <v>theater</v>
      </c>
      <c r="R3271" t="str">
        <f t="shared" si="259"/>
        <v>plays</v>
      </c>
      <c r="S3271" s="10">
        <f t="shared" si="257"/>
        <v>42171.458333333328</v>
      </c>
      <c r="T3271" s="10">
        <f t="shared" si="258"/>
        <v>42137.395798611105</v>
      </c>
    </row>
    <row r="3272" spans="1:20" ht="57.6">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55"/>
        <v>1.0166666666666666</v>
      </c>
      <c r="P3272">
        <f t="shared" si="256"/>
        <v>1.6393442622950821E-2</v>
      </c>
      <c r="Q3272" t="str" cm="1">
        <f t="array" ref="Q3272">_xlfn.IFS(LEFT(N3272,4)="film","film &amp; video",LEFT(N3272,4)="food","food",LEFT(N3272,4)="game","games",LEFT(N3272,4)="jour","journalism",LEFT(N3272,4)="musi","music",LEFT(N3272,4)="phot","photography",LEFT(N3272,4)="publ","publishing",LEFT(N3272,4)="tech","technology",LEFT(N3272,4)="thea","theater")</f>
        <v>theater</v>
      </c>
      <c r="R3272" t="str">
        <f t="shared" si="259"/>
        <v>plays</v>
      </c>
      <c r="S3272" s="10">
        <f t="shared" si="257"/>
        <v>42197.533159722225</v>
      </c>
      <c r="T3272" s="10">
        <f t="shared" si="258"/>
        <v>42167.533159722225</v>
      </c>
    </row>
    <row r="3273" spans="1:20">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55"/>
        <v>1.3</v>
      </c>
      <c r="P3273">
        <f t="shared" si="256"/>
        <v>2.6153846153846153E-2</v>
      </c>
      <c r="Q3273" t="str" cm="1">
        <f t="array" ref="Q3273">_xlfn.IFS(LEFT(N3273,4)="film","film &amp; video",LEFT(N3273,4)="food","food",LEFT(N3273,4)="game","games",LEFT(N3273,4)="jour","journalism",LEFT(N3273,4)="musi","music",LEFT(N3273,4)="phot","photography",LEFT(N3273,4)="publ","publishing",LEFT(N3273,4)="tech","technology",LEFT(N3273,4)="thea","theater")</f>
        <v>theater</v>
      </c>
      <c r="R3273" t="str">
        <f t="shared" si="259"/>
        <v>plays</v>
      </c>
      <c r="S3273" s="10">
        <f t="shared" si="257"/>
        <v>41945.478877314818</v>
      </c>
      <c r="T3273" s="10">
        <f t="shared" si="258"/>
        <v>41915.437210648146</v>
      </c>
    </row>
    <row r="3274" spans="1:20" ht="43.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55"/>
        <v>1.5443</v>
      </c>
      <c r="P3274">
        <f t="shared" si="256"/>
        <v>9.3893673509033212E-3</v>
      </c>
      <c r="Q3274" t="str" cm="1">
        <f t="array" ref="Q3274">_xlfn.IFS(LEFT(N3274,4)="film","film &amp; video",LEFT(N3274,4)="food","food",LEFT(N3274,4)="game","games",LEFT(N3274,4)="jour","journalism",LEFT(N3274,4)="musi","music",LEFT(N3274,4)="phot","photography",LEFT(N3274,4)="publ","publishing",LEFT(N3274,4)="tech","technology",LEFT(N3274,4)="thea","theater")</f>
        <v>theater</v>
      </c>
      <c r="R3274" t="str">
        <f t="shared" si="259"/>
        <v>plays</v>
      </c>
      <c r="S3274" s="10">
        <f t="shared" si="257"/>
        <v>42314.541770833333</v>
      </c>
      <c r="T3274" s="10">
        <f t="shared" si="258"/>
        <v>42284.500104166669</v>
      </c>
    </row>
    <row r="3275" spans="1:20" ht="57.6">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55"/>
        <v>1.0740000000000001</v>
      </c>
      <c r="P3275">
        <f t="shared" si="256"/>
        <v>4.8882681564245811E-3</v>
      </c>
      <c r="Q3275" t="str" cm="1">
        <f t="array" ref="Q3275">_xlfn.IFS(LEFT(N3275,4)="film","film &amp; video",LEFT(N3275,4)="food","food",LEFT(N3275,4)="game","games",LEFT(N3275,4)="jour","journalism",LEFT(N3275,4)="musi","music",LEFT(N3275,4)="phot","photography",LEFT(N3275,4)="publ","publishing",LEFT(N3275,4)="tech","technology",LEFT(N3275,4)="thea","theater")</f>
        <v>theater</v>
      </c>
      <c r="R3275" t="str">
        <f t="shared" si="259"/>
        <v>plays</v>
      </c>
      <c r="S3275" s="10">
        <f t="shared" si="257"/>
        <v>42627.791666666672</v>
      </c>
      <c r="T3275" s="10">
        <f t="shared" si="258"/>
        <v>42611.801412037035</v>
      </c>
    </row>
    <row r="3276" spans="1:20" ht="43.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55"/>
        <v>1.0132258064516129</v>
      </c>
      <c r="P3276">
        <f t="shared" si="256"/>
        <v>1.8210760904170648E-2</v>
      </c>
      <c r="Q3276" t="str" cm="1">
        <f t="array" ref="Q3276">_xlfn.IFS(LEFT(N3276,4)="film","film &amp; video",LEFT(N3276,4)="food","food",LEFT(N3276,4)="game","games",LEFT(N3276,4)="jour","journalism",LEFT(N3276,4)="musi","music",LEFT(N3276,4)="phot","photography",LEFT(N3276,4)="publ","publishing",LEFT(N3276,4)="tech","technology",LEFT(N3276,4)="thea","theater")</f>
        <v>theater</v>
      </c>
      <c r="R3276" t="str">
        <f t="shared" si="259"/>
        <v>plays</v>
      </c>
      <c r="S3276" s="10">
        <f t="shared" si="257"/>
        <v>42444.875</v>
      </c>
      <c r="T3276" s="10">
        <f t="shared" si="258"/>
        <v>42400.704537037032</v>
      </c>
    </row>
    <row r="3277" spans="1:20" ht="43.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55"/>
        <v>1.0027777777777778</v>
      </c>
      <c r="P3277">
        <f t="shared" si="256"/>
        <v>6.6481994459833792E-3</v>
      </c>
      <c r="Q3277" t="str" cm="1">
        <f t="array" ref="Q3277">_xlfn.IFS(LEFT(N3277,4)="film","film &amp; video",LEFT(N3277,4)="food","food",LEFT(N3277,4)="game","games",LEFT(N3277,4)="jour","journalism",LEFT(N3277,4)="musi","music",LEFT(N3277,4)="phot","photography",LEFT(N3277,4)="publ","publishing",LEFT(N3277,4)="tech","technology",LEFT(N3277,4)="thea","theater")</f>
        <v>theater</v>
      </c>
      <c r="R3277" t="str">
        <f t="shared" si="259"/>
        <v>plays</v>
      </c>
      <c r="S3277" s="10">
        <f t="shared" si="257"/>
        <v>42044.1875</v>
      </c>
      <c r="T3277" s="10">
        <f t="shared" si="258"/>
        <v>42017.88045138889</v>
      </c>
    </row>
    <row r="3278" spans="1:20" ht="43.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55"/>
        <v>1.1684444444444444</v>
      </c>
      <c r="P3278">
        <f t="shared" si="256"/>
        <v>1.9018638265500189E-2</v>
      </c>
      <c r="Q3278" t="str" cm="1">
        <f t="array" ref="Q3278">_xlfn.IFS(LEFT(N3278,4)="film","film &amp; video",LEFT(N3278,4)="food","food",LEFT(N3278,4)="game","games",LEFT(N3278,4)="jour","journalism",LEFT(N3278,4)="musi","music",LEFT(N3278,4)="phot","photography",LEFT(N3278,4)="publ","publishing",LEFT(N3278,4)="tech","technology",LEFT(N3278,4)="thea","theater")</f>
        <v>theater</v>
      </c>
      <c r="R3278" t="str">
        <f t="shared" si="259"/>
        <v>plays</v>
      </c>
      <c r="S3278" s="10">
        <f t="shared" si="257"/>
        <v>42461.165972222225</v>
      </c>
      <c r="T3278" s="10">
        <f t="shared" si="258"/>
        <v>42426.949988425928</v>
      </c>
    </row>
    <row r="3279" spans="1:20" ht="57.6">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55"/>
        <v>1.0860000000000001</v>
      </c>
      <c r="P3279">
        <f t="shared" si="256"/>
        <v>1.841620626151013E-2</v>
      </c>
      <c r="Q3279" t="str" cm="1">
        <f t="array" ref="Q3279">_xlfn.IFS(LEFT(N3279,4)="film","film &amp; video",LEFT(N3279,4)="food","food",LEFT(N3279,4)="game","games",LEFT(N3279,4)="jour","journalism",LEFT(N3279,4)="musi","music",LEFT(N3279,4)="phot","photography",LEFT(N3279,4)="publ","publishing",LEFT(N3279,4)="tech","technology",LEFT(N3279,4)="thea","theater")</f>
        <v>theater</v>
      </c>
      <c r="R3279" t="str">
        <f t="shared" si="259"/>
        <v>plays</v>
      </c>
      <c r="S3279" s="10">
        <f t="shared" si="257"/>
        <v>41961.724606481483</v>
      </c>
      <c r="T3279" s="10">
        <f t="shared" si="258"/>
        <v>41931.682939814818</v>
      </c>
    </row>
    <row r="3280" spans="1:20" ht="43.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55"/>
        <v>1.034</v>
      </c>
      <c r="P3280">
        <f t="shared" si="256"/>
        <v>1.3152804642166345E-2</v>
      </c>
      <c r="Q3280" t="str" cm="1">
        <f t="array" ref="Q3280">_xlfn.IFS(LEFT(N3280,4)="film","film &amp; video",LEFT(N3280,4)="food","food",LEFT(N3280,4)="game","games",LEFT(N3280,4)="jour","journalism",LEFT(N3280,4)="musi","music",LEFT(N3280,4)="phot","photography",LEFT(N3280,4)="publ","publishing",LEFT(N3280,4)="tech","technology",LEFT(N3280,4)="thea","theater")</f>
        <v>theater</v>
      </c>
      <c r="R3280" t="str">
        <f t="shared" si="259"/>
        <v>plays</v>
      </c>
      <c r="S3280" s="10">
        <f t="shared" si="257"/>
        <v>42154.848414351851</v>
      </c>
      <c r="T3280" s="10">
        <f t="shared" si="258"/>
        <v>42124.848414351851</v>
      </c>
    </row>
    <row r="3281" spans="1:20" ht="57.6">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55"/>
        <v>1.1427586206896552</v>
      </c>
      <c r="P3281">
        <f t="shared" si="256"/>
        <v>9.5051297525648761E-3</v>
      </c>
      <c r="Q3281" t="str" cm="1">
        <f t="array" ref="Q3281">_xlfn.IFS(LEFT(N3281,4)="film","film &amp; video",LEFT(N3281,4)="food","food",LEFT(N3281,4)="game","games",LEFT(N3281,4)="jour","journalism",LEFT(N3281,4)="musi","music",LEFT(N3281,4)="phot","photography",LEFT(N3281,4)="publ","publishing",LEFT(N3281,4)="tech","technology",LEFT(N3281,4)="thea","theater")</f>
        <v>theater</v>
      </c>
      <c r="R3281" t="str">
        <f t="shared" si="259"/>
        <v>plays</v>
      </c>
      <c r="S3281" s="10">
        <f t="shared" si="257"/>
        <v>42461.06086805556</v>
      </c>
      <c r="T3281" s="10">
        <f t="shared" si="258"/>
        <v>42431.102534722217</v>
      </c>
    </row>
    <row r="3282" spans="1:20" ht="43.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55"/>
        <v>1.03</v>
      </c>
      <c r="P3282">
        <f t="shared" si="256"/>
        <v>1.4563106796116505E-2</v>
      </c>
      <c r="Q3282" t="str" cm="1">
        <f t="array" ref="Q3282">_xlfn.IFS(LEFT(N3282,4)="film","film &amp; video",LEFT(N3282,4)="food","food",LEFT(N3282,4)="game","games",LEFT(N3282,4)="jour","journalism",LEFT(N3282,4)="musi","music",LEFT(N3282,4)="phot","photography",LEFT(N3282,4)="publ","publishing",LEFT(N3282,4)="tech","technology",LEFT(N3282,4)="thea","theater")</f>
        <v>theater</v>
      </c>
      <c r="R3282" t="str">
        <f t="shared" si="259"/>
        <v>plays</v>
      </c>
      <c r="S3282" s="10">
        <f t="shared" si="257"/>
        <v>42156.208333333328</v>
      </c>
      <c r="T3282" s="10">
        <f t="shared" si="258"/>
        <v>42121.756921296299</v>
      </c>
    </row>
    <row r="3283" spans="1:20" ht="28.8">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55"/>
        <v>1.216</v>
      </c>
      <c r="P3283">
        <f t="shared" si="256"/>
        <v>7.7302631578947366E-3</v>
      </c>
      <c r="Q3283" t="str" cm="1">
        <f t="array" ref="Q3283">_xlfn.IFS(LEFT(N3283,4)="film","film &amp; video",LEFT(N3283,4)="food","food",LEFT(N3283,4)="game","games",LEFT(N3283,4)="jour","journalism",LEFT(N3283,4)="musi","music",LEFT(N3283,4)="phot","photography",LEFT(N3283,4)="publ","publishing",LEFT(N3283,4)="tech","technology",LEFT(N3283,4)="thea","theater")</f>
        <v>theater</v>
      </c>
      <c r="R3283" t="str">
        <f t="shared" si="259"/>
        <v>plays</v>
      </c>
      <c r="S3283" s="10">
        <f t="shared" si="257"/>
        <v>42249.019733796296</v>
      </c>
      <c r="T3283" s="10">
        <f t="shared" si="258"/>
        <v>42219.019733796296</v>
      </c>
    </row>
    <row r="3284" spans="1:20" ht="43.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55"/>
        <v>1.026467741935484</v>
      </c>
      <c r="P3284">
        <f t="shared" si="256"/>
        <v>7.4480287864741286E-3</v>
      </c>
      <c r="Q3284" t="str" cm="1">
        <f t="array" ref="Q3284">_xlfn.IFS(LEFT(N3284,4)="film","film &amp; video",LEFT(N3284,4)="food","food",LEFT(N3284,4)="game","games",LEFT(N3284,4)="jour","journalism",LEFT(N3284,4)="musi","music",LEFT(N3284,4)="phot","photography",LEFT(N3284,4)="publ","publishing",LEFT(N3284,4)="tech","technology",LEFT(N3284,4)="thea","theater")</f>
        <v>theater</v>
      </c>
      <c r="R3284" t="str">
        <f t="shared" si="259"/>
        <v>plays</v>
      </c>
      <c r="S3284" s="10">
        <f t="shared" si="257"/>
        <v>42489.19430555556</v>
      </c>
      <c r="T3284" s="10">
        <f t="shared" si="258"/>
        <v>42445.19430555556</v>
      </c>
    </row>
    <row r="3285" spans="1:20" ht="43.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55"/>
        <v>1.0475000000000001</v>
      </c>
      <c r="P3285">
        <f t="shared" si="256"/>
        <v>5.6085918854415273E-2</v>
      </c>
      <c r="Q3285" t="str" cm="1">
        <f t="array" ref="Q3285">_xlfn.IFS(LEFT(N3285,4)="film","film &amp; video",LEFT(N3285,4)="food","food",LEFT(N3285,4)="game","games",LEFT(N3285,4)="jour","journalism",LEFT(N3285,4)="musi","music",LEFT(N3285,4)="phot","photography",LEFT(N3285,4)="publ","publishing",LEFT(N3285,4)="tech","technology",LEFT(N3285,4)="thea","theater")</f>
        <v>theater</v>
      </c>
      <c r="R3285" t="str">
        <f t="shared" si="259"/>
        <v>plays</v>
      </c>
      <c r="S3285" s="10">
        <f t="shared" si="257"/>
        <v>42410.875</v>
      </c>
      <c r="T3285" s="10">
        <f t="shared" si="258"/>
        <v>42379.74418981481</v>
      </c>
    </row>
    <row r="3286" spans="1:20" ht="43.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55"/>
        <v>1.016</v>
      </c>
      <c r="P3286">
        <f t="shared" si="256"/>
        <v>4.921259842519685E-3</v>
      </c>
      <c r="Q3286" t="str" cm="1">
        <f t="array" ref="Q3286">_xlfn.IFS(LEFT(N3286,4)="film","film &amp; video",LEFT(N3286,4)="food","food",LEFT(N3286,4)="game","games",LEFT(N3286,4)="jour","journalism",LEFT(N3286,4)="musi","music",LEFT(N3286,4)="phot","photography",LEFT(N3286,4)="publ","publishing",LEFT(N3286,4)="tech","technology",LEFT(N3286,4)="thea","theater")</f>
        <v>theater</v>
      </c>
      <c r="R3286" t="str">
        <f t="shared" si="259"/>
        <v>plays</v>
      </c>
      <c r="S3286" s="10">
        <f t="shared" si="257"/>
        <v>42398.249305555553</v>
      </c>
      <c r="T3286" s="10">
        <f t="shared" si="258"/>
        <v>42380.884872685187</v>
      </c>
    </row>
    <row r="3287" spans="1:20">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55"/>
        <v>1.1210242048409682</v>
      </c>
      <c r="P3287">
        <f t="shared" si="256"/>
        <v>1.4453961456102784E-2</v>
      </c>
      <c r="Q3287" t="str" cm="1">
        <f t="array" ref="Q3287">_xlfn.IFS(LEFT(N3287,4)="film","film &amp; video",LEFT(N3287,4)="food","food",LEFT(N3287,4)="game","games",LEFT(N3287,4)="jour","journalism",LEFT(N3287,4)="musi","music",LEFT(N3287,4)="phot","photography",LEFT(N3287,4)="publ","publishing",LEFT(N3287,4)="tech","technology",LEFT(N3287,4)="thea","theater")</f>
        <v>theater</v>
      </c>
      <c r="R3287" t="str">
        <f t="shared" si="259"/>
        <v>plays</v>
      </c>
      <c r="S3287" s="10">
        <f t="shared" si="257"/>
        <v>42794.208333333328</v>
      </c>
      <c r="T3287" s="10">
        <f t="shared" si="258"/>
        <v>42762.942430555559</v>
      </c>
    </row>
    <row r="3288" spans="1:20" ht="57.6">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55"/>
        <v>1.0176666666666667</v>
      </c>
      <c r="P3288">
        <f t="shared" si="256"/>
        <v>7.9921388797903701E-3</v>
      </c>
      <c r="Q3288" t="str" cm="1">
        <f t="array" ref="Q3288">_xlfn.IFS(LEFT(N3288,4)="film","film &amp; video",LEFT(N3288,4)="food","food",LEFT(N3288,4)="game","games",LEFT(N3288,4)="jour","journalism",LEFT(N3288,4)="musi","music",LEFT(N3288,4)="phot","photography",LEFT(N3288,4)="publ","publishing",LEFT(N3288,4)="tech","technology",LEFT(N3288,4)="thea","theater")</f>
        <v>theater</v>
      </c>
      <c r="R3288" t="str">
        <f t="shared" si="259"/>
        <v>plays</v>
      </c>
      <c r="S3288" s="10">
        <f t="shared" si="257"/>
        <v>42597.840069444443</v>
      </c>
      <c r="T3288" s="10">
        <f t="shared" si="258"/>
        <v>42567.840069444443</v>
      </c>
    </row>
    <row r="3289" spans="1:20" ht="28.8">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55"/>
        <v>1</v>
      </c>
      <c r="P3289">
        <f t="shared" si="256"/>
        <v>1.3599999999999999E-2</v>
      </c>
      <c r="Q3289" t="str" cm="1">
        <f t="array" ref="Q3289">_xlfn.IFS(LEFT(N3289,4)="film","film &amp; video",LEFT(N3289,4)="food","food",LEFT(N3289,4)="game","games",LEFT(N3289,4)="jour","journalism",LEFT(N3289,4)="musi","music",LEFT(N3289,4)="phot","photography",LEFT(N3289,4)="publ","publishing",LEFT(N3289,4)="tech","technology",LEFT(N3289,4)="thea","theater")</f>
        <v>theater</v>
      </c>
      <c r="R3289" t="str">
        <f t="shared" si="259"/>
        <v>plays</v>
      </c>
      <c r="S3289" s="10">
        <f t="shared" si="257"/>
        <v>42336.750324074077</v>
      </c>
      <c r="T3289" s="10">
        <f t="shared" si="258"/>
        <v>42311.750324074077</v>
      </c>
    </row>
    <row r="3290" spans="1:20" ht="43.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55"/>
        <v>1.0026489999999999</v>
      </c>
      <c r="P3290">
        <f t="shared" si="256"/>
        <v>2.0645310572293993E-2</v>
      </c>
      <c r="Q3290" t="str" cm="1">
        <f t="array" ref="Q3290">_xlfn.IFS(LEFT(N3290,4)="film","film &amp; video",LEFT(N3290,4)="food","food",LEFT(N3290,4)="game","games",LEFT(N3290,4)="jour","journalism",LEFT(N3290,4)="musi","music",LEFT(N3290,4)="phot","photography",LEFT(N3290,4)="publ","publishing",LEFT(N3290,4)="tech","technology",LEFT(N3290,4)="thea","theater")</f>
        <v>theater</v>
      </c>
      <c r="R3290" t="str">
        <f t="shared" si="259"/>
        <v>plays</v>
      </c>
      <c r="S3290" s="10">
        <f t="shared" si="257"/>
        <v>42541.958333333328</v>
      </c>
      <c r="T3290" s="10">
        <f t="shared" si="258"/>
        <v>42505.774479166663</v>
      </c>
    </row>
    <row r="3291" spans="1:20" ht="43.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55"/>
        <v>1.3304200000000002</v>
      </c>
      <c r="P3291">
        <f t="shared" si="256"/>
        <v>3.7582116925482176E-2</v>
      </c>
      <c r="Q3291" t="str" cm="1">
        <f t="array" ref="Q3291">_xlfn.IFS(LEFT(N3291,4)="film","film &amp; video",LEFT(N3291,4)="food","food",LEFT(N3291,4)="game","games",LEFT(N3291,4)="jour","journalism",LEFT(N3291,4)="musi","music",LEFT(N3291,4)="phot","photography",LEFT(N3291,4)="publ","publishing",LEFT(N3291,4)="tech","technology",LEFT(N3291,4)="thea","theater")</f>
        <v>theater</v>
      </c>
      <c r="R3291" t="str">
        <f t="shared" si="259"/>
        <v>plays</v>
      </c>
      <c r="S3291" s="10">
        <f t="shared" si="257"/>
        <v>42786.368078703701</v>
      </c>
      <c r="T3291" s="10">
        <f t="shared" si="258"/>
        <v>42758.368078703701</v>
      </c>
    </row>
    <row r="3292" spans="1:20" ht="7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55"/>
        <v>1.212</v>
      </c>
      <c r="P3292">
        <f t="shared" si="256"/>
        <v>2.9702970297029702E-2</v>
      </c>
      <c r="Q3292" t="str" cm="1">
        <f t="array" ref="Q3292">_xlfn.IFS(LEFT(N3292,4)="film","film &amp; video",LEFT(N3292,4)="food","food",LEFT(N3292,4)="game","games",LEFT(N3292,4)="jour","journalism",LEFT(N3292,4)="musi","music",LEFT(N3292,4)="phot","photography",LEFT(N3292,4)="publ","publishing",LEFT(N3292,4)="tech","technology",LEFT(N3292,4)="thea","theater")</f>
        <v>theater</v>
      </c>
      <c r="R3292" t="str">
        <f t="shared" si="259"/>
        <v>plays</v>
      </c>
      <c r="S3292" s="10">
        <f t="shared" si="257"/>
        <v>42805.51494212963</v>
      </c>
      <c r="T3292" s="10">
        <f t="shared" si="258"/>
        <v>42775.51494212963</v>
      </c>
    </row>
    <row r="3293" spans="1:20" ht="57.6">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55"/>
        <v>1.1399999999999999</v>
      </c>
      <c r="P3293">
        <f t="shared" si="256"/>
        <v>2.456140350877193E-2</v>
      </c>
      <c r="Q3293" t="str" cm="1">
        <f t="array" ref="Q3293">_xlfn.IFS(LEFT(N3293,4)="film","film &amp; video",LEFT(N3293,4)="food","food",LEFT(N3293,4)="game","games",LEFT(N3293,4)="jour","journalism",LEFT(N3293,4)="musi","music",LEFT(N3293,4)="phot","photography",LEFT(N3293,4)="publ","publishing",LEFT(N3293,4)="tech","technology",LEFT(N3293,4)="thea","theater")</f>
        <v>theater</v>
      </c>
      <c r="R3293" t="str">
        <f t="shared" si="259"/>
        <v>plays</v>
      </c>
      <c r="S3293" s="10">
        <f t="shared" si="257"/>
        <v>42264.165972222225</v>
      </c>
      <c r="T3293" s="10">
        <f t="shared" si="258"/>
        <v>42232.702546296292</v>
      </c>
    </row>
    <row r="3294" spans="1:20" ht="43.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55"/>
        <v>2.8613861386138613</v>
      </c>
      <c r="P3294">
        <f t="shared" si="256"/>
        <v>5.1903114186851208E-2</v>
      </c>
      <c r="Q3294" t="str" cm="1">
        <f t="array" ref="Q3294">_xlfn.IFS(LEFT(N3294,4)="film","film &amp; video",LEFT(N3294,4)="food","food",LEFT(N3294,4)="game","games",LEFT(N3294,4)="jour","journalism",LEFT(N3294,4)="musi","music",LEFT(N3294,4)="phot","photography",LEFT(N3294,4)="publ","publishing",LEFT(N3294,4)="tech","technology",LEFT(N3294,4)="thea","theater")</f>
        <v>theater</v>
      </c>
      <c r="R3294" t="str">
        <f t="shared" si="259"/>
        <v>plays</v>
      </c>
      <c r="S3294" s="10">
        <f t="shared" si="257"/>
        <v>42342.811898148153</v>
      </c>
      <c r="T3294" s="10">
        <f t="shared" si="258"/>
        <v>42282.770231481481</v>
      </c>
    </row>
    <row r="3295" spans="1:20" ht="57.6">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55"/>
        <v>1.7044444444444444</v>
      </c>
      <c r="P3295">
        <f t="shared" si="256"/>
        <v>1.1864406779661017E-2</v>
      </c>
      <c r="Q3295" t="str" cm="1">
        <f t="array" ref="Q3295">_xlfn.IFS(LEFT(N3295,4)="film","film &amp; video",LEFT(N3295,4)="food","food",LEFT(N3295,4)="game","games",LEFT(N3295,4)="jour","journalism",LEFT(N3295,4)="musi","music",LEFT(N3295,4)="phot","photography",LEFT(N3295,4)="publ","publishing",LEFT(N3295,4)="tech","technology",LEFT(N3295,4)="thea","theater")</f>
        <v>theater</v>
      </c>
      <c r="R3295" t="str">
        <f t="shared" si="259"/>
        <v>plays</v>
      </c>
      <c r="S3295" s="10">
        <f t="shared" si="257"/>
        <v>42798.425370370373</v>
      </c>
      <c r="T3295" s="10">
        <f t="shared" si="258"/>
        <v>42768.425370370373</v>
      </c>
    </row>
    <row r="3296" spans="1:20" ht="43.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55"/>
        <v>1.1833333333333333</v>
      </c>
      <c r="P3296">
        <f t="shared" si="256"/>
        <v>3.3802816901408447E-2</v>
      </c>
      <c r="Q3296" t="str" cm="1">
        <f t="array" ref="Q3296">_xlfn.IFS(LEFT(N3296,4)="film","film &amp; video",LEFT(N3296,4)="food","food",LEFT(N3296,4)="game","games",LEFT(N3296,4)="jour","journalism",LEFT(N3296,4)="musi","music",LEFT(N3296,4)="phot","photography",LEFT(N3296,4)="publ","publishing",LEFT(N3296,4)="tech","technology",LEFT(N3296,4)="thea","theater")</f>
        <v>theater</v>
      </c>
      <c r="R3296" t="str">
        <f t="shared" si="259"/>
        <v>plays</v>
      </c>
      <c r="S3296" s="10">
        <f t="shared" si="257"/>
        <v>42171.541134259256</v>
      </c>
      <c r="T3296" s="10">
        <f t="shared" si="258"/>
        <v>42141.541134259256</v>
      </c>
    </row>
    <row r="3297" spans="1:20" ht="43.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55"/>
        <v>1.0285857142857142</v>
      </c>
      <c r="P3297">
        <f t="shared" si="256"/>
        <v>3.7499479173900362E-2</v>
      </c>
      <c r="Q3297" t="str" cm="1">
        <f t="array" ref="Q3297">_xlfn.IFS(LEFT(N3297,4)="film","film &amp; video",LEFT(N3297,4)="food","food",LEFT(N3297,4)="game","games",LEFT(N3297,4)="jour","journalism",LEFT(N3297,4)="musi","music",LEFT(N3297,4)="phot","photography",LEFT(N3297,4)="publ","publishing",LEFT(N3297,4)="tech","technology",LEFT(N3297,4)="thea","theater")</f>
        <v>theater</v>
      </c>
      <c r="R3297" t="str">
        <f t="shared" si="259"/>
        <v>plays</v>
      </c>
      <c r="S3297" s="10">
        <f t="shared" si="257"/>
        <v>42639.442465277782</v>
      </c>
      <c r="T3297" s="10">
        <f t="shared" si="258"/>
        <v>42609.442465277782</v>
      </c>
    </row>
    <row r="3298" spans="1:20" ht="43.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55"/>
        <v>1.4406666666666668</v>
      </c>
      <c r="P3298">
        <f t="shared" si="256"/>
        <v>2.1749190189726979E-2</v>
      </c>
      <c r="Q3298" t="str" cm="1">
        <f t="array" ref="Q3298">_xlfn.IFS(LEFT(N3298,4)="film","film &amp; video",LEFT(N3298,4)="food","food",LEFT(N3298,4)="game","games",LEFT(N3298,4)="jour","journalism",LEFT(N3298,4)="musi","music",LEFT(N3298,4)="phot","photography",LEFT(N3298,4)="publ","publishing",LEFT(N3298,4)="tech","technology",LEFT(N3298,4)="thea","theater")</f>
        <v>theater</v>
      </c>
      <c r="R3298" t="str">
        <f t="shared" si="259"/>
        <v>plays</v>
      </c>
      <c r="S3298" s="10">
        <f t="shared" si="257"/>
        <v>42330.916666666672</v>
      </c>
      <c r="T3298" s="10">
        <f t="shared" si="258"/>
        <v>42309.756620370375</v>
      </c>
    </row>
    <row r="3299" spans="1:20" ht="43.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55"/>
        <v>1.0007272727272727</v>
      </c>
      <c r="P3299">
        <f t="shared" si="256"/>
        <v>7.9941860465116282E-3</v>
      </c>
      <c r="Q3299" t="str" cm="1">
        <f t="array" ref="Q3299">_xlfn.IFS(LEFT(N3299,4)="film","film &amp; video",LEFT(N3299,4)="food","food",LEFT(N3299,4)="game","games",LEFT(N3299,4)="jour","journalism",LEFT(N3299,4)="musi","music",LEFT(N3299,4)="phot","photography",LEFT(N3299,4)="publ","publishing",LEFT(N3299,4)="tech","technology",LEFT(N3299,4)="thea","theater")</f>
        <v>theater</v>
      </c>
      <c r="R3299" t="str">
        <f t="shared" si="259"/>
        <v>plays</v>
      </c>
      <c r="S3299" s="10">
        <f t="shared" si="257"/>
        <v>42212.957638888889</v>
      </c>
      <c r="T3299" s="10">
        <f t="shared" si="258"/>
        <v>42193.771481481483</v>
      </c>
    </row>
    <row r="3300" spans="1:20" ht="43.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55"/>
        <v>1.0173000000000001</v>
      </c>
      <c r="P3300">
        <f t="shared" si="256"/>
        <v>7.0775582424063696E-3</v>
      </c>
      <c r="Q3300" t="str" cm="1">
        <f t="array" ref="Q3300">_xlfn.IFS(LEFT(N3300,4)="film","film &amp; video",LEFT(N3300,4)="food","food",LEFT(N3300,4)="game","games",LEFT(N3300,4)="jour","journalism",LEFT(N3300,4)="musi","music",LEFT(N3300,4)="phot","photography",LEFT(N3300,4)="publ","publishing",LEFT(N3300,4)="tech","technology",LEFT(N3300,4)="thea","theater")</f>
        <v>theater</v>
      </c>
      <c r="R3300" t="str">
        <f t="shared" si="259"/>
        <v>plays</v>
      </c>
      <c r="S3300" s="10">
        <f t="shared" si="257"/>
        <v>42260</v>
      </c>
      <c r="T3300" s="10">
        <f t="shared" si="258"/>
        <v>42239.957962962959</v>
      </c>
    </row>
    <row r="3301" spans="1:20" ht="43.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55"/>
        <v>1.1619999999999999</v>
      </c>
      <c r="P3301">
        <f t="shared" si="256"/>
        <v>1.8072289156626505E-2</v>
      </c>
      <c r="Q3301" t="str" cm="1">
        <f t="array" ref="Q3301">_xlfn.IFS(LEFT(N3301,4)="film","film &amp; video",LEFT(N3301,4)="food","food",LEFT(N3301,4)="game","games",LEFT(N3301,4)="jour","journalism",LEFT(N3301,4)="musi","music",LEFT(N3301,4)="phot","photography",LEFT(N3301,4)="publ","publishing",LEFT(N3301,4)="tech","technology",LEFT(N3301,4)="thea","theater")</f>
        <v>theater</v>
      </c>
      <c r="R3301" t="str">
        <f t="shared" si="259"/>
        <v>plays</v>
      </c>
      <c r="S3301" s="10">
        <f t="shared" si="257"/>
        <v>42291.917395833334</v>
      </c>
      <c r="T3301" s="10">
        <f t="shared" si="258"/>
        <v>42261.917395833334</v>
      </c>
    </row>
    <row r="3302" spans="1:20" ht="43.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55"/>
        <v>1.3616666666666666</v>
      </c>
      <c r="P3302">
        <f t="shared" si="256"/>
        <v>2.1542227662178701E-2</v>
      </c>
      <c r="Q3302" t="str" cm="1">
        <f t="array" ref="Q3302">_xlfn.IFS(LEFT(N3302,4)="film","film &amp; video",LEFT(N3302,4)="food","food",LEFT(N3302,4)="game","games",LEFT(N3302,4)="jour","journalism",LEFT(N3302,4)="musi","music",LEFT(N3302,4)="phot","photography",LEFT(N3302,4)="publ","publishing",LEFT(N3302,4)="tech","technology",LEFT(N3302,4)="thea","theater")</f>
        <v>theater</v>
      </c>
      <c r="R3302" t="str">
        <f t="shared" si="259"/>
        <v>plays</v>
      </c>
      <c r="S3302" s="10">
        <f t="shared" si="257"/>
        <v>42123.743773148148</v>
      </c>
      <c r="T3302" s="10">
        <f t="shared" si="258"/>
        <v>42102.743773148148</v>
      </c>
    </row>
    <row r="3303" spans="1:20" ht="43.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55"/>
        <v>1.3346666666666667</v>
      </c>
      <c r="P3303">
        <f t="shared" si="256"/>
        <v>1.7482517482517484E-2</v>
      </c>
      <c r="Q3303" t="str" cm="1">
        <f t="array" ref="Q3303">_xlfn.IFS(LEFT(N3303,4)="film","film &amp; video",LEFT(N3303,4)="food","food",LEFT(N3303,4)="game","games",LEFT(N3303,4)="jour","journalism",LEFT(N3303,4)="musi","music",LEFT(N3303,4)="phot","photography",LEFT(N3303,4)="publ","publishing",LEFT(N3303,4)="tech","technology",LEFT(N3303,4)="thea","theater")</f>
        <v>theater</v>
      </c>
      <c r="R3303" t="str">
        <f t="shared" si="259"/>
        <v>plays</v>
      </c>
      <c r="S3303" s="10">
        <f t="shared" si="257"/>
        <v>42583.290972222225</v>
      </c>
      <c r="T3303" s="10">
        <f t="shared" si="258"/>
        <v>42538.73583333334</v>
      </c>
    </row>
    <row r="3304" spans="1:20">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55"/>
        <v>1.0339285714285715</v>
      </c>
      <c r="P3304">
        <f t="shared" si="256"/>
        <v>5.7570523891767415E-3</v>
      </c>
      <c r="Q3304" t="str" cm="1">
        <f t="array" ref="Q3304">_xlfn.IFS(LEFT(N3304,4)="film","film &amp; video",LEFT(N3304,4)="food","food",LEFT(N3304,4)="game","games",LEFT(N3304,4)="jour","journalism",LEFT(N3304,4)="musi","music",LEFT(N3304,4)="phot","photography",LEFT(N3304,4)="publ","publishing",LEFT(N3304,4)="tech","technology",LEFT(N3304,4)="thea","theater")</f>
        <v>theater</v>
      </c>
      <c r="R3304" t="str">
        <f t="shared" si="259"/>
        <v>plays</v>
      </c>
      <c r="S3304" s="10">
        <f t="shared" si="257"/>
        <v>42711.35157407407</v>
      </c>
      <c r="T3304" s="10">
        <f t="shared" si="258"/>
        <v>42681.35157407407</v>
      </c>
    </row>
    <row r="3305" spans="1:20" ht="43.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55"/>
        <v>1.1588888888888889</v>
      </c>
      <c r="P3305">
        <f t="shared" si="256"/>
        <v>1.6778523489932886E-2</v>
      </c>
      <c r="Q3305" t="str" cm="1">
        <f t="array" ref="Q3305">_xlfn.IFS(LEFT(N3305,4)="film","film &amp; video",LEFT(N3305,4)="food","food",LEFT(N3305,4)="game","games",LEFT(N3305,4)="jour","journalism",LEFT(N3305,4)="musi","music",LEFT(N3305,4)="phot","photography",LEFT(N3305,4)="publ","publishing",LEFT(N3305,4)="tech","technology",LEFT(N3305,4)="thea","theater")</f>
        <v>theater</v>
      </c>
      <c r="R3305" t="str">
        <f t="shared" si="259"/>
        <v>plays</v>
      </c>
      <c r="S3305" s="10">
        <f t="shared" si="257"/>
        <v>42091.609768518523</v>
      </c>
      <c r="T3305" s="10">
        <f t="shared" si="258"/>
        <v>42056.65143518518</v>
      </c>
    </row>
    <row r="3306" spans="1:20" ht="43.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55"/>
        <v>1.0451666666666666</v>
      </c>
      <c r="P3306">
        <f t="shared" si="256"/>
        <v>1.1162494020092489E-2</v>
      </c>
      <c r="Q3306" t="str" cm="1">
        <f t="array" ref="Q3306">_xlfn.IFS(LEFT(N3306,4)="film","film &amp; video",LEFT(N3306,4)="food","food",LEFT(N3306,4)="game","games",LEFT(N3306,4)="jour","journalism",LEFT(N3306,4)="musi","music",LEFT(N3306,4)="phot","photography",LEFT(N3306,4)="publ","publishing",LEFT(N3306,4)="tech","technology",LEFT(N3306,4)="thea","theater")</f>
        <v>theater</v>
      </c>
      <c r="R3306" t="str">
        <f t="shared" si="259"/>
        <v>plays</v>
      </c>
      <c r="S3306" s="10">
        <f t="shared" si="257"/>
        <v>42726.624444444446</v>
      </c>
      <c r="T3306" s="10">
        <f t="shared" si="258"/>
        <v>42696.624444444446</v>
      </c>
    </row>
    <row r="3307" spans="1:20" ht="43.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55"/>
        <v>1.0202500000000001</v>
      </c>
      <c r="P3307">
        <f t="shared" si="256"/>
        <v>4.9007596177407502E-3</v>
      </c>
      <c r="Q3307" t="str" cm="1">
        <f t="array" ref="Q3307">_xlfn.IFS(LEFT(N3307,4)="film","film &amp; video",LEFT(N3307,4)="food","food",LEFT(N3307,4)="game","games",LEFT(N3307,4)="jour","journalism",LEFT(N3307,4)="musi","music",LEFT(N3307,4)="phot","photography",LEFT(N3307,4)="publ","publishing",LEFT(N3307,4)="tech","technology",LEFT(N3307,4)="thea","theater")</f>
        <v>theater</v>
      </c>
      <c r="R3307" t="str">
        <f t="shared" si="259"/>
        <v>plays</v>
      </c>
      <c r="S3307" s="10">
        <f t="shared" si="257"/>
        <v>42216.855879629627</v>
      </c>
      <c r="T3307" s="10">
        <f t="shared" si="258"/>
        <v>42186.855879629627</v>
      </c>
    </row>
    <row r="3308" spans="1:20" ht="57.6">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55"/>
        <v>1.7533333333333334</v>
      </c>
      <c r="P3308">
        <f t="shared" si="256"/>
        <v>2.0532319391634982E-2</v>
      </c>
      <c r="Q3308" t="str" cm="1">
        <f t="array" ref="Q3308">_xlfn.IFS(LEFT(N3308,4)="film","film &amp; video",LEFT(N3308,4)="food","food",LEFT(N3308,4)="game","games",LEFT(N3308,4)="jour","journalism",LEFT(N3308,4)="musi","music",LEFT(N3308,4)="phot","photography",LEFT(N3308,4)="publ","publishing",LEFT(N3308,4)="tech","technology",LEFT(N3308,4)="thea","theater")</f>
        <v>theater</v>
      </c>
      <c r="R3308" t="str">
        <f t="shared" si="259"/>
        <v>plays</v>
      </c>
      <c r="S3308" s="10">
        <f t="shared" si="257"/>
        <v>42531.125</v>
      </c>
      <c r="T3308" s="10">
        <f t="shared" si="258"/>
        <v>42493.219236111108</v>
      </c>
    </row>
    <row r="3309" spans="1:20" ht="43.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55"/>
        <v>1.0668</v>
      </c>
      <c r="P3309">
        <f t="shared" si="256"/>
        <v>1.8747656542932135E-2</v>
      </c>
      <c r="Q3309" t="str" cm="1">
        <f t="array" ref="Q3309">_xlfn.IFS(LEFT(N3309,4)="film","film &amp; video",LEFT(N3309,4)="food","food",LEFT(N3309,4)="game","games",LEFT(N3309,4)="jour","journalism",LEFT(N3309,4)="musi","music",LEFT(N3309,4)="phot","photography",LEFT(N3309,4)="publ","publishing",LEFT(N3309,4)="tech","technology",LEFT(N3309,4)="thea","theater")</f>
        <v>theater</v>
      </c>
      <c r="R3309" t="str">
        <f t="shared" si="259"/>
        <v>plays</v>
      </c>
      <c r="S3309" s="10">
        <f t="shared" si="257"/>
        <v>42505.057164351849</v>
      </c>
      <c r="T3309" s="10">
        <f t="shared" si="258"/>
        <v>42475.057164351849</v>
      </c>
    </row>
    <row r="3310" spans="1:20" ht="43.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55"/>
        <v>1.2228571428571429</v>
      </c>
      <c r="P3310">
        <f t="shared" si="256"/>
        <v>1.3317757009345794E-2</v>
      </c>
      <c r="Q3310" t="str" cm="1">
        <f t="array" ref="Q3310">_xlfn.IFS(LEFT(N3310,4)="film","film &amp; video",LEFT(N3310,4)="food","food",LEFT(N3310,4)="game","games",LEFT(N3310,4)="jour","journalism",LEFT(N3310,4)="musi","music",LEFT(N3310,4)="phot","photography",LEFT(N3310,4)="publ","publishing",LEFT(N3310,4)="tech","technology",LEFT(N3310,4)="thea","theater")</f>
        <v>theater</v>
      </c>
      <c r="R3310" t="str">
        <f t="shared" si="259"/>
        <v>plays</v>
      </c>
      <c r="S3310" s="10">
        <f t="shared" si="257"/>
        <v>42473.876909722225</v>
      </c>
      <c r="T3310" s="10">
        <f t="shared" si="258"/>
        <v>42452.876909722225</v>
      </c>
    </row>
    <row r="3311" spans="1:20" ht="28.8">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55"/>
        <v>1.5942857142857143</v>
      </c>
      <c r="P3311">
        <f t="shared" si="256"/>
        <v>5.5555555555555552E-2</v>
      </c>
      <c r="Q3311" t="str" cm="1">
        <f t="array" ref="Q3311">_xlfn.IFS(LEFT(N3311,4)="film","film &amp; video",LEFT(N3311,4)="food","food",LEFT(N3311,4)="game","games",LEFT(N3311,4)="jour","journalism",LEFT(N3311,4)="musi","music",LEFT(N3311,4)="phot","photography",LEFT(N3311,4)="publ","publishing",LEFT(N3311,4)="tech","technology",LEFT(N3311,4)="thea","theater")</f>
        <v>theater</v>
      </c>
      <c r="R3311" t="str">
        <f t="shared" si="259"/>
        <v>plays</v>
      </c>
      <c r="S3311" s="10">
        <f t="shared" si="257"/>
        <v>42659.650208333333</v>
      </c>
      <c r="T3311" s="10">
        <f t="shared" si="258"/>
        <v>42628.650208333333</v>
      </c>
    </row>
    <row r="3312" spans="1:20" ht="28.8">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55"/>
        <v>1.0007692307692309</v>
      </c>
      <c r="P3312">
        <f t="shared" si="256"/>
        <v>4.7655649500384324E-3</v>
      </c>
      <c r="Q3312" t="str" cm="1">
        <f t="array" ref="Q3312">_xlfn.IFS(LEFT(N3312,4)="film","film &amp; video",LEFT(N3312,4)="food","food",LEFT(N3312,4)="game","games",LEFT(N3312,4)="jour","journalism",LEFT(N3312,4)="musi","music",LEFT(N3312,4)="phot","photography",LEFT(N3312,4)="publ","publishing",LEFT(N3312,4)="tech","technology",LEFT(N3312,4)="thea","theater")</f>
        <v>theater</v>
      </c>
      <c r="R3312" t="str">
        <f t="shared" si="259"/>
        <v>plays</v>
      </c>
      <c r="S3312" s="10">
        <f t="shared" si="257"/>
        <v>42283.928530092591</v>
      </c>
      <c r="T3312" s="10">
        <f t="shared" si="258"/>
        <v>42253.928530092591</v>
      </c>
    </row>
    <row r="3313" spans="1:20" ht="43.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55"/>
        <v>1.0984</v>
      </c>
      <c r="P3313">
        <f t="shared" si="256"/>
        <v>1.6387472687545521E-2</v>
      </c>
      <c r="Q3313" t="str" cm="1">
        <f t="array" ref="Q3313">_xlfn.IFS(LEFT(N3313,4)="film","film &amp; video",LEFT(N3313,4)="food","food",LEFT(N3313,4)="game","games",LEFT(N3313,4)="jour","journalism",LEFT(N3313,4)="musi","music",LEFT(N3313,4)="phot","photography",LEFT(N3313,4)="publ","publishing",LEFT(N3313,4)="tech","technology",LEFT(N3313,4)="thea","theater")</f>
        <v>theater</v>
      </c>
      <c r="R3313" t="str">
        <f t="shared" si="259"/>
        <v>plays</v>
      </c>
      <c r="S3313" s="10">
        <f t="shared" si="257"/>
        <v>42294.29178240741</v>
      </c>
      <c r="T3313" s="10">
        <f t="shared" si="258"/>
        <v>42264.29178240741</v>
      </c>
    </row>
    <row r="3314" spans="1:20" ht="43.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55"/>
        <v>1.0004</v>
      </c>
      <c r="P3314">
        <f t="shared" si="256"/>
        <v>1.6393442622950821E-2</v>
      </c>
      <c r="Q3314" t="str" cm="1">
        <f t="array" ref="Q3314">_xlfn.IFS(LEFT(N3314,4)="film","film &amp; video",LEFT(N3314,4)="food","food",LEFT(N3314,4)="game","games",LEFT(N3314,4)="jour","journalism",LEFT(N3314,4)="musi","music",LEFT(N3314,4)="phot","photography",LEFT(N3314,4)="publ","publishing",LEFT(N3314,4)="tech","technology",LEFT(N3314,4)="thea","theater")</f>
        <v>theater</v>
      </c>
      <c r="R3314" t="str">
        <f t="shared" si="259"/>
        <v>plays</v>
      </c>
      <c r="S3314" s="10">
        <f t="shared" si="257"/>
        <v>42685.916666666672</v>
      </c>
      <c r="T3314" s="10">
        <f t="shared" si="258"/>
        <v>42664.809560185182</v>
      </c>
    </row>
    <row r="3315" spans="1:20" ht="43.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55"/>
        <v>1.1605000000000001</v>
      </c>
      <c r="P3315">
        <f t="shared" si="256"/>
        <v>1.2494614390348987E-2</v>
      </c>
      <c r="Q3315" t="str" cm="1">
        <f t="array" ref="Q3315">_xlfn.IFS(LEFT(N3315,4)="film","film &amp; video",LEFT(N3315,4)="food","food",LEFT(N3315,4)="game","games",LEFT(N3315,4)="jour","journalism",LEFT(N3315,4)="musi","music",LEFT(N3315,4)="phot","photography",LEFT(N3315,4)="publ","publishing",LEFT(N3315,4)="tech","technology",LEFT(N3315,4)="thea","theater")</f>
        <v>theater</v>
      </c>
      <c r="R3315" t="str">
        <f t="shared" si="259"/>
        <v>plays</v>
      </c>
      <c r="S3315" s="10">
        <f t="shared" si="257"/>
        <v>42396.041666666672</v>
      </c>
      <c r="T3315" s="10">
        <f t="shared" si="258"/>
        <v>42382.244409722218</v>
      </c>
    </row>
    <row r="3316" spans="1:20" ht="43.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55"/>
        <v>2.1074999999999999</v>
      </c>
      <c r="P3316">
        <f t="shared" si="256"/>
        <v>3.4400948991696323E-2</v>
      </c>
      <c r="Q3316" t="str" cm="1">
        <f t="array" ref="Q3316">_xlfn.IFS(LEFT(N3316,4)="film","film &amp; video",LEFT(N3316,4)="food","food",LEFT(N3316,4)="game","games",LEFT(N3316,4)="jour","journalism",LEFT(N3316,4)="musi","music",LEFT(N3316,4)="phot","photography",LEFT(N3316,4)="publ","publishing",LEFT(N3316,4)="tech","technology",LEFT(N3316,4)="thea","theater")</f>
        <v>theater</v>
      </c>
      <c r="R3316" t="str">
        <f t="shared" si="259"/>
        <v>plays</v>
      </c>
      <c r="S3316" s="10">
        <f t="shared" si="257"/>
        <v>42132.836805555555</v>
      </c>
      <c r="T3316" s="10">
        <f t="shared" si="258"/>
        <v>42105.267488425925</v>
      </c>
    </row>
    <row r="3317" spans="1:20" ht="43.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55"/>
        <v>1.1000000000000001</v>
      </c>
      <c r="P3317">
        <f t="shared" si="256"/>
        <v>2.0227272727272726E-2</v>
      </c>
      <c r="Q3317" t="str" cm="1">
        <f t="array" ref="Q3317">_xlfn.IFS(LEFT(N3317,4)="film","film &amp; video",LEFT(N3317,4)="food","food",LEFT(N3317,4)="game","games",LEFT(N3317,4)="jour","journalism",LEFT(N3317,4)="musi","music",LEFT(N3317,4)="phot","photography",LEFT(N3317,4)="publ","publishing",LEFT(N3317,4)="tech","technology",LEFT(N3317,4)="thea","theater")</f>
        <v>theater</v>
      </c>
      <c r="R3317" t="str">
        <f t="shared" si="259"/>
        <v>plays</v>
      </c>
      <c r="S3317" s="10">
        <f t="shared" si="257"/>
        <v>42496.303715277783</v>
      </c>
      <c r="T3317" s="10">
        <f t="shared" si="258"/>
        <v>42466.303715277783</v>
      </c>
    </row>
    <row r="3318" spans="1:20" ht="7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55"/>
        <v>1.0008673425918038</v>
      </c>
      <c r="P3318">
        <f t="shared" si="256"/>
        <v>1.0640851676742844E-2</v>
      </c>
      <c r="Q3318" t="str" cm="1">
        <f t="array" ref="Q3318">_xlfn.IFS(LEFT(N3318,4)="film","film &amp; video",LEFT(N3318,4)="food","food",LEFT(N3318,4)="game","games",LEFT(N3318,4)="jour","journalism",LEFT(N3318,4)="musi","music",LEFT(N3318,4)="phot","photography",LEFT(N3318,4)="publ","publishing",LEFT(N3318,4)="tech","technology",LEFT(N3318,4)="thea","theater")</f>
        <v>theater</v>
      </c>
      <c r="R3318" t="str">
        <f t="shared" si="259"/>
        <v>plays</v>
      </c>
      <c r="S3318" s="10">
        <f t="shared" si="257"/>
        <v>41859.57916666667</v>
      </c>
      <c r="T3318" s="10">
        <f t="shared" si="258"/>
        <v>41826.871238425927</v>
      </c>
    </row>
    <row r="3319" spans="1:20" ht="43.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55"/>
        <v>1.0619047619047619</v>
      </c>
      <c r="P3319">
        <f t="shared" si="256"/>
        <v>1.6143497757847534E-2</v>
      </c>
      <c r="Q3319" t="str" cm="1">
        <f t="array" ref="Q3319">_xlfn.IFS(LEFT(N3319,4)="film","film &amp; video",LEFT(N3319,4)="food","food",LEFT(N3319,4)="game","games",LEFT(N3319,4)="jour","journalism",LEFT(N3319,4)="musi","music",LEFT(N3319,4)="phot","photography",LEFT(N3319,4)="publ","publishing",LEFT(N3319,4)="tech","technology",LEFT(N3319,4)="thea","theater")</f>
        <v>theater</v>
      </c>
      <c r="R3319" t="str">
        <f t="shared" si="259"/>
        <v>plays</v>
      </c>
      <c r="S3319" s="10">
        <f t="shared" si="257"/>
        <v>42529.039629629624</v>
      </c>
      <c r="T3319" s="10">
        <f t="shared" si="258"/>
        <v>42499.039629629624</v>
      </c>
    </row>
    <row r="3320" spans="1:20" ht="28.8">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55"/>
        <v>1.256</v>
      </c>
      <c r="P3320">
        <f t="shared" si="256"/>
        <v>1.2738853503184714E-2</v>
      </c>
      <c r="Q3320" t="str" cm="1">
        <f t="array" ref="Q3320">_xlfn.IFS(LEFT(N3320,4)="film","film &amp; video",LEFT(N3320,4)="food","food",LEFT(N3320,4)="game","games",LEFT(N3320,4)="jour","journalism",LEFT(N3320,4)="musi","music",LEFT(N3320,4)="phot","photography",LEFT(N3320,4)="publ","publishing",LEFT(N3320,4)="tech","technology",LEFT(N3320,4)="thea","theater")</f>
        <v>theater</v>
      </c>
      <c r="R3320" t="str">
        <f t="shared" si="259"/>
        <v>plays</v>
      </c>
      <c r="S3320" s="10">
        <f t="shared" si="257"/>
        <v>42471.104166666672</v>
      </c>
      <c r="T3320" s="10">
        <f t="shared" si="258"/>
        <v>42431.302002314813</v>
      </c>
    </row>
    <row r="3321" spans="1:20" ht="43.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55"/>
        <v>1.08</v>
      </c>
      <c r="P3321">
        <f t="shared" si="256"/>
        <v>2.9629629629629631E-2</v>
      </c>
      <c r="Q3321" t="str" cm="1">
        <f t="array" ref="Q3321">_xlfn.IFS(LEFT(N3321,4)="film","film &amp; video",LEFT(N3321,4)="food","food",LEFT(N3321,4)="game","games",LEFT(N3321,4)="jour","journalism",LEFT(N3321,4)="musi","music",LEFT(N3321,4)="phot","photography",LEFT(N3321,4)="publ","publishing",LEFT(N3321,4)="tech","technology",LEFT(N3321,4)="thea","theater")</f>
        <v>theater</v>
      </c>
      <c r="R3321" t="str">
        <f t="shared" si="259"/>
        <v>plays</v>
      </c>
      <c r="S3321" s="10">
        <f t="shared" si="257"/>
        <v>42035.585486111115</v>
      </c>
      <c r="T3321" s="10">
        <f t="shared" si="258"/>
        <v>41990.585486111115</v>
      </c>
    </row>
    <row r="3322" spans="1:20" ht="43.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55"/>
        <v>1.01</v>
      </c>
      <c r="P3322">
        <f t="shared" si="256"/>
        <v>1.5049504950495049E-2</v>
      </c>
      <c r="Q3322" t="str" cm="1">
        <f t="array" ref="Q3322">_xlfn.IFS(LEFT(N3322,4)="film","film &amp; video",LEFT(N3322,4)="food","food",LEFT(N3322,4)="game","games",LEFT(N3322,4)="jour","journalism",LEFT(N3322,4)="musi","music",LEFT(N3322,4)="phot","photography",LEFT(N3322,4)="publ","publishing",LEFT(N3322,4)="tech","technology",LEFT(N3322,4)="thea","theater")</f>
        <v>theater</v>
      </c>
      <c r="R3322" t="str">
        <f t="shared" si="259"/>
        <v>plays</v>
      </c>
      <c r="S3322" s="10">
        <f t="shared" si="257"/>
        <v>42543.045798611114</v>
      </c>
      <c r="T3322" s="10">
        <f t="shared" si="258"/>
        <v>42513.045798611114</v>
      </c>
    </row>
    <row r="3323" spans="1:20" ht="57.6">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55"/>
        <v>1.0740000000000001</v>
      </c>
      <c r="P3323">
        <f t="shared" si="256"/>
        <v>2.7932960893854747E-2</v>
      </c>
      <c r="Q3323" t="str" cm="1">
        <f t="array" ref="Q3323">_xlfn.IFS(LEFT(N3323,4)="film","film &amp; video",LEFT(N3323,4)="food","food",LEFT(N3323,4)="game","games",LEFT(N3323,4)="jour","journalism",LEFT(N3323,4)="musi","music",LEFT(N3323,4)="phot","photography",LEFT(N3323,4)="publ","publishing",LEFT(N3323,4)="tech","technology",LEFT(N3323,4)="thea","theater")</f>
        <v>theater</v>
      </c>
      <c r="R3323" t="str">
        <f t="shared" si="259"/>
        <v>plays</v>
      </c>
      <c r="S3323" s="10">
        <f t="shared" si="257"/>
        <v>41928.165972222225</v>
      </c>
      <c r="T3323" s="10">
        <f t="shared" si="258"/>
        <v>41914.100289351853</v>
      </c>
    </row>
    <row r="3324" spans="1:20" ht="43.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55"/>
        <v>1.0151515151515151</v>
      </c>
      <c r="P3324">
        <f t="shared" si="256"/>
        <v>6.8656716417910451E-3</v>
      </c>
      <c r="Q3324" t="str" cm="1">
        <f t="array" ref="Q3324">_xlfn.IFS(LEFT(N3324,4)="film","film &amp; video",LEFT(N3324,4)="food","food",LEFT(N3324,4)="game","games",LEFT(N3324,4)="jour","journalism",LEFT(N3324,4)="musi","music",LEFT(N3324,4)="phot","photography",LEFT(N3324,4)="publ","publishing",LEFT(N3324,4)="tech","technology",LEFT(N3324,4)="thea","theater")</f>
        <v>theater</v>
      </c>
      <c r="R3324" t="str">
        <f t="shared" si="259"/>
        <v>plays</v>
      </c>
      <c r="S3324" s="10">
        <f t="shared" si="257"/>
        <v>42543.163194444445</v>
      </c>
      <c r="T3324" s="10">
        <f t="shared" si="258"/>
        <v>42521.010370370372</v>
      </c>
    </row>
    <row r="3325" spans="1:20" ht="43.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55"/>
        <v>1.2589999999999999</v>
      </c>
      <c r="P3325">
        <f t="shared" si="256"/>
        <v>3.8919777601270848E-2</v>
      </c>
      <c r="Q3325" t="str" cm="1">
        <f t="array" ref="Q3325">_xlfn.IFS(LEFT(N3325,4)="film","film &amp; video",LEFT(N3325,4)="food","food",LEFT(N3325,4)="game","games",LEFT(N3325,4)="jour","journalism",LEFT(N3325,4)="musi","music",LEFT(N3325,4)="phot","photography",LEFT(N3325,4)="publ","publishing",LEFT(N3325,4)="tech","technology",LEFT(N3325,4)="thea","theater")</f>
        <v>theater</v>
      </c>
      <c r="R3325" t="str">
        <f t="shared" si="259"/>
        <v>plays</v>
      </c>
      <c r="S3325" s="10">
        <f t="shared" si="257"/>
        <v>42638.36583333333</v>
      </c>
      <c r="T3325" s="10">
        <f t="shared" si="258"/>
        <v>42608.36583333333</v>
      </c>
    </row>
    <row r="3326" spans="1:20" ht="43.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55"/>
        <v>1.0166666666666666</v>
      </c>
      <c r="P3326">
        <f t="shared" si="256"/>
        <v>6.5573770491803279E-3</v>
      </c>
      <c r="Q3326" t="str" cm="1">
        <f t="array" ref="Q3326">_xlfn.IFS(LEFT(N3326,4)="film","film &amp; video",LEFT(N3326,4)="food","food",LEFT(N3326,4)="game","games",LEFT(N3326,4)="jour","journalism",LEFT(N3326,4)="musi","music",LEFT(N3326,4)="phot","photography",LEFT(N3326,4)="publ","publishing",LEFT(N3326,4)="tech","technology",LEFT(N3326,4)="thea","theater")</f>
        <v>theater</v>
      </c>
      <c r="R3326" t="str">
        <f t="shared" si="259"/>
        <v>plays</v>
      </c>
      <c r="S3326" s="10">
        <f t="shared" si="257"/>
        <v>42526.58321759259</v>
      </c>
      <c r="T3326" s="10">
        <f t="shared" si="258"/>
        <v>42512.58321759259</v>
      </c>
    </row>
    <row r="3327" spans="1:20" ht="43.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55"/>
        <v>1.125</v>
      </c>
      <c r="P3327">
        <f t="shared" si="256"/>
        <v>3.3333333333333333E-2</v>
      </c>
      <c r="Q3327" t="str" cm="1">
        <f t="array" ref="Q3327">_xlfn.IFS(LEFT(N3327,4)="film","film &amp; video",LEFT(N3327,4)="food","food",LEFT(N3327,4)="game","games",LEFT(N3327,4)="jour","journalism",LEFT(N3327,4)="musi","music",LEFT(N3327,4)="phot","photography",LEFT(N3327,4)="publ","publishing",LEFT(N3327,4)="tech","technology",LEFT(N3327,4)="thea","theater")</f>
        <v>theater</v>
      </c>
      <c r="R3327" t="str">
        <f t="shared" si="259"/>
        <v>plays</v>
      </c>
      <c r="S3327" s="10">
        <f t="shared" si="257"/>
        <v>42099.743946759263</v>
      </c>
      <c r="T3327" s="10">
        <f t="shared" si="258"/>
        <v>42064.785613425927</v>
      </c>
    </row>
    <row r="3328" spans="1:20" ht="43.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55"/>
        <v>1.0137499999999999</v>
      </c>
      <c r="P3328">
        <f t="shared" si="256"/>
        <v>7.0283600493218253E-3</v>
      </c>
      <c r="Q3328" t="str" cm="1">
        <f t="array" ref="Q3328">_xlfn.IFS(LEFT(N3328,4)="film","film &amp; video",LEFT(N3328,4)="food","food",LEFT(N3328,4)="game","games",LEFT(N3328,4)="jour","journalism",LEFT(N3328,4)="musi","music",LEFT(N3328,4)="phot","photography",LEFT(N3328,4)="publ","publishing",LEFT(N3328,4)="tech","technology",LEFT(N3328,4)="thea","theater")</f>
        <v>theater</v>
      </c>
      <c r="R3328" t="str">
        <f t="shared" si="259"/>
        <v>plays</v>
      </c>
      <c r="S3328" s="10">
        <f t="shared" si="257"/>
        <v>42071.67251157407</v>
      </c>
      <c r="T3328" s="10">
        <f t="shared" si="258"/>
        <v>42041.714178240742</v>
      </c>
    </row>
    <row r="3329" spans="1:20" ht="43.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55"/>
        <v>1.0125</v>
      </c>
      <c r="P3329">
        <f t="shared" si="256"/>
        <v>4.0740740740740744E-2</v>
      </c>
      <c r="Q3329" t="str" cm="1">
        <f t="array" ref="Q3329">_xlfn.IFS(LEFT(N3329,4)="film","film &amp; video",LEFT(N3329,4)="food","food",LEFT(N3329,4)="game","games",LEFT(N3329,4)="jour","journalism",LEFT(N3329,4)="musi","music",LEFT(N3329,4)="phot","photography",LEFT(N3329,4)="publ","publishing",LEFT(N3329,4)="tech","technology",LEFT(N3329,4)="thea","theater")</f>
        <v>theater</v>
      </c>
      <c r="R3329" t="str">
        <f t="shared" si="259"/>
        <v>plays</v>
      </c>
      <c r="S3329" s="10">
        <f t="shared" si="257"/>
        <v>42498.374606481477</v>
      </c>
      <c r="T3329" s="10">
        <f t="shared" si="258"/>
        <v>42468.374606481477</v>
      </c>
    </row>
    <row r="3330" spans="1:20" ht="43.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260">E3330/D3330</f>
        <v>1.4638888888888888</v>
      </c>
      <c r="P3330">
        <f t="shared" ref="P3330:P3393" si="261">L3330/E3330</f>
        <v>3.4155597722960152E-3</v>
      </c>
      <c r="Q3330" t="str" cm="1">
        <f t="array" ref="Q3330">_xlfn.IFS(LEFT(N3330,4)="film","film &amp; video",LEFT(N3330,4)="food","food",LEFT(N3330,4)="game","games",LEFT(N3330,4)="jour","journalism",LEFT(N3330,4)="musi","music",LEFT(N3330,4)="phot","photography",LEFT(N3330,4)="publ","publishing",LEFT(N3330,4)="tech","technology",LEFT(N3330,4)="thea","theater")</f>
        <v>theater</v>
      </c>
      <c r="R3330" t="str">
        <f t="shared" si="259"/>
        <v>plays</v>
      </c>
      <c r="S3330" s="10">
        <f t="shared" ref="S3330:S3393" si="262">(((I3330/60)/60)/24)+DATE(1970,1,1)</f>
        <v>41825.041666666664</v>
      </c>
      <c r="T3330" s="10">
        <f t="shared" ref="T3330:T3393" si="263">(((J3330/60)/60)/24)+DATE(1970,1,1)</f>
        <v>41822.57503472222</v>
      </c>
    </row>
    <row r="3331" spans="1:20" ht="43.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60"/>
        <v>1.1679999999999999</v>
      </c>
      <c r="P3331">
        <f t="shared" si="261"/>
        <v>2.2260273972602738E-2</v>
      </c>
      <c r="Q3331" t="str" cm="1">
        <f t="array" ref="Q3331">_xlfn.IFS(LEFT(N3331,4)="film","film &amp; video",LEFT(N3331,4)="food","food",LEFT(N3331,4)="game","games",LEFT(N3331,4)="jour","journalism",LEFT(N3331,4)="musi","music",LEFT(N3331,4)="phot","photography",LEFT(N3331,4)="publ","publishing",LEFT(N3331,4)="tech","technology",LEFT(N3331,4)="thea","theater")</f>
        <v>theater</v>
      </c>
      <c r="R3331" t="str">
        <f t="shared" ref="R3331:R3394" si="264">MID(N3331,SEARCH("/",N3331)+1,17)</f>
        <v>plays</v>
      </c>
      <c r="S3331" s="10">
        <f t="shared" si="262"/>
        <v>41847.958333333336</v>
      </c>
      <c r="T3331" s="10">
        <f t="shared" si="263"/>
        <v>41837.323009259257</v>
      </c>
    </row>
    <row r="3332" spans="1:20" ht="43.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60"/>
        <v>1.0626666666666666</v>
      </c>
      <c r="P3332">
        <f t="shared" si="261"/>
        <v>4.3287327478042661E-2</v>
      </c>
      <c r="Q3332" t="str" cm="1">
        <f t="array" ref="Q3332">_xlfn.IFS(LEFT(N3332,4)="film","film &amp; video",LEFT(N3332,4)="food","food",LEFT(N3332,4)="game","games",LEFT(N3332,4)="jour","journalism",LEFT(N3332,4)="musi","music",LEFT(N3332,4)="phot","photography",LEFT(N3332,4)="publ","publishing",LEFT(N3332,4)="tech","technology",LEFT(N3332,4)="thea","theater")</f>
        <v>theater</v>
      </c>
      <c r="R3332" t="str">
        <f t="shared" si="264"/>
        <v>plays</v>
      </c>
      <c r="S3332" s="10">
        <f t="shared" si="262"/>
        <v>42095.845694444448</v>
      </c>
      <c r="T3332" s="10">
        <f t="shared" si="263"/>
        <v>42065.887361111112</v>
      </c>
    </row>
    <row r="3333" spans="1:20" ht="43.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60"/>
        <v>1.0451999999999999</v>
      </c>
      <c r="P3333">
        <f t="shared" si="261"/>
        <v>1.2437810945273632E-2</v>
      </c>
      <c r="Q3333" t="str" cm="1">
        <f t="array" ref="Q3333">_xlfn.IFS(LEFT(N3333,4)="film","film &amp; video",LEFT(N3333,4)="food","food",LEFT(N3333,4)="game","games",LEFT(N3333,4)="jour","journalism",LEFT(N3333,4)="musi","music",LEFT(N3333,4)="phot","photography",LEFT(N3333,4)="publ","publishing",LEFT(N3333,4)="tech","technology",LEFT(N3333,4)="thea","theater")</f>
        <v>theater</v>
      </c>
      <c r="R3333" t="str">
        <f t="shared" si="264"/>
        <v>plays</v>
      </c>
      <c r="S3333" s="10">
        <f t="shared" si="262"/>
        <v>42283.697754629626</v>
      </c>
      <c r="T3333" s="10">
        <f t="shared" si="263"/>
        <v>42248.697754629626</v>
      </c>
    </row>
    <row r="3334" spans="1:20" ht="43.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60"/>
        <v>1</v>
      </c>
      <c r="P3334">
        <f t="shared" si="261"/>
        <v>1.3833333333333333E-2</v>
      </c>
      <c r="Q3334" t="str" cm="1">
        <f t="array" ref="Q3334">_xlfn.IFS(LEFT(N3334,4)="film","film &amp; video",LEFT(N3334,4)="food","food",LEFT(N3334,4)="game","games",LEFT(N3334,4)="jour","journalism",LEFT(N3334,4)="musi","music",LEFT(N3334,4)="phot","photography",LEFT(N3334,4)="publ","publishing",LEFT(N3334,4)="tech","technology",LEFT(N3334,4)="thea","theater")</f>
        <v>theater</v>
      </c>
      <c r="R3334" t="str">
        <f t="shared" si="264"/>
        <v>plays</v>
      </c>
      <c r="S3334" s="10">
        <f t="shared" si="262"/>
        <v>41839.860300925924</v>
      </c>
      <c r="T3334" s="10">
        <f t="shared" si="263"/>
        <v>41809.860300925924</v>
      </c>
    </row>
    <row r="3335" spans="1:20" ht="43.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60"/>
        <v>1.0457142857142858</v>
      </c>
      <c r="P3335">
        <f t="shared" si="261"/>
        <v>3.0327868852459017E-2</v>
      </c>
      <c r="Q3335" t="str" cm="1">
        <f t="array" ref="Q3335">_xlfn.IFS(LEFT(N3335,4)="film","film &amp; video",LEFT(N3335,4)="food","food",LEFT(N3335,4)="game","games",LEFT(N3335,4)="jour","journalism",LEFT(N3335,4)="musi","music",LEFT(N3335,4)="phot","photography",LEFT(N3335,4)="publ","publishing",LEFT(N3335,4)="tech","technology",LEFT(N3335,4)="thea","theater")</f>
        <v>theater</v>
      </c>
      <c r="R3335" t="str">
        <f t="shared" si="264"/>
        <v>plays</v>
      </c>
      <c r="S3335" s="10">
        <f t="shared" si="262"/>
        <v>42170.676851851851</v>
      </c>
      <c r="T3335" s="10">
        <f t="shared" si="263"/>
        <v>42148.676851851851</v>
      </c>
    </row>
    <row r="3336" spans="1:20" ht="28.8">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60"/>
        <v>1.3862051149573753</v>
      </c>
      <c r="P3336">
        <f t="shared" si="261"/>
        <v>8.5724934774506142E-3</v>
      </c>
      <c r="Q3336" t="str" cm="1">
        <f t="array" ref="Q3336">_xlfn.IFS(LEFT(N3336,4)="film","film &amp; video",LEFT(N3336,4)="food","food",LEFT(N3336,4)="game","games",LEFT(N3336,4)="jour","journalism",LEFT(N3336,4)="musi","music",LEFT(N3336,4)="phot","photography",LEFT(N3336,4)="publ","publishing",LEFT(N3336,4)="tech","technology",LEFT(N3336,4)="thea","theater")</f>
        <v>theater</v>
      </c>
      <c r="R3336" t="str">
        <f t="shared" si="264"/>
        <v>plays</v>
      </c>
      <c r="S3336" s="10">
        <f t="shared" si="262"/>
        <v>42215.521087962959</v>
      </c>
      <c r="T3336" s="10">
        <f t="shared" si="263"/>
        <v>42185.521087962959</v>
      </c>
    </row>
    <row r="3337" spans="1:20" ht="43.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60"/>
        <v>1.0032000000000001</v>
      </c>
      <c r="P3337">
        <f t="shared" si="261"/>
        <v>1.2559808612440191E-2</v>
      </c>
      <c r="Q3337" t="str" cm="1">
        <f t="array" ref="Q3337">_xlfn.IFS(LEFT(N3337,4)="film","film &amp; video",LEFT(N3337,4)="food","food",LEFT(N3337,4)="game","games",LEFT(N3337,4)="jour","journalism",LEFT(N3337,4)="musi","music",LEFT(N3337,4)="phot","photography",LEFT(N3337,4)="publ","publishing",LEFT(N3337,4)="tech","technology",LEFT(N3337,4)="thea","theater")</f>
        <v>theater</v>
      </c>
      <c r="R3337" t="str">
        <f t="shared" si="264"/>
        <v>plays</v>
      </c>
      <c r="S3337" s="10">
        <f t="shared" si="262"/>
        <v>41854.958333333336</v>
      </c>
      <c r="T3337" s="10">
        <f t="shared" si="263"/>
        <v>41827.674143518518</v>
      </c>
    </row>
    <row r="3338" spans="1:20" ht="43.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60"/>
        <v>1</v>
      </c>
      <c r="P3338">
        <f t="shared" si="261"/>
        <v>3.5999999999999997E-2</v>
      </c>
      <c r="Q3338" t="str" cm="1">
        <f t="array" ref="Q3338">_xlfn.IFS(LEFT(N3338,4)="film","film &amp; video",LEFT(N3338,4)="food","food",LEFT(N3338,4)="game","games",LEFT(N3338,4)="jour","journalism",LEFT(N3338,4)="musi","music",LEFT(N3338,4)="phot","photography",LEFT(N3338,4)="publ","publishing",LEFT(N3338,4)="tech","technology",LEFT(N3338,4)="thea","theater")</f>
        <v>theater</v>
      </c>
      <c r="R3338" t="str">
        <f t="shared" si="264"/>
        <v>plays</v>
      </c>
      <c r="S3338" s="10">
        <f t="shared" si="262"/>
        <v>42465.35701388889</v>
      </c>
      <c r="T3338" s="10">
        <f t="shared" si="263"/>
        <v>42437.398680555561</v>
      </c>
    </row>
    <row r="3339" spans="1:20" ht="43.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60"/>
        <v>1.1020000000000001</v>
      </c>
      <c r="P3339">
        <f t="shared" si="261"/>
        <v>1.2341197822141561E-2</v>
      </c>
      <c r="Q3339" t="str" cm="1">
        <f t="array" ref="Q3339">_xlfn.IFS(LEFT(N3339,4)="film","film &amp; video",LEFT(N3339,4)="food","food",LEFT(N3339,4)="game","games",LEFT(N3339,4)="jour","journalism",LEFT(N3339,4)="musi","music",LEFT(N3339,4)="phot","photography",LEFT(N3339,4)="publ","publishing",LEFT(N3339,4)="tech","technology",LEFT(N3339,4)="thea","theater")</f>
        <v>theater</v>
      </c>
      <c r="R3339" t="str">
        <f t="shared" si="264"/>
        <v>plays</v>
      </c>
      <c r="S3339" s="10">
        <f t="shared" si="262"/>
        <v>41922.875</v>
      </c>
      <c r="T3339" s="10">
        <f t="shared" si="263"/>
        <v>41901.282025462962</v>
      </c>
    </row>
    <row r="3340" spans="1:20" ht="28.8">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60"/>
        <v>1.0218</v>
      </c>
      <c r="P3340">
        <f t="shared" si="261"/>
        <v>7.3073660859920399E-3</v>
      </c>
      <c r="Q3340" t="str" cm="1">
        <f t="array" ref="Q3340">_xlfn.IFS(LEFT(N3340,4)="film","film &amp; video",LEFT(N3340,4)="food","food",LEFT(N3340,4)="game","games",LEFT(N3340,4)="jour","journalism",LEFT(N3340,4)="musi","music",LEFT(N3340,4)="phot","photography",LEFT(N3340,4)="publ","publishing",LEFT(N3340,4)="tech","technology",LEFT(N3340,4)="thea","theater")</f>
        <v>theater</v>
      </c>
      <c r="R3340" t="str">
        <f t="shared" si="264"/>
        <v>plays</v>
      </c>
      <c r="S3340" s="10">
        <f t="shared" si="262"/>
        <v>42790.574999999997</v>
      </c>
      <c r="T3340" s="10">
        <f t="shared" si="263"/>
        <v>42769.574999999997</v>
      </c>
    </row>
    <row r="3341" spans="1:20" ht="43.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60"/>
        <v>1.0435000000000001</v>
      </c>
      <c r="P3341">
        <f t="shared" si="261"/>
        <v>5.6300910397700044E-3</v>
      </c>
      <c r="Q3341" t="str" cm="1">
        <f t="array" ref="Q3341">_xlfn.IFS(LEFT(N3341,4)="film","film &amp; video",LEFT(N3341,4)="food","food",LEFT(N3341,4)="game","games",LEFT(N3341,4)="jour","journalism",LEFT(N3341,4)="musi","music",LEFT(N3341,4)="phot","photography",LEFT(N3341,4)="publ","publishing",LEFT(N3341,4)="tech","technology",LEFT(N3341,4)="thea","theater")</f>
        <v>theater</v>
      </c>
      <c r="R3341" t="str">
        <f t="shared" si="264"/>
        <v>plays</v>
      </c>
      <c r="S3341" s="10">
        <f t="shared" si="262"/>
        <v>42579.665717592594</v>
      </c>
      <c r="T3341" s="10">
        <f t="shared" si="263"/>
        <v>42549.665717592594</v>
      </c>
    </row>
    <row r="3342" spans="1:20" ht="43.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60"/>
        <v>1.3816666666666666</v>
      </c>
      <c r="P3342">
        <f t="shared" si="261"/>
        <v>9.16767189384801E-3</v>
      </c>
      <c r="Q3342" t="str" cm="1">
        <f t="array" ref="Q3342">_xlfn.IFS(LEFT(N3342,4)="film","film &amp; video",LEFT(N3342,4)="food","food",LEFT(N3342,4)="game","games",LEFT(N3342,4)="jour","journalism",LEFT(N3342,4)="musi","music",LEFT(N3342,4)="phot","photography",LEFT(N3342,4)="publ","publishing",LEFT(N3342,4)="tech","technology",LEFT(N3342,4)="thea","theater")</f>
        <v>theater</v>
      </c>
      <c r="R3342" t="str">
        <f t="shared" si="264"/>
        <v>plays</v>
      </c>
      <c r="S3342" s="10">
        <f t="shared" si="262"/>
        <v>42710.974004629628</v>
      </c>
      <c r="T3342" s="10">
        <f t="shared" si="263"/>
        <v>42685.974004629628</v>
      </c>
    </row>
    <row r="3343" spans="1:20" ht="43.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60"/>
        <v>1</v>
      </c>
      <c r="P3343">
        <f t="shared" si="261"/>
        <v>8.3582089552238798E-3</v>
      </c>
      <c r="Q3343" t="str" cm="1">
        <f t="array" ref="Q3343">_xlfn.IFS(LEFT(N3343,4)="film","film &amp; video",LEFT(N3343,4)="food","food",LEFT(N3343,4)="game","games",LEFT(N3343,4)="jour","journalism",LEFT(N3343,4)="musi","music",LEFT(N3343,4)="phot","photography",LEFT(N3343,4)="publ","publishing",LEFT(N3343,4)="tech","technology",LEFT(N3343,4)="thea","theater")</f>
        <v>theater</v>
      </c>
      <c r="R3343" t="str">
        <f t="shared" si="264"/>
        <v>plays</v>
      </c>
      <c r="S3343" s="10">
        <f t="shared" si="262"/>
        <v>42533.708333333328</v>
      </c>
      <c r="T3343" s="10">
        <f t="shared" si="263"/>
        <v>42510.798854166671</v>
      </c>
    </row>
    <row r="3344" spans="1:20" ht="43.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60"/>
        <v>1.0166666666666666</v>
      </c>
      <c r="P3344">
        <f t="shared" si="261"/>
        <v>1.2786885245901639E-2</v>
      </c>
      <c r="Q3344" t="str" cm="1">
        <f t="array" ref="Q3344">_xlfn.IFS(LEFT(N3344,4)="film","film &amp; video",LEFT(N3344,4)="food","food",LEFT(N3344,4)="game","games",LEFT(N3344,4)="jour","journalism",LEFT(N3344,4)="musi","music",LEFT(N3344,4)="phot","photography",LEFT(N3344,4)="publ","publishing",LEFT(N3344,4)="tech","technology",LEFT(N3344,4)="thea","theater")</f>
        <v>theater</v>
      </c>
      <c r="R3344" t="str">
        <f t="shared" si="264"/>
        <v>plays</v>
      </c>
      <c r="S3344" s="10">
        <f t="shared" si="262"/>
        <v>42095.207638888889</v>
      </c>
      <c r="T3344" s="10">
        <f t="shared" si="263"/>
        <v>42062.296412037031</v>
      </c>
    </row>
    <row r="3345" spans="1:20" ht="43.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60"/>
        <v>1.7142857142857142</v>
      </c>
      <c r="P3345">
        <f t="shared" si="261"/>
        <v>1.9166666666666665E-2</v>
      </c>
      <c r="Q3345" t="str" cm="1">
        <f t="array" ref="Q3345">_xlfn.IFS(LEFT(N3345,4)="film","film &amp; video",LEFT(N3345,4)="food","food",LEFT(N3345,4)="game","games",LEFT(N3345,4)="jour","journalism",LEFT(N3345,4)="musi","music",LEFT(N3345,4)="phot","photography",LEFT(N3345,4)="publ","publishing",LEFT(N3345,4)="tech","technology",LEFT(N3345,4)="thea","theater")</f>
        <v>theater</v>
      </c>
      <c r="R3345" t="str">
        <f t="shared" si="264"/>
        <v>plays</v>
      </c>
      <c r="S3345" s="10">
        <f t="shared" si="262"/>
        <v>42473.554166666669</v>
      </c>
      <c r="T3345" s="10">
        <f t="shared" si="263"/>
        <v>42452.916481481487</v>
      </c>
    </row>
    <row r="3346" spans="1:20" ht="43.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60"/>
        <v>1.0144444444444445</v>
      </c>
      <c r="P3346">
        <f t="shared" si="261"/>
        <v>8.7623220153340634E-3</v>
      </c>
      <c r="Q3346" t="str" cm="1">
        <f t="array" ref="Q3346">_xlfn.IFS(LEFT(N3346,4)="film","film &amp; video",LEFT(N3346,4)="food","food",LEFT(N3346,4)="game","games",LEFT(N3346,4)="jour","journalism",LEFT(N3346,4)="musi","music",LEFT(N3346,4)="phot","photography",LEFT(N3346,4)="publ","publishing",LEFT(N3346,4)="tech","technology",LEFT(N3346,4)="thea","theater")</f>
        <v>theater</v>
      </c>
      <c r="R3346" t="str">
        <f t="shared" si="264"/>
        <v>plays</v>
      </c>
      <c r="S3346" s="10">
        <f t="shared" si="262"/>
        <v>41881.200150462959</v>
      </c>
      <c r="T3346" s="10">
        <f t="shared" si="263"/>
        <v>41851.200150462959</v>
      </c>
    </row>
    <row r="3347" spans="1:20" ht="43.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60"/>
        <v>1.3</v>
      </c>
      <c r="P3347">
        <f t="shared" si="261"/>
        <v>0.02</v>
      </c>
      <c r="Q3347" t="str" cm="1">
        <f t="array" ref="Q3347">_xlfn.IFS(LEFT(N3347,4)="film","film &amp; video",LEFT(N3347,4)="food","food",LEFT(N3347,4)="game","games",LEFT(N3347,4)="jour","journalism",LEFT(N3347,4)="musi","music",LEFT(N3347,4)="phot","photography",LEFT(N3347,4)="publ","publishing",LEFT(N3347,4)="tech","technology",LEFT(N3347,4)="thea","theater")</f>
        <v>theater</v>
      </c>
      <c r="R3347" t="str">
        <f t="shared" si="264"/>
        <v>plays</v>
      </c>
      <c r="S3347" s="10">
        <f t="shared" si="262"/>
        <v>42112.025694444441</v>
      </c>
      <c r="T3347" s="10">
        <f t="shared" si="263"/>
        <v>42053.106111111112</v>
      </c>
    </row>
    <row r="3348" spans="1:20" ht="43.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60"/>
        <v>1.1000000000000001</v>
      </c>
      <c r="P3348">
        <f t="shared" si="261"/>
        <v>1.090909090909091E-2</v>
      </c>
      <c r="Q3348" t="str" cm="1">
        <f t="array" ref="Q3348">_xlfn.IFS(LEFT(N3348,4)="film","film &amp; video",LEFT(N3348,4)="food","food",LEFT(N3348,4)="game","games",LEFT(N3348,4)="jour","journalism",LEFT(N3348,4)="musi","music",LEFT(N3348,4)="phot","photography",LEFT(N3348,4)="publ","publishing",LEFT(N3348,4)="tech","technology",LEFT(N3348,4)="thea","theater")</f>
        <v>theater</v>
      </c>
      <c r="R3348" t="str">
        <f t="shared" si="264"/>
        <v>plays</v>
      </c>
      <c r="S3348" s="10">
        <f t="shared" si="262"/>
        <v>42061.024421296301</v>
      </c>
      <c r="T3348" s="10">
        <f t="shared" si="263"/>
        <v>42054.024421296301</v>
      </c>
    </row>
    <row r="3349" spans="1:20" ht="57.6">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60"/>
        <v>1.1944999999999999</v>
      </c>
      <c r="P3349">
        <f t="shared" si="261"/>
        <v>9.2088740058601931E-3</v>
      </c>
      <c r="Q3349" t="str" cm="1">
        <f t="array" ref="Q3349">_xlfn.IFS(LEFT(N3349,4)="film","film &amp; video",LEFT(N3349,4)="food","food",LEFT(N3349,4)="game","games",LEFT(N3349,4)="jour","journalism",LEFT(N3349,4)="musi","music",LEFT(N3349,4)="phot","photography",LEFT(N3349,4)="publ","publishing",LEFT(N3349,4)="tech","technology",LEFT(N3349,4)="thea","theater")</f>
        <v>theater</v>
      </c>
      <c r="R3349" t="str">
        <f t="shared" si="264"/>
        <v>plays</v>
      </c>
      <c r="S3349" s="10">
        <f t="shared" si="262"/>
        <v>42498.875</v>
      </c>
      <c r="T3349" s="10">
        <f t="shared" si="263"/>
        <v>42484.551550925928</v>
      </c>
    </row>
    <row r="3350" spans="1:20" ht="43.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60"/>
        <v>1.002909090909091</v>
      </c>
      <c r="P3350">
        <f t="shared" si="261"/>
        <v>1.4321972443799855E-2</v>
      </c>
      <c r="Q3350" t="str" cm="1">
        <f t="array" ref="Q3350">_xlfn.IFS(LEFT(N3350,4)="film","film &amp; video",LEFT(N3350,4)="food","food",LEFT(N3350,4)="game","games",LEFT(N3350,4)="jour","journalism",LEFT(N3350,4)="musi","music",LEFT(N3350,4)="phot","photography",LEFT(N3350,4)="publ","publishing",LEFT(N3350,4)="tech","technology",LEFT(N3350,4)="thea","theater")</f>
        <v>theater</v>
      </c>
      <c r="R3350" t="str">
        <f t="shared" si="264"/>
        <v>plays</v>
      </c>
      <c r="S3350" s="10">
        <f t="shared" si="262"/>
        <v>42490.165972222225</v>
      </c>
      <c r="T3350" s="10">
        <f t="shared" si="263"/>
        <v>42466.558796296296</v>
      </c>
    </row>
    <row r="3351" spans="1:20" ht="43.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60"/>
        <v>1.534</v>
      </c>
      <c r="P3351">
        <f t="shared" si="261"/>
        <v>9.126466753585397E-3</v>
      </c>
      <c r="Q3351" t="str" cm="1">
        <f t="array" ref="Q3351">_xlfn.IFS(LEFT(N3351,4)="film","film &amp; video",LEFT(N3351,4)="food","food",LEFT(N3351,4)="game","games",LEFT(N3351,4)="jour","journalism",LEFT(N3351,4)="musi","music",LEFT(N3351,4)="phot","photography",LEFT(N3351,4)="publ","publishing",LEFT(N3351,4)="tech","technology",LEFT(N3351,4)="thea","theater")</f>
        <v>theater</v>
      </c>
      <c r="R3351" t="str">
        <f t="shared" si="264"/>
        <v>plays</v>
      </c>
      <c r="S3351" s="10">
        <f t="shared" si="262"/>
        <v>42534.708333333328</v>
      </c>
      <c r="T3351" s="10">
        <f t="shared" si="263"/>
        <v>42513.110787037032</v>
      </c>
    </row>
    <row r="3352" spans="1:20" ht="57.6">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60"/>
        <v>1.0442857142857143</v>
      </c>
      <c r="P3352">
        <f t="shared" si="261"/>
        <v>1.3953488372093023E-2</v>
      </c>
      <c r="Q3352" t="str" cm="1">
        <f t="array" ref="Q3352">_xlfn.IFS(LEFT(N3352,4)="film","film &amp; video",LEFT(N3352,4)="food","food",LEFT(N3352,4)="game","games",LEFT(N3352,4)="jour","journalism",LEFT(N3352,4)="musi","music",LEFT(N3352,4)="phot","photography",LEFT(N3352,4)="publ","publishing",LEFT(N3352,4)="tech","technology",LEFT(N3352,4)="thea","theater")</f>
        <v>theater</v>
      </c>
      <c r="R3352" t="str">
        <f t="shared" si="264"/>
        <v>plays</v>
      </c>
      <c r="S3352" s="10">
        <f t="shared" si="262"/>
        <v>42337.958333333328</v>
      </c>
      <c r="T3352" s="10">
        <f t="shared" si="263"/>
        <v>42302.701516203699</v>
      </c>
    </row>
    <row r="3353" spans="1:20" ht="43.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60"/>
        <v>1.0109999999999999</v>
      </c>
      <c r="P3353">
        <f t="shared" si="261"/>
        <v>1.0682492581602374E-2</v>
      </c>
      <c r="Q3353" t="str" cm="1">
        <f t="array" ref="Q3353">_xlfn.IFS(LEFT(N3353,4)="film","film &amp; video",LEFT(N3353,4)="food","food",LEFT(N3353,4)="game","games",LEFT(N3353,4)="jour","journalism",LEFT(N3353,4)="musi","music",LEFT(N3353,4)="phot","photography",LEFT(N3353,4)="publ","publishing",LEFT(N3353,4)="tech","technology",LEFT(N3353,4)="thea","theater")</f>
        <v>theater</v>
      </c>
      <c r="R3353" t="str">
        <f t="shared" si="264"/>
        <v>plays</v>
      </c>
      <c r="S3353" s="10">
        <f t="shared" si="262"/>
        <v>41843.458333333336</v>
      </c>
      <c r="T3353" s="10">
        <f t="shared" si="263"/>
        <v>41806.395428240743</v>
      </c>
    </row>
    <row r="3354" spans="1:20" ht="43.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60"/>
        <v>1.0751999999999999</v>
      </c>
      <c r="P3354">
        <f t="shared" si="261"/>
        <v>1.3020833333333334E-2</v>
      </c>
      <c r="Q3354" t="str" cm="1">
        <f t="array" ref="Q3354">_xlfn.IFS(LEFT(N3354,4)="film","film &amp; video",LEFT(N3354,4)="food","food",LEFT(N3354,4)="game","games",LEFT(N3354,4)="jour","journalism",LEFT(N3354,4)="musi","music",LEFT(N3354,4)="phot","photography",LEFT(N3354,4)="publ","publishing",LEFT(N3354,4)="tech","technology",LEFT(N3354,4)="thea","theater")</f>
        <v>theater</v>
      </c>
      <c r="R3354" t="str">
        <f t="shared" si="264"/>
        <v>plays</v>
      </c>
      <c r="S3354" s="10">
        <f t="shared" si="262"/>
        <v>42552.958333333328</v>
      </c>
      <c r="T3354" s="10">
        <f t="shared" si="263"/>
        <v>42495.992800925931</v>
      </c>
    </row>
    <row r="3355" spans="1:20" ht="43.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60"/>
        <v>3.15</v>
      </c>
      <c r="P3355">
        <f t="shared" si="261"/>
        <v>2.7936507936507936E-2</v>
      </c>
      <c r="Q3355" t="str" cm="1">
        <f t="array" ref="Q3355">_xlfn.IFS(LEFT(N3355,4)="film","film &amp; video",LEFT(N3355,4)="food","food",LEFT(N3355,4)="game","games",LEFT(N3355,4)="jour","journalism",LEFT(N3355,4)="musi","music",LEFT(N3355,4)="phot","photography",LEFT(N3355,4)="publ","publishing",LEFT(N3355,4)="tech","technology",LEFT(N3355,4)="thea","theater")</f>
        <v>theater</v>
      </c>
      <c r="R3355" t="str">
        <f t="shared" si="264"/>
        <v>plays</v>
      </c>
      <c r="S3355" s="10">
        <f t="shared" si="262"/>
        <v>42492.958333333328</v>
      </c>
      <c r="T3355" s="10">
        <f t="shared" si="263"/>
        <v>42479.432291666672</v>
      </c>
    </row>
    <row r="3356" spans="1:20" ht="28.8">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60"/>
        <v>1.0193333333333334</v>
      </c>
      <c r="P3356">
        <f t="shared" si="261"/>
        <v>1.7985611510791366E-2</v>
      </c>
      <c r="Q3356" t="str" cm="1">
        <f t="array" ref="Q3356">_xlfn.IFS(LEFT(N3356,4)="film","film &amp; video",LEFT(N3356,4)="food","food",LEFT(N3356,4)="game","games",LEFT(N3356,4)="jour","journalism",LEFT(N3356,4)="musi","music",LEFT(N3356,4)="phot","photography",LEFT(N3356,4)="publ","publishing",LEFT(N3356,4)="tech","technology",LEFT(N3356,4)="thea","theater")</f>
        <v>theater</v>
      </c>
      <c r="R3356" t="str">
        <f t="shared" si="264"/>
        <v>plays</v>
      </c>
      <c r="S3356" s="10">
        <f t="shared" si="262"/>
        <v>42306.167361111111</v>
      </c>
      <c r="T3356" s="10">
        <f t="shared" si="263"/>
        <v>42270.7269212963</v>
      </c>
    </row>
    <row r="3357" spans="1:20" ht="43.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60"/>
        <v>1.2628571428571429</v>
      </c>
      <c r="P3357">
        <f t="shared" si="261"/>
        <v>6.7873303167420816E-3</v>
      </c>
      <c r="Q3357" t="str" cm="1">
        <f t="array" ref="Q3357">_xlfn.IFS(LEFT(N3357,4)="film","film &amp; video",LEFT(N3357,4)="food","food",LEFT(N3357,4)="game","games",LEFT(N3357,4)="jour","journalism",LEFT(N3357,4)="musi","music",LEFT(N3357,4)="phot","photography",LEFT(N3357,4)="publ","publishing",LEFT(N3357,4)="tech","technology",LEFT(N3357,4)="thea","theater")</f>
        <v>theater</v>
      </c>
      <c r="R3357" t="str">
        <f t="shared" si="264"/>
        <v>plays</v>
      </c>
      <c r="S3357" s="10">
        <f t="shared" si="262"/>
        <v>42500.470138888893</v>
      </c>
      <c r="T3357" s="10">
        <f t="shared" si="263"/>
        <v>42489.619525462964</v>
      </c>
    </row>
    <row r="3358" spans="1:20" ht="43.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60"/>
        <v>1.014</v>
      </c>
      <c r="P3358">
        <f t="shared" si="261"/>
        <v>1.7751479289940829E-2</v>
      </c>
      <c r="Q3358" t="str" cm="1">
        <f t="array" ref="Q3358">_xlfn.IFS(LEFT(N3358,4)="film","film &amp; video",LEFT(N3358,4)="food","food",LEFT(N3358,4)="game","games",LEFT(N3358,4)="jour","journalism",LEFT(N3358,4)="musi","music",LEFT(N3358,4)="phot","photography",LEFT(N3358,4)="publ","publishing",LEFT(N3358,4)="tech","technology",LEFT(N3358,4)="thea","theater")</f>
        <v>theater</v>
      </c>
      <c r="R3358" t="str">
        <f t="shared" si="264"/>
        <v>plays</v>
      </c>
      <c r="S3358" s="10">
        <f t="shared" si="262"/>
        <v>42566.815648148149</v>
      </c>
      <c r="T3358" s="10">
        <f t="shared" si="263"/>
        <v>42536.815648148149</v>
      </c>
    </row>
    <row r="3359" spans="1:20" ht="43.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60"/>
        <v>1.01</v>
      </c>
      <c r="P3359">
        <f t="shared" si="261"/>
        <v>1.0396039603960397E-2</v>
      </c>
      <c r="Q3359" t="str" cm="1">
        <f t="array" ref="Q3359">_xlfn.IFS(LEFT(N3359,4)="film","film &amp; video",LEFT(N3359,4)="food","food",LEFT(N3359,4)="game","games",LEFT(N3359,4)="jour","journalism",LEFT(N3359,4)="musi","music",LEFT(N3359,4)="phot","photography",LEFT(N3359,4)="publ","publishing",LEFT(N3359,4)="tech","technology",LEFT(N3359,4)="thea","theater")</f>
        <v>theater</v>
      </c>
      <c r="R3359" t="str">
        <f t="shared" si="264"/>
        <v>plays</v>
      </c>
      <c r="S3359" s="10">
        <f t="shared" si="262"/>
        <v>41852.417939814812</v>
      </c>
      <c r="T3359" s="10">
        <f t="shared" si="263"/>
        <v>41822.417939814812</v>
      </c>
    </row>
    <row r="3360" spans="1:20" ht="43.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60"/>
        <v>1.0299</v>
      </c>
      <c r="P3360">
        <f t="shared" si="261"/>
        <v>1.5729682493445966E-2</v>
      </c>
      <c r="Q3360" t="str" cm="1">
        <f t="array" ref="Q3360">_xlfn.IFS(LEFT(N3360,4)="film","film &amp; video",LEFT(N3360,4)="food","food",LEFT(N3360,4)="game","games",LEFT(N3360,4)="jour","journalism",LEFT(N3360,4)="musi","music",LEFT(N3360,4)="phot","photography",LEFT(N3360,4)="publ","publishing",LEFT(N3360,4)="tech","technology",LEFT(N3360,4)="thea","theater")</f>
        <v>theater</v>
      </c>
      <c r="R3360" t="str">
        <f t="shared" si="264"/>
        <v>plays</v>
      </c>
      <c r="S3360" s="10">
        <f t="shared" si="262"/>
        <v>41962.352766203709</v>
      </c>
      <c r="T3360" s="10">
        <f t="shared" si="263"/>
        <v>41932.311099537037</v>
      </c>
    </row>
    <row r="3361" spans="1:20" ht="43.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60"/>
        <v>1.0625</v>
      </c>
      <c r="P3361">
        <f t="shared" si="261"/>
        <v>5.4117647058823529E-3</v>
      </c>
      <c r="Q3361" t="str" cm="1">
        <f t="array" ref="Q3361">_xlfn.IFS(LEFT(N3361,4)="film","film &amp; video",LEFT(N3361,4)="food","food",LEFT(N3361,4)="game","games",LEFT(N3361,4)="jour","journalism",LEFT(N3361,4)="musi","music",LEFT(N3361,4)="phot","photography",LEFT(N3361,4)="publ","publishing",LEFT(N3361,4)="tech","technology",LEFT(N3361,4)="thea","theater")</f>
        <v>theater</v>
      </c>
      <c r="R3361" t="str">
        <f t="shared" si="264"/>
        <v>plays</v>
      </c>
      <c r="S3361" s="10">
        <f t="shared" si="262"/>
        <v>42791.057106481487</v>
      </c>
      <c r="T3361" s="10">
        <f t="shared" si="263"/>
        <v>42746.057106481487</v>
      </c>
    </row>
    <row r="3362" spans="1:20" ht="28.8">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60"/>
        <v>1.0137777777777779</v>
      </c>
      <c r="P3362">
        <f t="shared" si="261"/>
        <v>7.8912757562472607E-3</v>
      </c>
      <c r="Q3362" t="str" cm="1">
        <f t="array" ref="Q3362">_xlfn.IFS(LEFT(N3362,4)="film","film &amp; video",LEFT(N3362,4)="food","food",LEFT(N3362,4)="game","games",LEFT(N3362,4)="jour","journalism",LEFT(N3362,4)="musi","music",LEFT(N3362,4)="phot","photography",LEFT(N3362,4)="publ","publishing",LEFT(N3362,4)="tech","technology",LEFT(N3362,4)="thea","theater")</f>
        <v>theater</v>
      </c>
      <c r="R3362" t="str">
        <f t="shared" si="264"/>
        <v>plays</v>
      </c>
      <c r="S3362" s="10">
        <f t="shared" si="262"/>
        <v>42718.665972222225</v>
      </c>
      <c r="T3362" s="10">
        <f t="shared" si="263"/>
        <v>42697.082673611112</v>
      </c>
    </row>
    <row r="3363" spans="1:20" ht="57.6">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60"/>
        <v>1.1346000000000001</v>
      </c>
      <c r="P3363">
        <f t="shared" si="261"/>
        <v>1.1986603208179094E-2</v>
      </c>
      <c r="Q3363" t="str" cm="1">
        <f t="array" ref="Q3363">_xlfn.IFS(LEFT(N3363,4)="film","film &amp; video",LEFT(N3363,4)="food","food",LEFT(N3363,4)="game","games",LEFT(N3363,4)="jour","journalism",LEFT(N3363,4)="musi","music",LEFT(N3363,4)="phot","photography",LEFT(N3363,4)="publ","publishing",LEFT(N3363,4)="tech","technology",LEFT(N3363,4)="thea","theater")</f>
        <v>theater</v>
      </c>
      <c r="R3363" t="str">
        <f t="shared" si="264"/>
        <v>plays</v>
      </c>
      <c r="S3363" s="10">
        <f t="shared" si="262"/>
        <v>41883.665972222225</v>
      </c>
      <c r="T3363" s="10">
        <f t="shared" si="263"/>
        <v>41866.025347222225</v>
      </c>
    </row>
    <row r="3364" spans="1:20" ht="43.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60"/>
        <v>2.1800000000000002</v>
      </c>
      <c r="P3364">
        <f t="shared" si="261"/>
        <v>1.834862385321101E-2</v>
      </c>
      <c r="Q3364" t="str" cm="1">
        <f t="array" ref="Q3364">_xlfn.IFS(LEFT(N3364,4)="film","film &amp; video",LEFT(N3364,4)="food","food",LEFT(N3364,4)="game","games",LEFT(N3364,4)="jour","journalism",LEFT(N3364,4)="musi","music",LEFT(N3364,4)="phot","photography",LEFT(N3364,4)="publ","publishing",LEFT(N3364,4)="tech","technology",LEFT(N3364,4)="thea","theater")</f>
        <v>theater</v>
      </c>
      <c r="R3364" t="str">
        <f t="shared" si="264"/>
        <v>plays</v>
      </c>
      <c r="S3364" s="10">
        <f t="shared" si="262"/>
        <v>42070.204861111109</v>
      </c>
      <c r="T3364" s="10">
        <f t="shared" si="263"/>
        <v>42056.091631944444</v>
      </c>
    </row>
    <row r="3365" spans="1:20" ht="43.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60"/>
        <v>1.0141935483870967</v>
      </c>
      <c r="P3365">
        <f t="shared" si="261"/>
        <v>3.3078880407124683E-3</v>
      </c>
      <c r="Q3365" t="str" cm="1">
        <f t="array" ref="Q3365">_xlfn.IFS(LEFT(N3365,4)="film","film &amp; video",LEFT(N3365,4)="food","food",LEFT(N3365,4)="game","games",LEFT(N3365,4)="jour","journalism",LEFT(N3365,4)="musi","music",LEFT(N3365,4)="phot","photography",LEFT(N3365,4)="publ","publishing",LEFT(N3365,4)="tech","technology",LEFT(N3365,4)="thea","theater")</f>
        <v>theater</v>
      </c>
      <c r="R3365" t="str">
        <f t="shared" si="264"/>
        <v>plays</v>
      </c>
      <c r="S3365" s="10">
        <f t="shared" si="262"/>
        <v>41870.666666666664</v>
      </c>
      <c r="T3365" s="10">
        <f t="shared" si="263"/>
        <v>41851.771354166667</v>
      </c>
    </row>
    <row r="3366" spans="1:20" ht="43.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60"/>
        <v>1.0593333333333332</v>
      </c>
      <c r="P3366">
        <f t="shared" si="261"/>
        <v>2.2655758338577723E-2</v>
      </c>
      <c r="Q3366" t="str" cm="1">
        <f t="array" ref="Q3366">_xlfn.IFS(LEFT(N3366,4)="film","film &amp; video",LEFT(N3366,4)="food","food",LEFT(N3366,4)="game","games",LEFT(N3366,4)="jour","journalism",LEFT(N3366,4)="musi","music",LEFT(N3366,4)="phot","photography",LEFT(N3366,4)="publ","publishing",LEFT(N3366,4)="tech","technology",LEFT(N3366,4)="thea","theater")</f>
        <v>theater</v>
      </c>
      <c r="R3366" t="str">
        <f t="shared" si="264"/>
        <v>plays</v>
      </c>
      <c r="S3366" s="10">
        <f t="shared" si="262"/>
        <v>42444.875</v>
      </c>
      <c r="T3366" s="10">
        <f t="shared" si="263"/>
        <v>42422.977418981478</v>
      </c>
    </row>
    <row r="3367" spans="1:20" ht="43.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60"/>
        <v>1.04</v>
      </c>
      <c r="P3367">
        <f t="shared" si="261"/>
        <v>1.153846153846154E-3</v>
      </c>
      <c r="Q3367" t="str" cm="1">
        <f t="array" ref="Q3367">_xlfn.IFS(LEFT(N3367,4)="film","film &amp; video",LEFT(N3367,4)="food","food",LEFT(N3367,4)="game","games",LEFT(N3367,4)="jour","journalism",LEFT(N3367,4)="musi","music",LEFT(N3367,4)="phot","photography",LEFT(N3367,4)="publ","publishing",LEFT(N3367,4)="tech","technology",LEFT(N3367,4)="thea","theater")</f>
        <v>theater</v>
      </c>
      <c r="R3367" t="str">
        <f t="shared" si="264"/>
        <v>plays</v>
      </c>
      <c r="S3367" s="10">
        <f t="shared" si="262"/>
        <v>42351.101759259262</v>
      </c>
      <c r="T3367" s="10">
        <f t="shared" si="263"/>
        <v>42321.101759259262</v>
      </c>
    </row>
    <row r="3368" spans="1:20" ht="43.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60"/>
        <v>2.21</v>
      </c>
      <c r="P3368">
        <f t="shared" si="261"/>
        <v>1.6289592760180997E-2</v>
      </c>
      <c r="Q3368" t="str" cm="1">
        <f t="array" ref="Q3368">_xlfn.IFS(LEFT(N3368,4)="film","film &amp; video",LEFT(N3368,4)="food","food",LEFT(N3368,4)="game","games",LEFT(N3368,4)="jour","journalism",LEFT(N3368,4)="musi","music",LEFT(N3368,4)="phot","photography",LEFT(N3368,4)="publ","publishing",LEFT(N3368,4)="tech","technology",LEFT(N3368,4)="thea","theater")</f>
        <v>theater</v>
      </c>
      <c r="R3368" t="str">
        <f t="shared" si="264"/>
        <v>plays</v>
      </c>
      <c r="S3368" s="10">
        <f t="shared" si="262"/>
        <v>42137.067557870367</v>
      </c>
      <c r="T3368" s="10">
        <f t="shared" si="263"/>
        <v>42107.067557870367</v>
      </c>
    </row>
    <row r="3369" spans="1:20" ht="43.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60"/>
        <v>1.1866666666666668</v>
      </c>
      <c r="P3369">
        <f t="shared" si="261"/>
        <v>3.3707865168539325E-2</v>
      </c>
      <c r="Q3369" t="str" cm="1">
        <f t="array" ref="Q3369">_xlfn.IFS(LEFT(N3369,4)="film","film &amp; video",LEFT(N3369,4)="food","food",LEFT(N3369,4)="game","games",LEFT(N3369,4)="jour","journalism",LEFT(N3369,4)="musi","music",LEFT(N3369,4)="phot","photography",LEFT(N3369,4)="publ","publishing",LEFT(N3369,4)="tech","technology",LEFT(N3369,4)="thea","theater")</f>
        <v>theater</v>
      </c>
      <c r="R3369" t="str">
        <f t="shared" si="264"/>
        <v>plays</v>
      </c>
      <c r="S3369" s="10">
        <f t="shared" si="262"/>
        <v>42217.933958333335</v>
      </c>
      <c r="T3369" s="10">
        <f t="shared" si="263"/>
        <v>42192.933958333335</v>
      </c>
    </row>
    <row r="3370" spans="1:20" ht="43.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60"/>
        <v>1.046</v>
      </c>
      <c r="P3370">
        <f t="shared" si="261"/>
        <v>2.1988527724665391E-2</v>
      </c>
      <c r="Q3370" t="str" cm="1">
        <f t="array" ref="Q3370">_xlfn.IFS(LEFT(N3370,4)="film","film &amp; video",LEFT(N3370,4)="food","food",LEFT(N3370,4)="game","games",LEFT(N3370,4)="jour","journalism",LEFT(N3370,4)="musi","music",LEFT(N3370,4)="phot","photography",LEFT(N3370,4)="publ","publishing",LEFT(N3370,4)="tech","technology",LEFT(N3370,4)="thea","theater")</f>
        <v>theater</v>
      </c>
      <c r="R3370" t="str">
        <f t="shared" si="264"/>
        <v>plays</v>
      </c>
      <c r="S3370" s="10">
        <f t="shared" si="262"/>
        <v>42005.208333333328</v>
      </c>
      <c r="T3370" s="10">
        <f t="shared" si="263"/>
        <v>41969.199756944443</v>
      </c>
    </row>
    <row r="3371" spans="1:20" ht="43.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60"/>
        <v>1.0389999999999999</v>
      </c>
      <c r="P3371">
        <f t="shared" si="261"/>
        <v>1.039461020211742E-2</v>
      </c>
      <c r="Q3371" t="str" cm="1">
        <f t="array" ref="Q3371">_xlfn.IFS(LEFT(N3371,4)="film","film &amp; video",LEFT(N3371,4)="food","food",LEFT(N3371,4)="game","games",LEFT(N3371,4)="jour","journalism",LEFT(N3371,4)="musi","music",LEFT(N3371,4)="phot","photography",LEFT(N3371,4)="publ","publishing",LEFT(N3371,4)="tech","technology",LEFT(N3371,4)="thea","theater")</f>
        <v>theater</v>
      </c>
      <c r="R3371" t="str">
        <f t="shared" si="264"/>
        <v>plays</v>
      </c>
      <c r="S3371" s="10">
        <f t="shared" si="262"/>
        <v>42750.041435185187</v>
      </c>
      <c r="T3371" s="10">
        <f t="shared" si="263"/>
        <v>42690.041435185187</v>
      </c>
    </row>
    <row r="3372" spans="1:20" ht="28.8">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60"/>
        <v>1.1773333333333333</v>
      </c>
      <c r="P3372">
        <f t="shared" si="261"/>
        <v>1.4722536806342015E-2</v>
      </c>
      <c r="Q3372" t="str" cm="1">
        <f t="array" ref="Q3372">_xlfn.IFS(LEFT(N3372,4)="film","film &amp; video",LEFT(N3372,4)="food","food",LEFT(N3372,4)="game","games",LEFT(N3372,4)="jour","journalism",LEFT(N3372,4)="musi","music",LEFT(N3372,4)="phot","photography",LEFT(N3372,4)="publ","publishing",LEFT(N3372,4)="tech","technology",LEFT(N3372,4)="thea","theater")</f>
        <v>theater</v>
      </c>
      <c r="R3372" t="str">
        <f t="shared" si="264"/>
        <v>plays</v>
      </c>
      <c r="S3372" s="10">
        <f t="shared" si="262"/>
        <v>42721.333333333328</v>
      </c>
      <c r="T3372" s="10">
        <f t="shared" si="263"/>
        <v>42690.334317129629</v>
      </c>
    </row>
    <row r="3373" spans="1:20" ht="28.8">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60"/>
        <v>1.385</v>
      </c>
      <c r="P3373">
        <f t="shared" si="261"/>
        <v>3.2490974729241874E-2</v>
      </c>
      <c r="Q3373" t="str" cm="1">
        <f t="array" ref="Q3373">_xlfn.IFS(LEFT(N3373,4)="film","film &amp; video",LEFT(N3373,4)="food","food",LEFT(N3373,4)="game","games",LEFT(N3373,4)="jour","journalism",LEFT(N3373,4)="musi","music",LEFT(N3373,4)="phot","photography",LEFT(N3373,4)="publ","publishing",LEFT(N3373,4)="tech","technology",LEFT(N3373,4)="thea","theater")</f>
        <v>theater</v>
      </c>
      <c r="R3373" t="str">
        <f t="shared" si="264"/>
        <v>plays</v>
      </c>
      <c r="S3373" s="10">
        <f t="shared" si="262"/>
        <v>42340.874594907407</v>
      </c>
      <c r="T3373" s="10">
        <f t="shared" si="263"/>
        <v>42312.874594907407</v>
      </c>
    </row>
    <row r="3374" spans="1:20" ht="43.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60"/>
        <v>1.0349999999999999</v>
      </c>
      <c r="P3374">
        <f t="shared" si="261"/>
        <v>2.6086956521739129E-2</v>
      </c>
      <c r="Q3374" t="str" cm="1">
        <f t="array" ref="Q3374">_xlfn.IFS(LEFT(N3374,4)="film","film &amp; video",LEFT(N3374,4)="food","food",LEFT(N3374,4)="game","games",LEFT(N3374,4)="jour","journalism",LEFT(N3374,4)="musi","music",LEFT(N3374,4)="phot","photography",LEFT(N3374,4)="publ","publishing",LEFT(N3374,4)="tech","technology",LEFT(N3374,4)="thea","theater")</f>
        <v>theater</v>
      </c>
      <c r="R3374" t="str">
        <f t="shared" si="264"/>
        <v>plays</v>
      </c>
      <c r="S3374" s="10">
        <f t="shared" si="262"/>
        <v>41876.207638888889</v>
      </c>
      <c r="T3374" s="10">
        <f t="shared" si="263"/>
        <v>41855.548101851848</v>
      </c>
    </row>
    <row r="3375" spans="1:20" ht="43.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60"/>
        <v>1.0024999999999999</v>
      </c>
      <c r="P3375">
        <f t="shared" si="261"/>
        <v>1.4962593516209476E-2</v>
      </c>
      <c r="Q3375" t="str" cm="1">
        <f t="array" ref="Q3375">_xlfn.IFS(LEFT(N3375,4)="film","film &amp; video",LEFT(N3375,4)="food","food",LEFT(N3375,4)="game","games",LEFT(N3375,4)="jour","journalism",LEFT(N3375,4)="musi","music",LEFT(N3375,4)="phot","photography",LEFT(N3375,4)="publ","publishing",LEFT(N3375,4)="tech","technology",LEFT(N3375,4)="thea","theater")</f>
        <v>theater</v>
      </c>
      <c r="R3375" t="str">
        <f t="shared" si="264"/>
        <v>plays</v>
      </c>
      <c r="S3375" s="10">
        <f t="shared" si="262"/>
        <v>42203.666666666672</v>
      </c>
      <c r="T3375" s="10">
        <f t="shared" si="263"/>
        <v>42179.854629629626</v>
      </c>
    </row>
    <row r="3376" spans="1:20" ht="43.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60"/>
        <v>1.0657142857142856</v>
      </c>
      <c r="P3376">
        <f t="shared" si="261"/>
        <v>1.3941018766756031E-2</v>
      </c>
      <c r="Q3376" t="str" cm="1">
        <f t="array" ref="Q3376">_xlfn.IFS(LEFT(N3376,4)="film","film &amp; video",LEFT(N3376,4)="food","food",LEFT(N3376,4)="game","games",LEFT(N3376,4)="jour","journalism",LEFT(N3376,4)="musi","music",LEFT(N3376,4)="phot","photography",LEFT(N3376,4)="publ","publishing",LEFT(N3376,4)="tech","technology",LEFT(N3376,4)="thea","theater")</f>
        <v>theater</v>
      </c>
      <c r="R3376" t="str">
        <f t="shared" si="264"/>
        <v>plays</v>
      </c>
      <c r="S3376" s="10">
        <f t="shared" si="262"/>
        <v>42305.731666666667</v>
      </c>
      <c r="T3376" s="10">
        <f t="shared" si="263"/>
        <v>42275.731666666667</v>
      </c>
    </row>
    <row r="3377" spans="1:20" ht="43.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60"/>
        <v>1</v>
      </c>
      <c r="P3377">
        <f t="shared" si="261"/>
        <v>5.6666666666666671E-3</v>
      </c>
      <c r="Q3377" t="str" cm="1">
        <f t="array" ref="Q3377">_xlfn.IFS(LEFT(N3377,4)="film","film &amp; video",LEFT(N3377,4)="food","food",LEFT(N3377,4)="game","games",LEFT(N3377,4)="jour","journalism",LEFT(N3377,4)="musi","music",LEFT(N3377,4)="phot","photography",LEFT(N3377,4)="publ","publishing",LEFT(N3377,4)="tech","technology",LEFT(N3377,4)="thea","theater")</f>
        <v>theater</v>
      </c>
      <c r="R3377" t="str">
        <f t="shared" si="264"/>
        <v>plays</v>
      </c>
      <c r="S3377" s="10">
        <f t="shared" si="262"/>
        <v>41777.610798611109</v>
      </c>
      <c r="T3377" s="10">
        <f t="shared" si="263"/>
        <v>41765.610798611109</v>
      </c>
    </row>
    <row r="3378" spans="1:20" ht="43.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60"/>
        <v>1.0001249999999999</v>
      </c>
      <c r="P3378">
        <f t="shared" si="261"/>
        <v>2.3747031621047369E-3</v>
      </c>
      <c r="Q3378" t="str" cm="1">
        <f t="array" ref="Q3378">_xlfn.IFS(LEFT(N3378,4)="film","film &amp; video",LEFT(N3378,4)="food","food",LEFT(N3378,4)="game","games",LEFT(N3378,4)="jour","journalism",LEFT(N3378,4)="musi","music",LEFT(N3378,4)="phot","photography",LEFT(N3378,4)="publ","publishing",LEFT(N3378,4)="tech","technology",LEFT(N3378,4)="thea","theater")</f>
        <v>theater</v>
      </c>
      <c r="R3378" t="str">
        <f t="shared" si="264"/>
        <v>plays</v>
      </c>
      <c r="S3378" s="10">
        <f t="shared" si="262"/>
        <v>42119.659652777773</v>
      </c>
      <c r="T3378" s="10">
        <f t="shared" si="263"/>
        <v>42059.701319444444</v>
      </c>
    </row>
    <row r="3379" spans="1:20" ht="43.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60"/>
        <v>1.0105</v>
      </c>
      <c r="P3379">
        <f t="shared" si="261"/>
        <v>9.5249876298861957E-3</v>
      </c>
      <c r="Q3379" t="str" cm="1">
        <f t="array" ref="Q3379">_xlfn.IFS(LEFT(N3379,4)="film","film &amp; video",LEFT(N3379,4)="food","food",LEFT(N3379,4)="game","games",LEFT(N3379,4)="jour","journalism",LEFT(N3379,4)="musi","music",LEFT(N3379,4)="phot","photography",LEFT(N3379,4)="publ","publishing",LEFT(N3379,4)="tech","technology",LEFT(N3379,4)="thea","theater")</f>
        <v>theater</v>
      </c>
      <c r="R3379" t="str">
        <f t="shared" si="264"/>
        <v>plays</v>
      </c>
      <c r="S3379" s="10">
        <f t="shared" si="262"/>
        <v>42083.705555555556</v>
      </c>
      <c r="T3379" s="10">
        <f t="shared" si="263"/>
        <v>42053.732627314821</v>
      </c>
    </row>
    <row r="3380" spans="1:20" ht="43.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60"/>
        <v>1.0763636363636364</v>
      </c>
      <c r="P3380">
        <f t="shared" si="261"/>
        <v>3.5472972972972971E-2</v>
      </c>
      <c r="Q3380" t="str" cm="1">
        <f t="array" ref="Q3380">_xlfn.IFS(LEFT(N3380,4)="film","film &amp; video",LEFT(N3380,4)="food","food",LEFT(N3380,4)="game","games",LEFT(N3380,4)="jour","journalism",LEFT(N3380,4)="musi","music",LEFT(N3380,4)="phot","photography",LEFT(N3380,4)="publ","publishing",LEFT(N3380,4)="tech","technology",LEFT(N3380,4)="thea","theater")</f>
        <v>theater</v>
      </c>
      <c r="R3380" t="str">
        <f t="shared" si="264"/>
        <v>plays</v>
      </c>
      <c r="S3380" s="10">
        <f t="shared" si="262"/>
        <v>41882.547222222223</v>
      </c>
      <c r="T3380" s="10">
        <f t="shared" si="263"/>
        <v>41858.355393518519</v>
      </c>
    </row>
    <row r="3381" spans="1:20" ht="57.6">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60"/>
        <v>1.0365</v>
      </c>
      <c r="P3381">
        <f t="shared" si="261"/>
        <v>1.8330921369995177E-2</v>
      </c>
      <c r="Q3381" t="str" cm="1">
        <f t="array" ref="Q3381">_xlfn.IFS(LEFT(N3381,4)="film","film &amp; video",LEFT(N3381,4)="food","food",LEFT(N3381,4)="game","games",LEFT(N3381,4)="jour","journalism",LEFT(N3381,4)="musi","music",LEFT(N3381,4)="phot","photography",LEFT(N3381,4)="publ","publishing",LEFT(N3381,4)="tech","technology",LEFT(N3381,4)="thea","theater")</f>
        <v>theater</v>
      </c>
      <c r="R3381" t="str">
        <f t="shared" si="264"/>
        <v>plays</v>
      </c>
      <c r="S3381" s="10">
        <f t="shared" si="262"/>
        <v>42242.958333333328</v>
      </c>
      <c r="T3381" s="10">
        <f t="shared" si="263"/>
        <v>42225.513888888891</v>
      </c>
    </row>
    <row r="3382" spans="1:20" ht="57.6">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60"/>
        <v>1.0443333333333333</v>
      </c>
      <c r="P3382">
        <f t="shared" si="261"/>
        <v>8.9371209703159905E-3</v>
      </c>
      <c r="Q3382" t="str" cm="1">
        <f t="array" ref="Q3382">_xlfn.IFS(LEFT(N3382,4)="film","film &amp; video",LEFT(N3382,4)="food","food",LEFT(N3382,4)="game","games",LEFT(N3382,4)="jour","journalism",LEFT(N3382,4)="musi","music",LEFT(N3382,4)="phot","photography",LEFT(N3382,4)="publ","publishing",LEFT(N3382,4)="tech","technology",LEFT(N3382,4)="thea","theater")</f>
        <v>theater</v>
      </c>
      <c r="R3382" t="str">
        <f t="shared" si="264"/>
        <v>plays</v>
      </c>
      <c r="S3382" s="10">
        <f t="shared" si="262"/>
        <v>41972.995115740734</v>
      </c>
      <c r="T3382" s="10">
        <f t="shared" si="263"/>
        <v>41937.95344907407</v>
      </c>
    </row>
    <row r="3383" spans="1:20" ht="43.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60"/>
        <v>1.0225</v>
      </c>
      <c r="P3383">
        <f t="shared" si="261"/>
        <v>1.1735941320293399E-2</v>
      </c>
      <c r="Q3383" t="str" cm="1">
        <f t="array" ref="Q3383">_xlfn.IFS(LEFT(N3383,4)="film","film &amp; video",LEFT(N3383,4)="food","food",LEFT(N3383,4)="game","games",LEFT(N3383,4)="jour","journalism",LEFT(N3383,4)="musi","music",LEFT(N3383,4)="phot","photography",LEFT(N3383,4)="publ","publishing",LEFT(N3383,4)="tech","technology",LEFT(N3383,4)="thea","theater")</f>
        <v>theater</v>
      </c>
      <c r="R3383" t="str">
        <f t="shared" si="264"/>
        <v>plays</v>
      </c>
      <c r="S3383" s="10">
        <f t="shared" si="262"/>
        <v>42074.143321759257</v>
      </c>
      <c r="T3383" s="10">
        <f t="shared" si="263"/>
        <v>42044.184988425928</v>
      </c>
    </row>
    <row r="3384" spans="1:20" ht="43.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60"/>
        <v>1.0074285714285713</v>
      </c>
      <c r="P3384">
        <f t="shared" si="261"/>
        <v>1.3045944412932501E-2</v>
      </c>
      <c r="Q3384" t="str" cm="1">
        <f t="array" ref="Q3384">_xlfn.IFS(LEFT(N3384,4)="film","film &amp; video",LEFT(N3384,4)="food","food",LEFT(N3384,4)="game","games",LEFT(N3384,4)="jour","journalism",LEFT(N3384,4)="musi","music",LEFT(N3384,4)="phot","photography",LEFT(N3384,4)="publ","publishing",LEFT(N3384,4)="tech","technology",LEFT(N3384,4)="thea","theater")</f>
        <v>theater</v>
      </c>
      <c r="R3384" t="str">
        <f t="shared" si="264"/>
        <v>plays</v>
      </c>
      <c r="S3384" s="10">
        <f t="shared" si="262"/>
        <v>42583.957638888889</v>
      </c>
      <c r="T3384" s="10">
        <f t="shared" si="263"/>
        <v>42559.431203703702</v>
      </c>
    </row>
    <row r="3385" spans="1:20" ht="43.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60"/>
        <v>1.1171428571428572</v>
      </c>
      <c r="P3385">
        <f t="shared" si="261"/>
        <v>1.5345268542199489E-2</v>
      </c>
      <c r="Q3385" t="str" cm="1">
        <f t="array" ref="Q3385">_xlfn.IFS(LEFT(N3385,4)="film","film &amp; video",LEFT(N3385,4)="food","food",LEFT(N3385,4)="game","games",LEFT(N3385,4)="jour","journalism",LEFT(N3385,4)="musi","music",LEFT(N3385,4)="phot","photography",LEFT(N3385,4)="publ","publishing",LEFT(N3385,4)="tech","technology",LEFT(N3385,4)="thea","theater")</f>
        <v>theater</v>
      </c>
      <c r="R3385" t="str">
        <f t="shared" si="264"/>
        <v>plays</v>
      </c>
      <c r="S3385" s="10">
        <f t="shared" si="262"/>
        <v>42544.782638888893</v>
      </c>
      <c r="T3385" s="10">
        <f t="shared" si="263"/>
        <v>42524.782638888893</v>
      </c>
    </row>
    <row r="3386" spans="1:20" ht="43.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60"/>
        <v>1.0001100000000001</v>
      </c>
      <c r="P3386">
        <f t="shared" si="261"/>
        <v>1.0665493462385805E-2</v>
      </c>
      <c r="Q3386" t="str" cm="1">
        <f t="array" ref="Q3386">_xlfn.IFS(LEFT(N3386,4)="film","film &amp; video",LEFT(N3386,4)="food","food",LEFT(N3386,4)="game","games",LEFT(N3386,4)="jour","journalism",LEFT(N3386,4)="musi","music",LEFT(N3386,4)="phot","photography",LEFT(N3386,4)="publ","publishing",LEFT(N3386,4)="tech","technology",LEFT(N3386,4)="thea","theater")</f>
        <v>theater</v>
      </c>
      <c r="R3386" t="str">
        <f t="shared" si="264"/>
        <v>plays</v>
      </c>
      <c r="S3386" s="10">
        <f t="shared" si="262"/>
        <v>42329.125</v>
      </c>
      <c r="T3386" s="10">
        <f t="shared" si="263"/>
        <v>42292.087592592594</v>
      </c>
    </row>
    <row r="3387" spans="1:20" ht="57.6">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60"/>
        <v>1</v>
      </c>
      <c r="P3387">
        <f t="shared" si="261"/>
        <v>7.4999999999999997E-3</v>
      </c>
      <c r="Q3387" t="str" cm="1">
        <f t="array" ref="Q3387">_xlfn.IFS(LEFT(N3387,4)="film","film &amp; video",LEFT(N3387,4)="food","food",LEFT(N3387,4)="game","games",LEFT(N3387,4)="jour","journalism",LEFT(N3387,4)="musi","music",LEFT(N3387,4)="phot","photography",LEFT(N3387,4)="publ","publishing",LEFT(N3387,4)="tech","technology",LEFT(N3387,4)="thea","theater")</f>
        <v>theater</v>
      </c>
      <c r="R3387" t="str">
        <f t="shared" si="264"/>
        <v>plays</v>
      </c>
      <c r="S3387" s="10">
        <f t="shared" si="262"/>
        <v>41983.8675</v>
      </c>
      <c r="T3387" s="10">
        <f t="shared" si="263"/>
        <v>41953.8675</v>
      </c>
    </row>
    <row r="3388" spans="1:20" ht="43.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60"/>
        <v>1.05</v>
      </c>
      <c r="P3388">
        <f t="shared" si="261"/>
        <v>1.9523809523809523E-2</v>
      </c>
      <c r="Q3388" t="str" cm="1">
        <f t="array" ref="Q3388">_xlfn.IFS(LEFT(N3388,4)="film","film &amp; video",LEFT(N3388,4)="food","food",LEFT(N3388,4)="game","games",LEFT(N3388,4)="jour","journalism",LEFT(N3388,4)="musi","music",LEFT(N3388,4)="phot","photography",LEFT(N3388,4)="publ","publishing",LEFT(N3388,4)="tech","technology",LEFT(N3388,4)="thea","theater")</f>
        <v>theater</v>
      </c>
      <c r="R3388" t="str">
        <f t="shared" si="264"/>
        <v>plays</v>
      </c>
      <c r="S3388" s="10">
        <f t="shared" si="262"/>
        <v>41976.644745370373</v>
      </c>
      <c r="T3388" s="10">
        <f t="shared" si="263"/>
        <v>41946.644745370373</v>
      </c>
    </row>
    <row r="3389" spans="1:20" ht="57.6">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60"/>
        <v>1.1686666666666667</v>
      </c>
      <c r="P3389">
        <f t="shared" si="261"/>
        <v>9.9828864803194525E-3</v>
      </c>
      <c r="Q3389" t="str" cm="1">
        <f t="array" ref="Q3389">_xlfn.IFS(LEFT(N3389,4)="film","film &amp; video",LEFT(N3389,4)="food","food",LEFT(N3389,4)="game","games",LEFT(N3389,4)="jour","journalism",LEFT(N3389,4)="musi","music",LEFT(N3389,4)="phot","photography",LEFT(N3389,4)="publ","publishing",LEFT(N3389,4)="tech","technology",LEFT(N3389,4)="thea","theater")</f>
        <v>theater</v>
      </c>
      <c r="R3389" t="str">
        <f t="shared" si="264"/>
        <v>plays</v>
      </c>
      <c r="S3389" s="10">
        <f t="shared" si="262"/>
        <v>41987.762592592597</v>
      </c>
      <c r="T3389" s="10">
        <f t="shared" si="263"/>
        <v>41947.762592592589</v>
      </c>
    </row>
    <row r="3390" spans="1:20" ht="57.6">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60"/>
        <v>1.038</v>
      </c>
      <c r="P3390">
        <f t="shared" si="261"/>
        <v>2.8901734104046242E-2</v>
      </c>
      <c r="Q3390" t="str" cm="1">
        <f t="array" ref="Q3390">_xlfn.IFS(LEFT(N3390,4)="film","film &amp; video",LEFT(N3390,4)="food","food",LEFT(N3390,4)="game","games",LEFT(N3390,4)="jour","journalism",LEFT(N3390,4)="musi","music",LEFT(N3390,4)="phot","photography",LEFT(N3390,4)="publ","publishing",LEFT(N3390,4)="tech","technology",LEFT(N3390,4)="thea","theater")</f>
        <v>theater</v>
      </c>
      <c r="R3390" t="str">
        <f t="shared" si="264"/>
        <v>plays</v>
      </c>
      <c r="S3390" s="10">
        <f t="shared" si="262"/>
        <v>42173.461122685185</v>
      </c>
      <c r="T3390" s="10">
        <f t="shared" si="263"/>
        <v>42143.461122685185</v>
      </c>
    </row>
    <row r="3391" spans="1:20" ht="43.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60"/>
        <v>1.145</v>
      </c>
      <c r="P3391">
        <f t="shared" si="261"/>
        <v>5.4148471615720522E-3</v>
      </c>
      <c r="Q3391" t="str" cm="1">
        <f t="array" ref="Q3391">_xlfn.IFS(LEFT(N3391,4)="film","film &amp; video",LEFT(N3391,4)="food","food",LEFT(N3391,4)="game","games",LEFT(N3391,4)="jour","journalism",LEFT(N3391,4)="musi","music",LEFT(N3391,4)="phot","photography",LEFT(N3391,4)="publ","publishing",LEFT(N3391,4)="tech","technology",LEFT(N3391,4)="thea","theater")</f>
        <v>theater</v>
      </c>
      <c r="R3391" t="str">
        <f t="shared" si="264"/>
        <v>plays</v>
      </c>
      <c r="S3391" s="10">
        <f t="shared" si="262"/>
        <v>42524.563449074078</v>
      </c>
      <c r="T3391" s="10">
        <f t="shared" si="263"/>
        <v>42494.563449074078</v>
      </c>
    </row>
    <row r="3392" spans="1:20" ht="57.6">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60"/>
        <v>1.024</v>
      </c>
      <c r="P3392">
        <f t="shared" si="261"/>
        <v>1.4322916666666666E-2</v>
      </c>
      <c r="Q3392" t="str" cm="1">
        <f t="array" ref="Q3392">_xlfn.IFS(LEFT(N3392,4)="film","film &amp; video",LEFT(N3392,4)="food","food",LEFT(N3392,4)="game","games",LEFT(N3392,4)="jour","journalism",LEFT(N3392,4)="musi","music",LEFT(N3392,4)="phot","photography",LEFT(N3392,4)="publ","publishing",LEFT(N3392,4)="tech","technology",LEFT(N3392,4)="thea","theater")</f>
        <v>theater</v>
      </c>
      <c r="R3392" t="str">
        <f t="shared" si="264"/>
        <v>plays</v>
      </c>
      <c r="S3392" s="10">
        <f t="shared" si="262"/>
        <v>41830.774826388886</v>
      </c>
      <c r="T3392" s="10">
        <f t="shared" si="263"/>
        <v>41815.774826388886</v>
      </c>
    </row>
    <row r="3393" spans="1:20" ht="43.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60"/>
        <v>2.23</v>
      </c>
      <c r="P3393">
        <f t="shared" si="261"/>
        <v>1.6143497757847534E-2</v>
      </c>
      <c r="Q3393" t="str" cm="1">
        <f t="array" ref="Q3393">_xlfn.IFS(LEFT(N3393,4)="film","film &amp; video",LEFT(N3393,4)="food","food",LEFT(N3393,4)="game","games",LEFT(N3393,4)="jour","journalism",LEFT(N3393,4)="musi","music",LEFT(N3393,4)="phot","photography",LEFT(N3393,4)="publ","publishing",LEFT(N3393,4)="tech","technology",LEFT(N3393,4)="thea","theater")</f>
        <v>theater</v>
      </c>
      <c r="R3393" t="str">
        <f t="shared" si="264"/>
        <v>plays</v>
      </c>
      <c r="S3393" s="10">
        <f t="shared" si="262"/>
        <v>41859.936111111114</v>
      </c>
      <c r="T3393" s="10">
        <f t="shared" si="263"/>
        <v>41830.545694444445</v>
      </c>
    </row>
    <row r="3394" spans="1:20" ht="57.6">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265">E3394/D3394</f>
        <v>1</v>
      </c>
      <c r="P3394">
        <f t="shared" ref="P3394:P3457" si="266">L3394/E3394</f>
        <v>2.4E-2</v>
      </c>
      <c r="Q3394" t="str" cm="1">
        <f t="array" ref="Q3394">_xlfn.IFS(LEFT(N3394,4)="film","film &amp; video",LEFT(N3394,4)="food","food",LEFT(N3394,4)="game","games",LEFT(N3394,4)="jour","journalism",LEFT(N3394,4)="musi","music",LEFT(N3394,4)="phot","photography",LEFT(N3394,4)="publ","publishing",LEFT(N3394,4)="tech","technology",LEFT(N3394,4)="thea","theater")</f>
        <v>theater</v>
      </c>
      <c r="R3394" t="str">
        <f t="shared" si="264"/>
        <v>plays</v>
      </c>
      <c r="S3394" s="10">
        <f t="shared" ref="S3394:S3457" si="267">(((I3394/60)/60)/24)+DATE(1970,1,1)</f>
        <v>42496.845543981486</v>
      </c>
      <c r="T3394" s="10">
        <f t="shared" ref="T3394:T3457" si="268">(((J3394/60)/60)/24)+DATE(1970,1,1)</f>
        <v>42446.845543981486</v>
      </c>
    </row>
    <row r="3395" spans="1:20" ht="43.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65"/>
        <v>1.0580000000000001</v>
      </c>
      <c r="P3395">
        <f t="shared" si="266"/>
        <v>2.7725267800882167E-2</v>
      </c>
      <c r="Q3395" t="str" cm="1">
        <f t="array" ref="Q3395">_xlfn.IFS(LEFT(N3395,4)="film","film &amp; video",LEFT(N3395,4)="food","food",LEFT(N3395,4)="game","games",LEFT(N3395,4)="jour","journalism",LEFT(N3395,4)="musi","music",LEFT(N3395,4)="phot","photography",LEFT(N3395,4)="publ","publishing",LEFT(N3395,4)="tech","technology",LEFT(N3395,4)="thea","theater")</f>
        <v>theater</v>
      </c>
      <c r="R3395" t="str">
        <f t="shared" ref="R3395:R3458" si="269">MID(N3395,SEARCH("/",N3395)+1,17)</f>
        <v>plays</v>
      </c>
      <c r="S3395" s="10">
        <f t="shared" si="267"/>
        <v>41949.031944444447</v>
      </c>
      <c r="T3395" s="10">
        <f t="shared" si="268"/>
        <v>41923.921643518523</v>
      </c>
    </row>
    <row r="3396" spans="1:20" ht="43.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65"/>
        <v>1.4236363636363636</v>
      </c>
      <c r="P3396">
        <f t="shared" si="266"/>
        <v>3.4482758620689655E-2</v>
      </c>
      <c r="Q3396" t="str" cm="1">
        <f t="array" ref="Q3396">_xlfn.IFS(LEFT(N3396,4)="film","film &amp; video",LEFT(N3396,4)="food","food",LEFT(N3396,4)="game","games",LEFT(N3396,4)="jour","journalism",LEFT(N3396,4)="musi","music",LEFT(N3396,4)="phot","photography",LEFT(N3396,4)="publ","publishing",LEFT(N3396,4)="tech","technology",LEFT(N3396,4)="thea","theater")</f>
        <v>theater</v>
      </c>
      <c r="R3396" t="str">
        <f t="shared" si="269"/>
        <v>plays</v>
      </c>
      <c r="S3396" s="10">
        <f t="shared" si="267"/>
        <v>41847.59542824074</v>
      </c>
      <c r="T3396" s="10">
        <f t="shared" si="268"/>
        <v>41817.59542824074</v>
      </c>
    </row>
    <row r="3397" spans="1:20" ht="28.8">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65"/>
        <v>1.84</v>
      </c>
      <c r="P3397">
        <f t="shared" si="266"/>
        <v>4.1304347826086954E-2</v>
      </c>
      <c r="Q3397" t="str" cm="1">
        <f t="array" ref="Q3397">_xlfn.IFS(LEFT(N3397,4)="film","film &amp; video",LEFT(N3397,4)="food","food",LEFT(N3397,4)="game","games",LEFT(N3397,4)="jour","journalism",LEFT(N3397,4)="musi","music",LEFT(N3397,4)="phot","photography",LEFT(N3397,4)="publ","publishing",LEFT(N3397,4)="tech","technology",LEFT(N3397,4)="thea","theater")</f>
        <v>theater</v>
      </c>
      <c r="R3397" t="str">
        <f t="shared" si="269"/>
        <v>plays</v>
      </c>
      <c r="S3397" s="10">
        <f t="shared" si="267"/>
        <v>42154.756944444445</v>
      </c>
      <c r="T3397" s="10">
        <f t="shared" si="268"/>
        <v>42140.712314814817</v>
      </c>
    </row>
    <row r="3398" spans="1:20" ht="43.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65"/>
        <v>1.0433333333333332</v>
      </c>
      <c r="P3398">
        <f t="shared" si="266"/>
        <v>1.7891373801916934E-2</v>
      </c>
      <c r="Q3398" t="str" cm="1">
        <f t="array" ref="Q3398">_xlfn.IFS(LEFT(N3398,4)="film","film &amp; video",LEFT(N3398,4)="food","food",LEFT(N3398,4)="game","games",LEFT(N3398,4)="jour","journalism",LEFT(N3398,4)="musi","music",LEFT(N3398,4)="phot","photography",LEFT(N3398,4)="publ","publishing",LEFT(N3398,4)="tech","technology",LEFT(N3398,4)="thea","theater")</f>
        <v>theater</v>
      </c>
      <c r="R3398" t="str">
        <f t="shared" si="269"/>
        <v>plays</v>
      </c>
      <c r="S3398" s="10">
        <f t="shared" si="267"/>
        <v>41791.165972222225</v>
      </c>
      <c r="T3398" s="10">
        <f t="shared" si="268"/>
        <v>41764.44663194444</v>
      </c>
    </row>
    <row r="3399" spans="1:20" ht="28.8">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65"/>
        <v>1.1200000000000001</v>
      </c>
      <c r="P3399">
        <f t="shared" si="266"/>
        <v>8.5714285714285715E-2</v>
      </c>
      <c r="Q3399" t="str" cm="1">
        <f t="array" ref="Q3399">_xlfn.IFS(LEFT(N3399,4)="film","film &amp; video",LEFT(N3399,4)="food","food",LEFT(N3399,4)="game","games",LEFT(N3399,4)="jour","journalism",LEFT(N3399,4)="musi","music",LEFT(N3399,4)="phot","photography",LEFT(N3399,4)="publ","publishing",LEFT(N3399,4)="tech","technology",LEFT(N3399,4)="thea","theater")</f>
        <v>theater</v>
      </c>
      <c r="R3399" t="str">
        <f t="shared" si="269"/>
        <v>plays</v>
      </c>
      <c r="S3399" s="10">
        <f t="shared" si="267"/>
        <v>42418.916666666672</v>
      </c>
      <c r="T3399" s="10">
        <f t="shared" si="268"/>
        <v>42378.478344907402</v>
      </c>
    </row>
    <row r="3400" spans="1:20" ht="43.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65"/>
        <v>1.1107499999999999</v>
      </c>
      <c r="P3400">
        <f t="shared" si="266"/>
        <v>1.4629754670267838E-2</v>
      </c>
      <c r="Q3400" t="str" cm="1">
        <f t="array" ref="Q3400">_xlfn.IFS(LEFT(N3400,4)="film","film &amp; video",LEFT(N3400,4)="food","food",LEFT(N3400,4)="game","games",LEFT(N3400,4)="jour","journalism",LEFT(N3400,4)="musi","music",LEFT(N3400,4)="phot","photography",LEFT(N3400,4)="publ","publishing",LEFT(N3400,4)="tech","technology",LEFT(N3400,4)="thea","theater")</f>
        <v>theater</v>
      </c>
      <c r="R3400" t="str">
        <f t="shared" si="269"/>
        <v>plays</v>
      </c>
      <c r="S3400" s="10">
        <f t="shared" si="267"/>
        <v>41964.708333333328</v>
      </c>
      <c r="T3400" s="10">
        <f t="shared" si="268"/>
        <v>41941.75203703704</v>
      </c>
    </row>
    <row r="3401" spans="1:20" ht="43.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65"/>
        <v>1.0375000000000001</v>
      </c>
      <c r="P3401">
        <f t="shared" si="266"/>
        <v>3.6947791164658635E-2</v>
      </c>
      <c r="Q3401" t="str" cm="1">
        <f t="array" ref="Q3401">_xlfn.IFS(LEFT(N3401,4)="film","film &amp; video",LEFT(N3401,4)="food","food",LEFT(N3401,4)="game","games",LEFT(N3401,4)="jour","journalism",LEFT(N3401,4)="musi","music",LEFT(N3401,4)="phot","photography",LEFT(N3401,4)="publ","publishing",LEFT(N3401,4)="tech","technology",LEFT(N3401,4)="thea","theater")</f>
        <v>theater</v>
      </c>
      <c r="R3401" t="str">
        <f t="shared" si="269"/>
        <v>plays</v>
      </c>
      <c r="S3401" s="10">
        <f t="shared" si="267"/>
        <v>42056.920428240745</v>
      </c>
      <c r="T3401" s="10">
        <f t="shared" si="268"/>
        <v>42026.920428240745</v>
      </c>
    </row>
    <row r="3402" spans="1:20" ht="43.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65"/>
        <v>1.0041</v>
      </c>
      <c r="P3402">
        <f t="shared" si="266"/>
        <v>8.4652923015635893E-3</v>
      </c>
      <c r="Q3402" t="str" cm="1">
        <f t="array" ref="Q3402">_xlfn.IFS(LEFT(N3402,4)="film","film &amp; video",LEFT(N3402,4)="food","food",LEFT(N3402,4)="game","games",LEFT(N3402,4)="jour","journalism",LEFT(N3402,4)="musi","music",LEFT(N3402,4)="phot","photography",LEFT(N3402,4)="publ","publishing",LEFT(N3402,4)="tech","technology",LEFT(N3402,4)="thea","theater")</f>
        <v>theater</v>
      </c>
      <c r="R3402" t="str">
        <f t="shared" si="269"/>
        <v>plays</v>
      </c>
      <c r="S3402" s="10">
        <f t="shared" si="267"/>
        <v>41879.953865740739</v>
      </c>
      <c r="T3402" s="10">
        <f t="shared" si="268"/>
        <v>41834.953865740739</v>
      </c>
    </row>
    <row r="3403" spans="1:20" ht="57.6">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65"/>
        <v>1.0186206896551724</v>
      </c>
      <c r="P3403">
        <f t="shared" si="266"/>
        <v>2.2342586323628979E-2</v>
      </c>
      <c r="Q3403" t="str" cm="1">
        <f t="array" ref="Q3403">_xlfn.IFS(LEFT(N3403,4)="film","film &amp; video",LEFT(N3403,4)="food","food",LEFT(N3403,4)="game","games",LEFT(N3403,4)="jour","journalism",LEFT(N3403,4)="musi","music",LEFT(N3403,4)="phot","photography",LEFT(N3403,4)="publ","publishing",LEFT(N3403,4)="tech","technology",LEFT(N3403,4)="thea","theater")</f>
        <v>theater</v>
      </c>
      <c r="R3403" t="str">
        <f t="shared" si="269"/>
        <v>plays</v>
      </c>
      <c r="S3403" s="10">
        <f t="shared" si="267"/>
        <v>42223.723912037036</v>
      </c>
      <c r="T3403" s="10">
        <f t="shared" si="268"/>
        <v>42193.723912037036</v>
      </c>
    </row>
    <row r="3404" spans="1:20" ht="43.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65"/>
        <v>1.0976666666666666</v>
      </c>
      <c r="P3404">
        <f t="shared" si="266"/>
        <v>1.0021257212268448E-2</v>
      </c>
      <c r="Q3404" t="str" cm="1">
        <f t="array" ref="Q3404">_xlfn.IFS(LEFT(N3404,4)="film","film &amp; video",LEFT(N3404,4)="food","food",LEFT(N3404,4)="game","games",LEFT(N3404,4)="jour","journalism",LEFT(N3404,4)="musi","music",LEFT(N3404,4)="phot","photography",LEFT(N3404,4)="publ","publishing",LEFT(N3404,4)="tech","technology",LEFT(N3404,4)="thea","theater")</f>
        <v>theater</v>
      </c>
      <c r="R3404" t="str">
        <f t="shared" si="269"/>
        <v>plays</v>
      </c>
      <c r="S3404" s="10">
        <f t="shared" si="267"/>
        <v>42320.104861111111</v>
      </c>
      <c r="T3404" s="10">
        <f t="shared" si="268"/>
        <v>42290.61855324074</v>
      </c>
    </row>
    <row r="3405" spans="1:20" ht="43.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65"/>
        <v>1</v>
      </c>
      <c r="P3405">
        <f t="shared" si="266"/>
        <v>8.5000000000000006E-3</v>
      </c>
      <c r="Q3405" t="str" cm="1">
        <f t="array" ref="Q3405">_xlfn.IFS(LEFT(N3405,4)="film","film &amp; video",LEFT(N3405,4)="food","food",LEFT(N3405,4)="game","games",LEFT(N3405,4)="jour","journalism",LEFT(N3405,4)="musi","music",LEFT(N3405,4)="phot","photography",LEFT(N3405,4)="publ","publishing",LEFT(N3405,4)="tech","technology",LEFT(N3405,4)="thea","theater")</f>
        <v>theater</v>
      </c>
      <c r="R3405" t="str">
        <f t="shared" si="269"/>
        <v>plays</v>
      </c>
      <c r="S3405" s="10">
        <f t="shared" si="267"/>
        <v>42180.462083333332</v>
      </c>
      <c r="T3405" s="10">
        <f t="shared" si="268"/>
        <v>42150.462083333332</v>
      </c>
    </row>
    <row r="3406" spans="1:20" ht="57.6">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65"/>
        <v>1.22</v>
      </c>
      <c r="P3406">
        <f t="shared" si="266"/>
        <v>4.9180327868852463E-3</v>
      </c>
      <c r="Q3406" t="str" cm="1">
        <f t="array" ref="Q3406">_xlfn.IFS(LEFT(N3406,4)="film","film &amp; video",LEFT(N3406,4)="food","food",LEFT(N3406,4)="game","games",LEFT(N3406,4)="jour","journalism",LEFT(N3406,4)="musi","music",LEFT(N3406,4)="phot","photography",LEFT(N3406,4)="publ","publishing",LEFT(N3406,4)="tech","technology",LEFT(N3406,4)="thea","theater")</f>
        <v>theater</v>
      </c>
      <c r="R3406" t="str">
        <f t="shared" si="269"/>
        <v>plays</v>
      </c>
      <c r="S3406" s="10">
        <f t="shared" si="267"/>
        <v>42172.503495370373</v>
      </c>
      <c r="T3406" s="10">
        <f t="shared" si="268"/>
        <v>42152.503495370373</v>
      </c>
    </row>
    <row r="3407" spans="1:20" ht="43.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65"/>
        <v>1.3757142857142857</v>
      </c>
      <c r="P3407">
        <f t="shared" si="266"/>
        <v>3.5306334371754934E-2</v>
      </c>
      <c r="Q3407" t="str" cm="1">
        <f t="array" ref="Q3407">_xlfn.IFS(LEFT(N3407,4)="film","film &amp; video",LEFT(N3407,4)="food","food",LEFT(N3407,4)="game","games",LEFT(N3407,4)="jour","journalism",LEFT(N3407,4)="musi","music",LEFT(N3407,4)="phot","photography",LEFT(N3407,4)="publ","publishing",LEFT(N3407,4)="tech","technology",LEFT(N3407,4)="thea","theater")</f>
        <v>theater</v>
      </c>
      <c r="R3407" t="str">
        <f t="shared" si="269"/>
        <v>plays</v>
      </c>
      <c r="S3407" s="10">
        <f t="shared" si="267"/>
        <v>42430.999305555553</v>
      </c>
      <c r="T3407" s="10">
        <f t="shared" si="268"/>
        <v>42410.017199074078</v>
      </c>
    </row>
    <row r="3408" spans="1:20" ht="43.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65"/>
        <v>1.0031000000000001</v>
      </c>
      <c r="P3408">
        <f t="shared" si="266"/>
        <v>9.0718771807397069E-3</v>
      </c>
      <c r="Q3408" t="str" cm="1">
        <f t="array" ref="Q3408">_xlfn.IFS(LEFT(N3408,4)="film","film &amp; video",LEFT(N3408,4)="food","food",LEFT(N3408,4)="game","games",LEFT(N3408,4)="jour","journalism",LEFT(N3408,4)="musi","music",LEFT(N3408,4)="phot","photography",LEFT(N3408,4)="publ","publishing",LEFT(N3408,4)="tech","technology",LEFT(N3408,4)="thea","theater")</f>
        <v>theater</v>
      </c>
      <c r="R3408" t="str">
        <f t="shared" si="269"/>
        <v>plays</v>
      </c>
      <c r="S3408" s="10">
        <f t="shared" si="267"/>
        <v>41836.492777777778</v>
      </c>
      <c r="T3408" s="10">
        <f t="shared" si="268"/>
        <v>41791.492777777778</v>
      </c>
    </row>
    <row r="3409" spans="1:20" ht="57.6">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65"/>
        <v>1.071</v>
      </c>
      <c r="P3409">
        <f t="shared" si="266"/>
        <v>3.1279178338001867E-2</v>
      </c>
      <c r="Q3409" t="str" cm="1">
        <f t="array" ref="Q3409">_xlfn.IFS(LEFT(N3409,4)="film","film &amp; video",LEFT(N3409,4)="food","food",LEFT(N3409,4)="game","games",LEFT(N3409,4)="jour","journalism",LEFT(N3409,4)="musi","music",LEFT(N3409,4)="phot","photography",LEFT(N3409,4)="publ","publishing",LEFT(N3409,4)="tech","technology",LEFT(N3409,4)="thea","theater")</f>
        <v>theater</v>
      </c>
      <c r="R3409" t="str">
        <f t="shared" si="269"/>
        <v>plays</v>
      </c>
      <c r="S3409" s="10">
        <f t="shared" si="267"/>
        <v>41826.422326388885</v>
      </c>
      <c r="T3409" s="10">
        <f t="shared" si="268"/>
        <v>41796.422326388885</v>
      </c>
    </row>
    <row r="3410" spans="1:20" ht="43.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65"/>
        <v>2.11</v>
      </c>
      <c r="P3410">
        <f t="shared" si="266"/>
        <v>1.7061611374407582E-2</v>
      </c>
      <c r="Q3410" t="str" cm="1">
        <f t="array" ref="Q3410">_xlfn.IFS(LEFT(N3410,4)="film","film &amp; video",LEFT(N3410,4)="food","food",LEFT(N3410,4)="game","games",LEFT(N3410,4)="jour","journalism",LEFT(N3410,4)="musi","music",LEFT(N3410,4)="phot","photography",LEFT(N3410,4)="publ","publishing",LEFT(N3410,4)="tech","technology",LEFT(N3410,4)="thea","theater")</f>
        <v>theater</v>
      </c>
      <c r="R3410" t="str">
        <f t="shared" si="269"/>
        <v>plays</v>
      </c>
      <c r="S3410" s="10">
        <f t="shared" si="267"/>
        <v>41838.991944444446</v>
      </c>
      <c r="T3410" s="10">
        <f t="shared" si="268"/>
        <v>41808.991944444446</v>
      </c>
    </row>
    <row r="3411" spans="1:20" ht="43.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65"/>
        <v>1.236</v>
      </c>
      <c r="P3411">
        <f t="shared" si="266"/>
        <v>3.3980582524271843E-2</v>
      </c>
      <c r="Q3411" t="str" cm="1">
        <f t="array" ref="Q3411">_xlfn.IFS(LEFT(N3411,4)="film","film &amp; video",LEFT(N3411,4)="food","food",LEFT(N3411,4)="game","games",LEFT(N3411,4)="jour","journalism",LEFT(N3411,4)="musi","music",LEFT(N3411,4)="phot","photography",LEFT(N3411,4)="publ","publishing",LEFT(N3411,4)="tech","technology",LEFT(N3411,4)="thea","theater")</f>
        <v>theater</v>
      </c>
      <c r="R3411" t="str">
        <f t="shared" si="269"/>
        <v>plays</v>
      </c>
      <c r="S3411" s="10">
        <f t="shared" si="267"/>
        <v>42582.873611111107</v>
      </c>
      <c r="T3411" s="10">
        <f t="shared" si="268"/>
        <v>42544.814328703709</v>
      </c>
    </row>
    <row r="3412" spans="1:20" ht="43.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65"/>
        <v>1.085</v>
      </c>
      <c r="P3412">
        <f t="shared" si="266"/>
        <v>1.2288786482334869E-2</v>
      </c>
      <c r="Q3412" t="str" cm="1">
        <f t="array" ref="Q3412">_xlfn.IFS(LEFT(N3412,4)="film","film &amp; video",LEFT(N3412,4)="food","food",LEFT(N3412,4)="game","games",LEFT(N3412,4)="jour","journalism",LEFT(N3412,4)="musi","music",LEFT(N3412,4)="phot","photography",LEFT(N3412,4)="publ","publishing",LEFT(N3412,4)="tech","technology",LEFT(N3412,4)="thea","theater")</f>
        <v>theater</v>
      </c>
      <c r="R3412" t="str">
        <f t="shared" si="269"/>
        <v>plays</v>
      </c>
      <c r="S3412" s="10">
        <f t="shared" si="267"/>
        <v>42527.291666666672</v>
      </c>
      <c r="T3412" s="10">
        <f t="shared" si="268"/>
        <v>42500.041550925926</v>
      </c>
    </row>
    <row r="3413" spans="1:20" ht="43.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65"/>
        <v>1.0356666666666667</v>
      </c>
      <c r="P3413">
        <f t="shared" si="266"/>
        <v>5.0209205020920501E-3</v>
      </c>
      <c r="Q3413" t="str" cm="1">
        <f t="array" ref="Q3413">_xlfn.IFS(LEFT(N3413,4)="film","film &amp; video",LEFT(N3413,4)="food","food",LEFT(N3413,4)="game","games",LEFT(N3413,4)="jour","journalism",LEFT(N3413,4)="musi","music",LEFT(N3413,4)="phot","photography",LEFT(N3413,4)="publ","publishing",LEFT(N3413,4)="tech","technology",LEFT(N3413,4)="thea","theater")</f>
        <v>theater</v>
      </c>
      <c r="R3413" t="str">
        <f t="shared" si="269"/>
        <v>plays</v>
      </c>
      <c r="S3413" s="10">
        <f t="shared" si="267"/>
        <v>42285.022824074069</v>
      </c>
      <c r="T3413" s="10">
        <f t="shared" si="268"/>
        <v>42265.022824074069</v>
      </c>
    </row>
    <row r="3414" spans="1:20" ht="43.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65"/>
        <v>1</v>
      </c>
      <c r="P3414">
        <f t="shared" si="266"/>
        <v>8.6666666666666663E-3</v>
      </c>
      <c r="Q3414" t="str" cm="1">
        <f t="array" ref="Q3414">_xlfn.IFS(LEFT(N3414,4)="film","film &amp; video",LEFT(N3414,4)="food","food",LEFT(N3414,4)="game","games",LEFT(N3414,4)="jour","journalism",LEFT(N3414,4)="musi","music",LEFT(N3414,4)="phot","photography",LEFT(N3414,4)="publ","publishing",LEFT(N3414,4)="tech","technology",LEFT(N3414,4)="thea","theater")</f>
        <v>theater</v>
      </c>
      <c r="R3414" t="str">
        <f t="shared" si="269"/>
        <v>plays</v>
      </c>
      <c r="S3414" s="10">
        <f t="shared" si="267"/>
        <v>41909.959050925929</v>
      </c>
      <c r="T3414" s="10">
        <f t="shared" si="268"/>
        <v>41879.959050925929</v>
      </c>
    </row>
    <row r="3415" spans="1:20" ht="57.6">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65"/>
        <v>1.3</v>
      </c>
      <c r="P3415">
        <f t="shared" si="266"/>
        <v>2.1538461538461538E-2</v>
      </c>
      <c r="Q3415" t="str" cm="1">
        <f t="array" ref="Q3415">_xlfn.IFS(LEFT(N3415,4)="film","film &amp; video",LEFT(N3415,4)="food","food",LEFT(N3415,4)="game","games",LEFT(N3415,4)="jour","journalism",LEFT(N3415,4)="musi","music",LEFT(N3415,4)="phot","photography",LEFT(N3415,4)="publ","publishing",LEFT(N3415,4)="tech","technology",LEFT(N3415,4)="thea","theater")</f>
        <v>theater</v>
      </c>
      <c r="R3415" t="str">
        <f t="shared" si="269"/>
        <v>plays</v>
      </c>
      <c r="S3415" s="10">
        <f t="shared" si="267"/>
        <v>42063.207638888889</v>
      </c>
      <c r="T3415" s="10">
        <f t="shared" si="268"/>
        <v>42053.733078703706</v>
      </c>
    </row>
    <row r="3416" spans="1:20" ht="43.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65"/>
        <v>1.0349999999999999</v>
      </c>
      <c r="P3416">
        <f t="shared" si="266"/>
        <v>1.4170692431561997E-2</v>
      </c>
      <c r="Q3416" t="str" cm="1">
        <f t="array" ref="Q3416">_xlfn.IFS(LEFT(N3416,4)="film","film &amp; video",LEFT(N3416,4)="food","food",LEFT(N3416,4)="game","games",LEFT(N3416,4)="jour","journalism",LEFT(N3416,4)="musi","music",LEFT(N3416,4)="phot","photography",LEFT(N3416,4)="publ","publishing",LEFT(N3416,4)="tech","technology",LEFT(N3416,4)="thea","theater")</f>
        <v>theater</v>
      </c>
      <c r="R3416" t="str">
        <f t="shared" si="269"/>
        <v>plays</v>
      </c>
      <c r="S3416" s="10">
        <f t="shared" si="267"/>
        <v>42705.332638888889</v>
      </c>
      <c r="T3416" s="10">
        <f t="shared" si="268"/>
        <v>42675.832465277781</v>
      </c>
    </row>
    <row r="3417" spans="1:20" ht="43.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65"/>
        <v>1</v>
      </c>
      <c r="P3417">
        <f t="shared" si="266"/>
        <v>4.4999999999999998E-2</v>
      </c>
      <c r="Q3417" t="str" cm="1">
        <f t="array" ref="Q3417">_xlfn.IFS(LEFT(N3417,4)="film","film &amp; video",LEFT(N3417,4)="food","food",LEFT(N3417,4)="game","games",LEFT(N3417,4)="jour","journalism",LEFT(N3417,4)="musi","music",LEFT(N3417,4)="phot","photography",LEFT(N3417,4)="publ","publishing",LEFT(N3417,4)="tech","technology",LEFT(N3417,4)="thea","theater")</f>
        <v>theater</v>
      </c>
      <c r="R3417" t="str">
        <f t="shared" si="269"/>
        <v>plays</v>
      </c>
      <c r="S3417" s="10">
        <f t="shared" si="267"/>
        <v>42477.979166666672</v>
      </c>
      <c r="T3417" s="10">
        <f t="shared" si="268"/>
        <v>42467.144166666665</v>
      </c>
    </row>
    <row r="3418" spans="1:20" ht="57.6">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65"/>
        <v>1.196</v>
      </c>
      <c r="P3418">
        <f t="shared" si="266"/>
        <v>6.270903010033445E-3</v>
      </c>
      <c r="Q3418" t="str" cm="1">
        <f t="array" ref="Q3418">_xlfn.IFS(LEFT(N3418,4)="film","film &amp; video",LEFT(N3418,4)="food","food",LEFT(N3418,4)="game","games",LEFT(N3418,4)="jour","journalism",LEFT(N3418,4)="musi","music",LEFT(N3418,4)="phot","photography",LEFT(N3418,4)="publ","publishing",LEFT(N3418,4)="tech","technology",LEFT(N3418,4)="thea","theater")</f>
        <v>theater</v>
      </c>
      <c r="R3418" t="str">
        <f t="shared" si="269"/>
        <v>plays</v>
      </c>
      <c r="S3418" s="10">
        <f t="shared" si="267"/>
        <v>42117.770833333328</v>
      </c>
      <c r="T3418" s="10">
        <f t="shared" si="268"/>
        <v>42089.412557870368</v>
      </c>
    </row>
    <row r="3419" spans="1:20" ht="43.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65"/>
        <v>1.0000058823529412</v>
      </c>
      <c r="P3419">
        <f t="shared" si="266"/>
        <v>2.6470432526867489E-2</v>
      </c>
      <c r="Q3419" t="str" cm="1">
        <f t="array" ref="Q3419">_xlfn.IFS(LEFT(N3419,4)="film","film &amp; video",LEFT(N3419,4)="food","food",LEFT(N3419,4)="game","games",LEFT(N3419,4)="jour","journalism",LEFT(N3419,4)="musi","music",LEFT(N3419,4)="phot","photography",LEFT(N3419,4)="publ","publishing",LEFT(N3419,4)="tech","technology",LEFT(N3419,4)="thea","theater")</f>
        <v>theater</v>
      </c>
      <c r="R3419" t="str">
        <f t="shared" si="269"/>
        <v>plays</v>
      </c>
      <c r="S3419" s="10">
        <f t="shared" si="267"/>
        <v>41938.029861111114</v>
      </c>
      <c r="T3419" s="10">
        <f t="shared" si="268"/>
        <v>41894.91375</v>
      </c>
    </row>
    <row r="3420" spans="1:20" ht="43.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65"/>
        <v>1.00875</v>
      </c>
      <c r="P3420">
        <f t="shared" si="266"/>
        <v>1.3878562577447335E-2</v>
      </c>
      <c r="Q3420" t="str" cm="1">
        <f t="array" ref="Q3420">_xlfn.IFS(LEFT(N3420,4)="film","film &amp; video",LEFT(N3420,4)="food","food",LEFT(N3420,4)="game","games",LEFT(N3420,4)="jour","journalism",LEFT(N3420,4)="musi","music",LEFT(N3420,4)="phot","photography",LEFT(N3420,4)="publ","publishing",LEFT(N3420,4)="tech","technology",LEFT(N3420,4)="thea","theater")</f>
        <v>theater</v>
      </c>
      <c r="R3420" t="str">
        <f t="shared" si="269"/>
        <v>plays</v>
      </c>
      <c r="S3420" s="10">
        <f t="shared" si="267"/>
        <v>41782.83457175926</v>
      </c>
      <c r="T3420" s="10">
        <f t="shared" si="268"/>
        <v>41752.83457175926</v>
      </c>
    </row>
    <row r="3421" spans="1:20" ht="57.6">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65"/>
        <v>1.0654545454545454</v>
      </c>
      <c r="P3421">
        <f t="shared" si="266"/>
        <v>1.5699658703071672E-2</v>
      </c>
      <c r="Q3421" t="str" cm="1">
        <f t="array" ref="Q3421">_xlfn.IFS(LEFT(N3421,4)="film","film &amp; video",LEFT(N3421,4)="food","food",LEFT(N3421,4)="game","games",LEFT(N3421,4)="jour","journalism",LEFT(N3421,4)="musi","music",LEFT(N3421,4)="phot","photography",LEFT(N3421,4)="publ","publishing",LEFT(N3421,4)="tech","technology",LEFT(N3421,4)="thea","theater")</f>
        <v>theater</v>
      </c>
      <c r="R3421" t="str">
        <f t="shared" si="269"/>
        <v>plays</v>
      </c>
      <c r="S3421" s="10">
        <f t="shared" si="267"/>
        <v>42466.895833333328</v>
      </c>
      <c r="T3421" s="10">
        <f t="shared" si="268"/>
        <v>42448.821585648147</v>
      </c>
    </row>
    <row r="3422" spans="1:20" ht="43.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65"/>
        <v>1.38</v>
      </c>
      <c r="P3422">
        <f t="shared" si="266"/>
        <v>3.5196687370600416E-2</v>
      </c>
      <c r="Q3422" t="str" cm="1">
        <f t="array" ref="Q3422">_xlfn.IFS(LEFT(N3422,4)="film","film &amp; video",LEFT(N3422,4)="food","food",LEFT(N3422,4)="game","games",LEFT(N3422,4)="jour","journalism",LEFT(N3422,4)="musi","music",LEFT(N3422,4)="phot","photography",LEFT(N3422,4)="publ","publishing",LEFT(N3422,4)="tech","technology",LEFT(N3422,4)="thea","theater")</f>
        <v>theater</v>
      </c>
      <c r="R3422" t="str">
        <f t="shared" si="269"/>
        <v>plays</v>
      </c>
      <c r="S3422" s="10">
        <f t="shared" si="267"/>
        <v>42414</v>
      </c>
      <c r="T3422" s="10">
        <f t="shared" si="268"/>
        <v>42405.090300925927</v>
      </c>
    </row>
    <row r="3423" spans="1:20" ht="43.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65"/>
        <v>1.0115000000000001</v>
      </c>
      <c r="P3423">
        <f t="shared" si="266"/>
        <v>9.688581314878892E-3</v>
      </c>
      <c r="Q3423" t="str" cm="1">
        <f t="array" ref="Q3423">_xlfn.IFS(LEFT(N3423,4)="film","film &amp; video",LEFT(N3423,4)="food","food",LEFT(N3423,4)="game","games",LEFT(N3423,4)="jour","journalism",LEFT(N3423,4)="musi","music",LEFT(N3423,4)="phot","photography",LEFT(N3423,4)="publ","publishing",LEFT(N3423,4)="tech","technology",LEFT(N3423,4)="thea","theater")</f>
        <v>theater</v>
      </c>
      <c r="R3423" t="str">
        <f t="shared" si="269"/>
        <v>plays</v>
      </c>
      <c r="S3423" s="10">
        <f t="shared" si="267"/>
        <v>42067.791238425925</v>
      </c>
      <c r="T3423" s="10">
        <f t="shared" si="268"/>
        <v>42037.791238425925</v>
      </c>
    </row>
    <row r="3424" spans="1:20" ht="43.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65"/>
        <v>1.091</v>
      </c>
      <c r="P3424">
        <f t="shared" si="266"/>
        <v>1.4054384356859151E-2</v>
      </c>
      <c r="Q3424" t="str" cm="1">
        <f t="array" ref="Q3424">_xlfn.IFS(LEFT(N3424,4)="film","film &amp; video",LEFT(N3424,4)="food","food",LEFT(N3424,4)="game","games",LEFT(N3424,4)="jour","journalism",LEFT(N3424,4)="musi","music",LEFT(N3424,4)="phot","photography",LEFT(N3424,4)="publ","publishing",LEFT(N3424,4)="tech","technology",LEFT(N3424,4)="thea","theater")</f>
        <v>theater</v>
      </c>
      <c r="R3424" t="str">
        <f t="shared" si="269"/>
        <v>plays</v>
      </c>
      <c r="S3424" s="10">
        <f t="shared" si="267"/>
        <v>42352</v>
      </c>
      <c r="T3424" s="10">
        <f t="shared" si="268"/>
        <v>42323.562222222223</v>
      </c>
    </row>
    <row r="3425" spans="1:20" ht="43.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65"/>
        <v>1.4</v>
      </c>
      <c r="P3425">
        <f t="shared" si="266"/>
        <v>2.8571428571428571E-2</v>
      </c>
      <c r="Q3425" t="str" cm="1">
        <f t="array" ref="Q3425">_xlfn.IFS(LEFT(N3425,4)="film","film &amp; video",LEFT(N3425,4)="food","food",LEFT(N3425,4)="game","games",LEFT(N3425,4)="jour","journalism",LEFT(N3425,4)="musi","music",LEFT(N3425,4)="phot","photography",LEFT(N3425,4)="publ","publishing",LEFT(N3425,4)="tech","technology",LEFT(N3425,4)="thea","theater")</f>
        <v>theater</v>
      </c>
      <c r="R3425" t="str">
        <f t="shared" si="269"/>
        <v>plays</v>
      </c>
      <c r="S3425" s="10">
        <f t="shared" si="267"/>
        <v>42118.911354166667</v>
      </c>
      <c r="T3425" s="10">
        <f t="shared" si="268"/>
        <v>42088.911354166667</v>
      </c>
    </row>
    <row r="3426" spans="1:20" ht="43.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65"/>
        <v>1.0358333333333334</v>
      </c>
      <c r="P3426">
        <f t="shared" si="266"/>
        <v>1.2228479485116654E-2</v>
      </c>
      <c r="Q3426" t="str" cm="1">
        <f t="array" ref="Q3426">_xlfn.IFS(LEFT(N3426,4)="film","film &amp; video",LEFT(N3426,4)="food","food",LEFT(N3426,4)="game","games",LEFT(N3426,4)="jour","journalism",LEFT(N3426,4)="musi","music",LEFT(N3426,4)="phot","photography",LEFT(N3426,4)="publ","publishing",LEFT(N3426,4)="tech","technology",LEFT(N3426,4)="thea","theater")</f>
        <v>theater</v>
      </c>
      <c r="R3426" t="str">
        <f t="shared" si="269"/>
        <v>plays</v>
      </c>
      <c r="S3426" s="10">
        <f t="shared" si="267"/>
        <v>42040.290972222225</v>
      </c>
      <c r="T3426" s="10">
        <f t="shared" si="268"/>
        <v>42018.676898148144</v>
      </c>
    </row>
    <row r="3427" spans="1:20" ht="43.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65"/>
        <v>1.0297033333333332</v>
      </c>
      <c r="P3427">
        <f t="shared" si="266"/>
        <v>3.3666654797012735E-3</v>
      </c>
      <c r="Q3427" t="str" cm="1">
        <f t="array" ref="Q3427">_xlfn.IFS(LEFT(N3427,4)="film","film &amp; video",LEFT(N3427,4)="food","food",LEFT(N3427,4)="game","games",LEFT(N3427,4)="jour","journalism",LEFT(N3427,4)="musi","music",LEFT(N3427,4)="phot","photography",LEFT(N3427,4)="publ","publishing",LEFT(N3427,4)="tech","technology",LEFT(N3427,4)="thea","theater")</f>
        <v>theater</v>
      </c>
      <c r="R3427" t="str">
        <f t="shared" si="269"/>
        <v>plays</v>
      </c>
      <c r="S3427" s="10">
        <f t="shared" si="267"/>
        <v>41916.617314814815</v>
      </c>
      <c r="T3427" s="10">
        <f t="shared" si="268"/>
        <v>41884.617314814815</v>
      </c>
    </row>
    <row r="3428" spans="1:20" ht="43.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65"/>
        <v>1.0813333333333333</v>
      </c>
      <c r="P3428">
        <f t="shared" si="266"/>
        <v>2.1454993834771886E-2</v>
      </c>
      <c r="Q3428" t="str" cm="1">
        <f t="array" ref="Q3428">_xlfn.IFS(LEFT(N3428,4)="film","film &amp; video",LEFT(N3428,4)="food","food",LEFT(N3428,4)="game","games",LEFT(N3428,4)="jour","journalism",LEFT(N3428,4)="musi","music",LEFT(N3428,4)="phot","photography",LEFT(N3428,4)="publ","publishing",LEFT(N3428,4)="tech","technology",LEFT(N3428,4)="thea","theater")</f>
        <v>theater</v>
      </c>
      <c r="R3428" t="str">
        <f t="shared" si="269"/>
        <v>plays</v>
      </c>
      <c r="S3428" s="10">
        <f t="shared" si="267"/>
        <v>41903.083333333336</v>
      </c>
      <c r="T3428" s="10">
        <f t="shared" si="268"/>
        <v>41884.056747685187</v>
      </c>
    </row>
    <row r="3429" spans="1:20" ht="43.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65"/>
        <v>1</v>
      </c>
      <c r="P3429">
        <f t="shared" si="266"/>
        <v>1.9333333333333334E-2</v>
      </c>
      <c r="Q3429" t="str" cm="1">
        <f t="array" ref="Q3429">_xlfn.IFS(LEFT(N3429,4)="film","film &amp; video",LEFT(N3429,4)="food","food",LEFT(N3429,4)="game","games",LEFT(N3429,4)="jour","journalism",LEFT(N3429,4)="musi","music",LEFT(N3429,4)="phot","photography",LEFT(N3429,4)="publ","publishing",LEFT(N3429,4)="tech","technology",LEFT(N3429,4)="thea","theater")</f>
        <v>theater</v>
      </c>
      <c r="R3429" t="str">
        <f t="shared" si="269"/>
        <v>plays</v>
      </c>
      <c r="S3429" s="10">
        <f t="shared" si="267"/>
        <v>41822.645277777774</v>
      </c>
      <c r="T3429" s="10">
        <f t="shared" si="268"/>
        <v>41792.645277777774</v>
      </c>
    </row>
    <row r="3430" spans="1:20" ht="43.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65"/>
        <v>1.0275000000000001</v>
      </c>
      <c r="P3430">
        <f t="shared" si="266"/>
        <v>2.4817518248175182E-2</v>
      </c>
      <c r="Q3430" t="str" cm="1">
        <f t="array" ref="Q3430">_xlfn.IFS(LEFT(N3430,4)="film","film &amp; video",LEFT(N3430,4)="food","food",LEFT(N3430,4)="game","games",LEFT(N3430,4)="jour","journalism",LEFT(N3430,4)="musi","music",LEFT(N3430,4)="phot","photography",LEFT(N3430,4)="publ","publishing",LEFT(N3430,4)="tech","technology",LEFT(N3430,4)="thea","theater")</f>
        <v>theater</v>
      </c>
      <c r="R3430" t="str">
        <f t="shared" si="269"/>
        <v>plays</v>
      </c>
      <c r="S3430" s="10">
        <f t="shared" si="267"/>
        <v>42063.708333333328</v>
      </c>
      <c r="T3430" s="10">
        <f t="shared" si="268"/>
        <v>42038.720451388886</v>
      </c>
    </row>
    <row r="3431" spans="1:20" ht="43.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65"/>
        <v>1.3</v>
      </c>
      <c r="P3431">
        <f t="shared" si="266"/>
        <v>6.1538461538461542E-2</v>
      </c>
      <c r="Q3431" t="str" cm="1">
        <f t="array" ref="Q3431">_xlfn.IFS(LEFT(N3431,4)="film","film &amp; video",LEFT(N3431,4)="food","food",LEFT(N3431,4)="game","games",LEFT(N3431,4)="jour","journalism",LEFT(N3431,4)="musi","music",LEFT(N3431,4)="phot","photography",LEFT(N3431,4)="publ","publishing",LEFT(N3431,4)="tech","technology",LEFT(N3431,4)="thea","theater")</f>
        <v>theater</v>
      </c>
      <c r="R3431" t="str">
        <f t="shared" si="269"/>
        <v>plays</v>
      </c>
      <c r="S3431" s="10">
        <f t="shared" si="267"/>
        <v>42676.021539351852</v>
      </c>
      <c r="T3431" s="10">
        <f t="shared" si="268"/>
        <v>42662.021539351852</v>
      </c>
    </row>
    <row r="3432" spans="1:20" ht="43.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65"/>
        <v>1.0854949999999999</v>
      </c>
      <c r="P3432">
        <f t="shared" si="266"/>
        <v>3.3164593111898261E-2</v>
      </c>
      <c r="Q3432" t="str" cm="1">
        <f t="array" ref="Q3432">_xlfn.IFS(LEFT(N3432,4)="film","film &amp; video",LEFT(N3432,4)="food","food",LEFT(N3432,4)="game","games",LEFT(N3432,4)="jour","journalism",LEFT(N3432,4)="musi","music",LEFT(N3432,4)="phot","photography",LEFT(N3432,4)="publ","publishing",LEFT(N3432,4)="tech","technology",LEFT(N3432,4)="thea","theater")</f>
        <v>theater</v>
      </c>
      <c r="R3432" t="str">
        <f t="shared" si="269"/>
        <v>plays</v>
      </c>
      <c r="S3432" s="10">
        <f t="shared" si="267"/>
        <v>41850.945613425924</v>
      </c>
      <c r="T3432" s="10">
        <f t="shared" si="268"/>
        <v>41820.945613425924</v>
      </c>
    </row>
    <row r="3433" spans="1:20" ht="43.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65"/>
        <v>1</v>
      </c>
      <c r="P3433">
        <f t="shared" si="266"/>
        <v>1.0500000000000001E-2</v>
      </c>
      <c r="Q3433" t="str" cm="1">
        <f t="array" ref="Q3433">_xlfn.IFS(LEFT(N3433,4)="film","film &amp; video",LEFT(N3433,4)="food","food",LEFT(N3433,4)="game","games",LEFT(N3433,4)="jour","journalism",LEFT(N3433,4)="musi","music",LEFT(N3433,4)="phot","photography",LEFT(N3433,4)="publ","publishing",LEFT(N3433,4)="tech","technology",LEFT(N3433,4)="thea","theater")</f>
        <v>theater</v>
      </c>
      <c r="R3433" t="str">
        <f t="shared" si="269"/>
        <v>plays</v>
      </c>
      <c r="S3433" s="10">
        <f t="shared" si="267"/>
        <v>41869.730937500004</v>
      </c>
      <c r="T3433" s="10">
        <f t="shared" si="268"/>
        <v>41839.730937500004</v>
      </c>
    </row>
    <row r="3434" spans="1:20" ht="43.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65"/>
        <v>1.0965</v>
      </c>
      <c r="P3434">
        <f t="shared" si="266"/>
        <v>1.9151846785225718E-2</v>
      </c>
      <c r="Q3434" t="str" cm="1">
        <f t="array" ref="Q3434">_xlfn.IFS(LEFT(N3434,4)="film","film &amp; video",LEFT(N3434,4)="food","food",LEFT(N3434,4)="game","games",LEFT(N3434,4)="jour","journalism",LEFT(N3434,4)="musi","music",LEFT(N3434,4)="phot","photography",LEFT(N3434,4)="publ","publishing",LEFT(N3434,4)="tech","technology",LEFT(N3434,4)="thea","theater")</f>
        <v>theater</v>
      </c>
      <c r="R3434" t="str">
        <f t="shared" si="269"/>
        <v>plays</v>
      </c>
      <c r="S3434" s="10">
        <f t="shared" si="267"/>
        <v>42405.916666666672</v>
      </c>
      <c r="T3434" s="10">
        <f t="shared" si="268"/>
        <v>42380.581180555557</v>
      </c>
    </row>
    <row r="3435" spans="1:20" ht="43.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65"/>
        <v>1.0026315789473683</v>
      </c>
      <c r="P3435">
        <f t="shared" si="266"/>
        <v>7.4540682414698167E-3</v>
      </c>
      <c r="Q3435" t="str" cm="1">
        <f t="array" ref="Q3435">_xlfn.IFS(LEFT(N3435,4)="film","film &amp; video",LEFT(N3435,4)="food","food",LEFT(N3435,4)="game","games",LEFT(N3435,4)="jour","journalism",LEFT(N3435,4)="musi","music",LEFT(N3435,4)="phot","photography",LEFT(N3435,4)="publ","publishing",LEFT(N3435,4)="tech","technology",LEFT(N3435,4)="thea","theater")</f>
        <v>theater</v>
      </c>
      <c r="R3435" t="str">
        <f t="shared" si="269"/>
        <v>plays</v>
      </c>
      <c r="S3435" s="10">
        <f t="shared" si="267"/>
        <v>41807.125</v>
      </c>
      <c r="T3435" s="10">
        <f t="shared" si="268"/>
        <v>41776.063136574077</v>
      </c>
    </row>
    <row r="3436" spans="1:20" ht="43.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65"/>
        <v>1.0555000000000001</v>
      </c>
      <c r="P3436">
        <f t="shared" si="266"/>
        <v>1.5916627190904784E-2</v>
      </c>
      <c r="Q3436" t="str" cm="1">
        <f t="array" ref="Q3436">_xlfn.IFS(LEFT(N3436,4)="film","film &amp; video",LEFT(N3436,4)="food","food",LEFT(N3436,4)="game","games",LEFT(N3436,4)="jour","journalism",LEFT(N3436,4)="musi","music",LEFT(N3436,4)="phot","photography",LEFT(N3436,4)="publ","publishing",LEFT(N3436,4)="tech","technology",LEFT(N3436,4)="thea","theater")</f>
        <v>theater</v>
      </c>
      <c r="R3436" t="str">
        <f t="shared" si="269"/>
        <v>plays</v>
      </c>
      <c r="S3436" s="10">
        <f t="shared" si="267"/>
        <v>41830.380428240744</v>
      </c>
      <c r="T3436" s="10">
        <f t="shared" si="268"/>
        <v>41800.380428240744</v>
      </c>
    </row>
    <row r="3437" spans="1:20" ht="43.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65"/>
        <v>1.1200000000000001</v>
      </c>
      <c r="P3437">
        <f t="shared" si="266"/>
        <v>1.6964285714285713E-2</v>
      </c>
      <c r="Q3437" t="str" cm="1">
        <f t="array" ref="Q3437">_xlfn.IFS(LEFT(N3437,4)="film","film &amp; video",LEFT(N3437,4)="food","food",LEFT(N3437,4)="game","games",LEFT(N3437,4)="jour","journalism",LEFT(N3437,4)="musi","music",LEFT(N3437,4)="phot","photography",LEFT(N3437,4)="publ","publishing",LEFT(N3437,4)="tech","technology",LEFT(N3437,4)="thea","theater")</f>
        <v>theater</v>
      </c>
      <c r="R3437" t="str">
        <f t="shared" si="269"/>
        <v>plays</v>
      </c>
      <c r="S3437" s="10">
        <f t="shared" si="267"/>
        <v>42589.125</v>
      </c>
      <c r="T3437" s="10">
        <f t="shared" si="268"/>
        <v>42572.61681712963</v>
      </c>
    </row>
    <row r="3438" spans="1:20" ht="43.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65"/>
        <v>1.0589999999999999</v>
      </c>
      <c r="P3438">
        <f t="shared" si="266"/>
        <v>6.987724268177526E-3</v>
      </c>
      <c r="Q3438" t="str" cm="1">
        <f t="array" ref="Q3438">_xlfn.IFS(LEFT(N3438,4)="film","film &amp; video",LEFT(N3438,4)="food","food",LEFT(N3438,4)="game","games",LEFT(N3438,4)="jour","journalism",LEFT(N3438,4)="musi","music",LEFT(N3438,4)="phot","photography",LEFT(N3438,4)="publ","publishing",LEFT(N3438,4)="tech","technology",LEFT(N3438,4)="thea","theater")</f>
        <v>theater</v>
      </c>
      <c r="R3438" t="str">
        <f t="shared" si="269"/>
        <v>plays</v>
      </c>
      <c r="S3438" s="10">
        <f t="shared" si="267"/>
        <v>41872.686111111114</v>
      </c>
      <c r="T3438" s="10">
        <f t="shared" si="268"/>
        <v>41851.541585648149</v>
      </c>
    </row>
    <row r="3439" spans="1:20" ht="57.6">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65"/>
        <v>1.01</v>
      </c>
      <c r="P3439">
        <f t="shared" si="266"/>
        <v>1.1881188118811881E-2</v>
      </c>
      <c r="Q3439" t="str" cm="1">
        <f t="array" ref="Q3439">_xlfn.IFS(LEFT(N3439,4)="film","film &amp; video",LEFT(N3439,4)="food","food",LEFT(N3439,4)="game","games",LEFT(N3439,4)="jour","journalism",LEFT(N3439,4)="musi","music",LEFT(N3439,4)="phot","photography",LEFT(N3439,4)="publ","publishing",LEFT(N3439,4)="tech","technology",LEFT(N3439,4)="thea","theater")</f>
        <v>theater</v>
      </c>
      <c r="R3439" t="str">
        <f t="shared" si="269"/>
        <v>plays</v>
      </c>
      <c r="S3439" s="10">
        <f t="shared" si="267"/>
        <v>42235.710879629631</v>
      </c>
      <c r="T3439" s="10">
        <f t="shared" si="268"/>
        <v>42205.710879629631</v>
      </c>
    </row>
    <row r="3440" spans="1:20" ht="43.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65"/>
        <v>1.042</v>
      </c>
      <c r="P3440">
        <f t="shared" si="266"/>
        <v>5.3742802303262957E-3</v>
      </c>
      <c r="Q3440" t="str" cm="1">
        <f t="array" ref="Q3440">_xlfn.IFS(LEFT(N3440,4)="film","film &amp; video",LEFT(N3440,4)="food","food",LEFT(N3440,4)="game","games",LEFT(N3440,4)="jour","journalism",LEFT(N3440,4)="musi","music",LEFT(N3440,4)="phot","photography",LEFT(N3440,4)="publ","publishing",LEFT(N3440,4)="tech","technology",LEFT(N3440,4)="thea","theater")</f>
        <v>theater</v>
      </c>
      <c r="R3440" t="str">
        <f t="shared" si="269"/>
        <v>plays</v>
      </c>
      <c r="S3440" s="10">
        <f t="shared" si="267"/>
        <v>42126.875</v>
      </c>
      <c r="T3440" s="10">
        <f t="shared" si="268"/>
        <v>42100.927858796291</v>
      </c>
    </row>
    <row r="3441" spans="1:20" ht="28.8">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65"/>
        <v>1.3467833333333334</v>
      </c>
      <c r="P3441">
        <f t="shared" si="266"/>
        <v>1.113764896605492E-2</v>
      </c>
      <c r="Q3441" t="str" cm="1">
        <f t="array" ref="Q3441">_xlfn.IFS(LEFT(N3441,4)="film","film &amp; video",LEFT(N3441,4)="food","food",LEFT(N3441,4)="game","games",LEFT(N3441,4)="jour","journalism",LEFT(N3441,4)="musi","music",LEFT(N3441,4)="phot","photography",LEFT(N3441,4)="publ","publishing",LEFT(N3441,4)="tech","technology",LEFT(N3441,4)="thea","theater")</f>
        <v>theater</v>
      </c>
      <c r="R3441" t="str">
        <f t="shared" si="269"/>
        <v>plays</v>
      </c>
      <c r="S3441" s="10">
        <f t="shared" si="267"/>
        <v>42388.207638888889</v>
      </c>
      <c r="T3441" s="10">
        <f t="shared" si="268"/>
        <v>42374.911226851851</v>
      </c>
    </row>
    <row r="3442" spans="1:20" ht="43.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65"/>
        <v>1.052184</v>
      </c>
      <c r="P3442">
        <f t="shared" si="266"/>
        <v>1.558662743398493E-2</v>
      </c>
      <c r="Q3442" t="str" cm="1">
        <f t="array" ref="Q3442">_xlfn.IFS(LEFT(N3442,4)="film","film &amp; video",LEFT(N3442,4)="food","food",LEFT(N3442,4)="game","games",LEFT(N3442,4)="jour","journalism",LEFT(N3442,4)="musi","music",LEFT(N3442,4)="phot","photography",LEFT(N3442,4)="publ","publishing",LEFT(N3442,4)="tech","technology",LEFT(N3442,4)="thea","theater")</f>
        <v>theater</v>
      </c>
      <c r="R3442" t="str">
        <f t="shared" si="269"/>
        <v>plays</v>
      </c>
      <c r="S3442" s="10">
        <f t="shared" si="267"/>
        <v>41831.677083333336</v>
      </c>
      <c r="T3442" s="10">
        <f t="shared" si="268"/>
        <v>41809.12300925926</v>
      </c>
    </row>
    <row r="3443" spans="1:20" ht="43.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65"/>
        <v>1.026</v>
      </c>
      <c r="P3443">
        <f t="shared" si="266"/>
        <v>1.6764132553606238E-2</v>
      </c>
      <c r="Q3443" t="str" cm="1">
        <f t="array" ref="Q3443">_xlfn.IFS(LEFT(N3443,4)="film","film &amp; video",LEFT(N3443,4)="food","food",LEFT(N3443,4)="game","games",LEFT(N3443,4)="jour","journalism",LEFT(N3443,4)="musi","music",LEFT(N3443,4)="phot","photography",LEFT(N3443,4)="publ","publishing",LEFT(N3443,4)="tech","technology",LEFT(N3443,4)="thea","theater")</f>
        <v>theater</v>
      </c>
      <c r="R3443" t="str">
        <f t="shared" si="269"/>
        <v>plays</v>
      </c>
      <c r="S3443" s="10">
        <f t="shared" si="267"/>
        <v>42321.845138888893</v>
      </c>
      <c r="T3443" s="10">
        <f t="shared" si="268"/>
        <v>42294.429641203707</v>
      </c>
    </row>
    <row r="3444" spans="1:20" ht="43.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65"/>
        <v>1</v>
      </c>
      <c r="P3444">
        <f t="shared" si="266"/>
        <v>3.2000000000000001E-2</v>
      </c>
      <c r="Q3444" t="str" cm="1">
        <f t="array" ref="Q3444">_xlfn.IFS(LEFT(N3444,4)="film","film &amp; video",LEFT(N3444,4)="food","food",LEFT(N3444,4)="game","games",LEFT(N3444,4)="jour","journalism",LEFT(N3444,4)="musi","music",LEFT(N3444,4)="phot","photography",LEFT(N3444,4)="publ","publishing",LEFT(N3444,4)="tech","technology",LEFT(N3444,4)="thea","theater")</f>
        <v>theater</v>
      </c>
      <c r="R3444" t="str">
        <f t="shared" si="269"/>
        <v>plays</v>
      </c>
      <c r="S3444" s="10">
        <f t="shared" si="267"/>
        <v>42154.841111111105</v>
      </c>
      <c r="T3444" s="10">
        <f t="shared" si="268"/>
        <v>42124.841111111105</v>
      </c>
    </row>
    <row r="3445" spans="1:20" ht="43.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65"/>
        <v>1.855</v>
      </c>
      <c r="P3445">
        <f t="shared" si="266"/>
        <v>2.4258760107816711E-2</v>
      </c>
      <c r="Q3445" t="str" cm="1">
        <f t="array" ref="Q3445">_xlfn.IFS(LEFT(N3445,4)="film","film &amp; video",LEFT(N3445,4)="food","food",LEFT(N3445,4)="game","games",LEFT(N3445,4)="jour","journalism",LEFT(N3445,4)="musi","music",LEFT(N3445,4)="phot","photography",LEFT(N3445,4)="publ","publishing",LEFT(N3445,4)="tech","technology",LEFT(N3445,4)="thea","theater")</f>
        <v>theater</v>
      </c>
      <c r="R3445" t="str">
        <f t="shared" si="269"/>
        <v>plays</v>
      </c>
      <c r="S3445" s="10">
        <f t="shared" si="267"/>
        <v>41891.524837962963</v>
      </c>
      <c r="T3445" s="10">
        <f t="shared" si="268"/>
        <v>41861.524837962963</v>
      </c>
    </row>
    <row r="3446" spans="1:20" ht="43.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65"/>
        <v>2.89</v>
      </c>
      <c r="P3446">
        <f t="shared" si="266"/>
        <v>2.306805074971165E-2</v>
      </c>
      <c r="Q3446" t="str" cm="1">
        <f t="array" ref="Q3446">_xlfn.IFS(LEFT(N3446,4)="film","film &amp; video",LEFT(N3446,4)="food","food",LEFT(N3446,4)="game","games",LEFT(N3446,4)="jour","journalism",LEFT(N3446,4)="musi","music",LEFT(N3446,4)="phot","photography",LEFT(N3446,4)="publ","publishing",LEFT(N3446,4)="tech","technology",LEFT(N3446,4)="thea","theater")</f>
        <v>theater</v>
      </c>
      <c r="R3446" t="str">
        <f t="shared" si="269"/>
        <v>plays</v>
      </c>
      <c r="S3446" s="10">
        <f t="shared" si="267"/>
        <v>42529.582638888889</v>
      </c>
      <c r="T3446" s="10">
        <f t="shared" si="268"/>
        <v>42521.291504629626</v>
      </c>
    </row>
    <row r="3447" spans="1:20" ht="43.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65"/>
        <v>1</v>
      </c>
      <c r="P3447">
        <f t="shared" si="266"/>
        <v>1.55E-2</v>
      </c>
      <c r="Q3447" t="str" cm="1">
        <f t="array" ref="Q3447">_xlfn.IFS(LEFT(N3447,4)="film","film &amp; video",LEFT(N3447,4)="food","food",LEFT(N3447,4)="game","games",LEFT(N3447,4)="jour","journalism",LEFT(N3447,4)="musi","music",LEFT(N3447,4)="phot","photography",LEFT(N3447,4)="publ","publishing",LEFT(N3447,4)="tech","technology",LEFT(N3447,4)="thea","theater")</f>
        <v>theater</v>
      </c>
      <c r="R3447" t="str">
        <f t="shared" si="269"/>
        <v>plays</v>
      </c>
      <c r="S3447" s="10">
        <f t="shared" si="267"/>
        <v>42300.530509259261</v>
      </c>
      <c r="T3447" s="10">
        <f t="shared" si="268"/>
        <v>42272.530509259261</v>
      </c>
    </row>
    <row r="3448" spans="1:20" ht="43.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65"/>
        <v>1.0820000000000001</v>
      </c>
      <c r="P3448">
        <f t="shared" si="266"/>
        <v>2.3105360443622922E-2</v>
      </c>
      <c r="Q3448" t="str" cm="1">
        <f t="array" ref="Q3448">_xlfn.IFS(LEFT(N3448,4)="film","film &amp; video",LEFT(N3448,4)="food","food",LEFT(N3448,4)="game","games",LEFT(N3448,4)="jour","journalism",LEFT(N3448,4)="musi","music",LEFT(N3448,4)="phot","photography",LEFT(N3448,4)="publ","publishing",LEFT(N3448,4)="tech","technology",LEFT(N3448,4)="thea","theater")</f>
        <v>theater</v>
      </c>
      <c r="R3448" t="str">
        <f t="shared" si="269"/>
        <v>plays</v>
      </c>
      <c r="S3448" s="10">
        <f t="shared" si="267"/>
        <v>42040.513888888891</v>
      </c>
      <c r="T3448" s="10">
        <f t="shared" si="268"/>
        <v>42016.832465277781</v>
      </c>
    </row>
    <row r="3449" spans="1:20" ht="28.8">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65"/>
        <v>1.0780000000000001</v>
      </c>
      <c r="P3449">
        <f t="shared" si="266"/>
        <v>1.2987012987012988E-2</v>
      </c>
      <c r="Q3449" t="str" cm="1">
        <f t="array" ref="Q3449">_xlfn.IFS(LEFT(N3449,4)="film","film &amp; video",LEFT(N3449,4)="food","food",LEFT(N3449,4)="game","games",LEFT(N3449,4)="jour","journalism",LEFT(N3449,4)="musi","music",LEFT(N3449,4)="phot","photography",LEFT(N3449,4)="publ","publishing",LEFT(N3449,4)="tech","technology",LEFT(N3449,4)="thea","theater")</f>
        <v>theater</v>
      </c>
      <c r="R3449" t="str">
        <f t="shared" si="269"/>
        <v>plays</v>
      </c>
      <c r="S3449" s="10">
        <f t="shared" si="267"/>
        <v>42447.847361111111</v>
      </c>
      <c r="T3449" s="10">
        <f t="shared" si="268"/>
        <v>42402.889027777783</v>
      </c>
    </row>
    <row r="3450" spans="1:20" ht="43.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65"/>
        <v>1.0976190476190477</v>
      </c>
      <c r="P3450">
        <f t="shared" si="266"/>
        <v>1.9522776572668113E-2</v>
      </c>
      <c r="Q3450" t="str" cm="1">
        <f t="array" ref="Q3450">_xlfn.IFS(LEFT(N3450,4)="film","film &amp; video",LEFT(N3450,4)="food","food",LEFT(N3450,4)="game","games",LEFT(N3450,4)="jour","journalism",LEFT(N3450,4)="musi","music",LEFT(N3450,4)="phot","photography",LEFT(N3450,4)="publ","publishing",LEFT(N3450,4)="tech","technology",LEFT(N3450,4)="thea","theater")</f>
        <v>theater</v>
      </c>
      <c r="R3450" t="str">
        <f t="shared" si="269"/>
        <v>plays</v>
      </c>
      <c r="S3450" s="10">
        <f t="shared" si="267"/>
        <v>41990.119085648148</v>
      </c>
      <c r="T3450" s="10">
        <f t="shared" si="268"/>
        <v>41960.119085648148</v>
      </c>
    </row>
    <row r="3451" spans="1:20" ht="43.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65"/>
        <v>1.70625</v>
      </c>
      <c r="P3451">
        <f t="shared" si="266"/>
        <v>1.4652014652014652E-2</v>
      </c>
      <c r="Q3451" t="str" cm="1">
        <f t="array" ref="Q3451">_xlfn.IFS(LEFT(N3451,4)="film","film &amp; video",LEFT(N3451,4)="food","food",LEFT(N3451,4)="game","games",LEFT(N3451,4)="jour","journalism",LEFT(N3451,4)="musi","music",LEFT(N3451,4)="phot","photography",LEFT(N3451,4)="publ","publishing",LEFT(N3451,4)="tech","technology",LEFT(N3451,4)="thea","theater")</f>
        <v>theater</v>
      </c>
      <c r="R3451" t="str">
        <f t="shared" si="269"/>
        <v>plays</v>
      </c>
      <c r="S3451" s="10">
        <f t="shared" si="267"/>
        <v>42560.166666666672</v>
      </c>
      <c r="T3451" s="10">
        <f t="shared" si="268"/>
        <v>42532.052523148144</v>
      </c>
    </row>
    <row r="3452" spans="1:20" ht="43.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65"/>
        <v>1.52</v>
      </c>
      <c r="P3452">
        <f t="shared" si="266"/>
        <v>5.131578947368421E-2</v>
      </c>
      <c r="Q3452" t="str" cm="1">
        <f t="array" ref="Q3452">_xlfn.IFS(LEFT(N3452,4)="film","film &amp; video",LEFT(N3452,4)="food","food",LEFT(N3452,4)="game","games",LEFT(N3452,4)="jour","journalism",LEFT(N3452,4)="musi","music",LEFT(N3452,4)="phot","photography",LEFT(N3452,4)="publ","publishing",LEFT(N3452,4)="tech","technology",LEFT(N3452,4)="thea","theater")</f>
        <v>theater</v>
      </c>
      <c r="R3452" t="str">
        <f t="shared" si="269"/>
        <v>plays</v>
      </c>
      <c r="S3452" s="10">
        <f t="shared" si="267"/>
        <v>42096.662858796291</v>
      </c>
      <c r="T3452" s="10">
        <f t="shared" si="268"/>
        <v>42036.704525462963</v>
      </c>
    </row>
    <row r="3453" spans="1:20" ht="43.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65"/>
        <v>1.0123076923076924</v>
      </c>
      <c r="P3453">
        <f t="shared" si="266"/>
        <v>2.4316109422492401E-2</v>
      </c>
      <c r="Q3453" t="str" cm="1">
        <f t="array" ref="Q3453">_xlfn.IFS(LEFT(N3453,4)="film","film &amp; video",LEFT(N3453,4)="food","food",LEFT(N3453,4)="game","games",LEFT(N3453,4)="jour","journalism",LEFT(N3453,4)="musi","music",LEFT(N3453,4)="phot","photography",LEFT(N3453,4)="publ","publishing",LEFT(N3453,4)="tech","technology",LEFT(N3453,4)="thea","theater")</f>
        <v>theater</v>
      </c>
      <c r="R3453" t="str">
        <f t="shared" si="269"/>
        <v>plays</v>
      </c>
      <c r="S3453" s="10">
        <f t="shared" si="267"/>
        <v>42115.723692129628</v>
      </c>
      <c r="T3453" s="10">
        <f t="shared" si="268"/>
        <v>42088.723692129628</v>
      </c>
    </row>
    <row r="3454" spans="1:20" ht="43.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65"/>
        <v>1.532</v>
      </c>
      <c r="P3454">
        <f t="shared" si="266"/>
        <v>2.4151436031331592E-2</v>
      </c>
      <c r="Q3454" t="str" cm="1">
        <f t="array" ref="Q3454">_xlfn.IFS(LEFT(N3454,4)="film","film &amp; video",LEFT(N3454,4)="food","food",LEFT(N3454,4)="game","games",LEFT(N3454,4)="jour","journalism",LEFT(N3454,4)="musi","music",LEFT(N3454,4)="phot","photography",LEFT(N3454,4)="publ","publishing",LEFT(N3454,4)="tech","technology",LEFT(N3454,4)="thea","theater")</f>
        <v>theater</v>
      </c>
      <c r="R3454" t="str">
        <f t="shared" si="269"/>
        <v>plays</v>
      </c>
      <c r="S3454" s="10">
        <f t="shared" si="267"/>
        <v>41843.165972222225</v>
      </c>
      <c r="T3454" s="10">
        <f t="shared" si="268"/>
        <v>41820.639189814814</v>
      </c>
    </row>
    <row r="3455" spans="1:20" ht="43.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65"/>
        <v>1.2833333333333334</v>
      </c>
      <c r="P3455">
        <f t="shared" si="266"/>
        <v>3.6363636363636362E-2</v>
      </c>
      <c r="Q3455" t="str" cm="1">
        <f t="array" ref="Q3455">_xlfn.IFS(LEFT(N3455,4)="film","film &amp; video",LEFT(N3455,4)="food","food",LEFT(N3455,4)="game","games",LEFT(N3455,4)="jour","journalism",LEFT(N3455,4)="musi","music",LEFT(N3455,4)="phot","photography",LEFT(N3455,4)="publ","publishing",LEFT(N3455,4)="tech","technology",LEFT(N3455,4)="thea","theater")</f>
        <v>theater</v>
      </c>
      <c r="R3455" t="str">
        <f t="shared" si="269"/>
        <v>plays</v>
      </c>
      <c r="S3455" s="10">
        <f t="shared" si="267"/>
        <v>42595.97865740741</v>
      </c>
      <c r="T3455" s="10">
        <f t="shared" si="268"/>
        <v>42535.97865740741</v>
      </c>
    </row>
    <row r="3456" spans="1:20" ht="57.6">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65"/>
        <v>1.0071428571428571</v>
      </c>
      <c r="P3456">
        <f t="shared" si="266"/>
        <v>2.9787234042553193E-2</v>
      </c>
      <c r="Q3456" t="str" cm="1">
        <f t="array" ref="Q3456">_xlfn.IFS(LEFT(N3456,4)="film","film &amp; video",LEFT(N3456,4)="food","food",LEFT(N3456,4)="game","games",LEFT(N3456,4)="jour","journalism",LEFT(N3456,4)="musi","music",LEFT(N3456,4)="phot","photography",LEFT(N3456,4)="publ","publishing",LEFT(N3456,4)="tech","technology",LEFT(N3456,4)="thea","theater")</f>
        <v>theater</v>
      </c>
      <c r="R3456" t="str">
        <f t="shared" si="269"/>
        <v>plays</v>
      </c>
      <c r="S3456" s="10">
        <f t="shared" si="267"/>
        <v>41851.698599537034</v>
      </c>
      <c r="T3456" s="10">
        <f t="shared" si="268"/>
        <v>41821.698599537034</v>
      </c>
    </row>
    <row r="3457" spans="1:20" ht="43.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65"/>
        <v>1.0065</v>
      </c>
      <c r="P3457">
        <f t="shared" si="266"/>
        <v>6.8554396423248882E-3</v>
      </c>
      <c r="Q3457" t="str" cm="1">
        <f t="array" ref="Q3457">_xlfn.IFS(LEFT(N3457,4)="film","film &amp; video",LEFT(N3457,4)="food","food",LEFT(N3457,4)="game","games",LEFT(N3457,4)="jour","journalism",LEFT(N3457,4)="musi","music",LEFT(N3457,4)="phot","photography",LEFT(N3457,4)="publ","publishing",LEFT(N3457,4)="tech","technology",LEFT(N3457,4)="thea","theater")</f>
        <v>theater</v>
      </c>
      <c r="R3457" t="str">
        <f t="shared" si="269"/>
        <v>plays</v>
      </c>
      <c r="S3457" s="10">
        <f t="shared" si="267"/>
        <v>42656.7503125</v>
      </c>
      <c r="T3457" s="10">
        <f t="shared" si="268"/>
        <v>42626.7503125</v>
      </c>
    </row>
    <row r="3458" spans="1:20" ht="43.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270">E3458/D3458</f>
        <v>1.913</v>
      </c>
      <c r="P3458">
        <f t="shared" ref="P3458:P3521" si="271">L3458/E3458</f>
        <v>2.7879421502003832E-3</v>
      </c>
      <c r="Q3458" t="str" cm="1">
        <f t="array" ref="Q3458">_xlfn.IFS(LEFT(N3458,4)="film","film &amp; video",LEFT(N3458,4)="food","food",LEFT(N3458,4)="game","games",LEFT(N3458,4)="jour","journalism",LEFT(N3458,4)="musi","music",LEFT(N3458,4)="phot","photography",LEFT(N3458,4)="publ","publishing",LEFT(N3458,4)="tech","technology",LEFT(N3458,4)="thea","theater")</f>
        <v>theater</v>
      </c>
      <c r="R3458" t="str">
        <f t="shared" si="269"/>
        <v>plays</v>
      </c>
      <c r="S3458" s="10">
        <f t="shared" ref="S3458:S3521" si="272">(((I3458/60)/60)/24)+DATE(1970,1,1)</f>
        <v>41852.290972222225</v>
      </c>
      <c r="T3458" s="10">
        <f t="shared" ref="T3458:T3521" si="273">(((J3458/60)/60)/24)+DATE(1970,1,1)</f>
        <v>41821.205636574072</v>
      </c>
    </row>
    <row r="3459" spans="1:20" ht="28.8">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70"/>
        <v>1.4019999999999999</v>
      </c>
      <c r="P3459">
        <f t="shared" si="271"/>
        <v>1.9614835948644792E-2</v>
      </c>
      <c r="Q3459" t="str" cm="1">
        <f t="array" ref="Q3459">_xlfn.IFS(LEFT(N3459,4)="film","film &amp; video",LEFT(N3459,4)="food","food",LEFT(N3459,4)="game","games",LEFT(N3459,4)="jour","journalism",LEFT(N3459,4)="musi","music",LEFT(N3459,4)="phot","photography",LEFT(N3459,4)="publ","publishing",LEFT(N3459,4)="tech","technology",LEFT(N3459,4)="thea","theater")</f>
        <v>theater</v>
      </c>
      <c r="R3459" t="str">
        <f t="shared" ref="R3459:R3522" si="274">MID(N3459,SEARCH("/",N3459)+1,17)</f>
        <v>plays</v>
      </c>
      <c r="S3459" s="10">
        <f t="shared" si="272"/>
        <v>42047.249305555553</v>
      </c>
      <c r="T3459" s="10">
        <f t="shared" si="273"/>
        <v>42016.706678240742</v>
      </c>
    </row>
    <row r="3460" spans="1:20" ht="43.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70"/>
        <v>1.2433537832310839</v>
      </c>
      <c r="P3460">
        <f t="shared" si="271"/>
        <v>2.2203947368421052E-2</v>
      </c>
      <c r="Q3460" t="str" cm="1">
        <f t="array" ref="Q3460">_xlfn.IFS(LEFT(N3460,4)="film","film &amp; video",LEFT(N3460,4)="food","food",LEFT(N3460,4)="game","games",LEFT(N3460,4)="jour","journalism",LEFT(N3460,4)="musi","music",LEFT(N3460,4)="phot","photography",LEFT(N3460,4)="publ","publishing",LEFT(N3460,4)="tech","technology",LEFT(N3460,4)="thea","theater")</f>
        <v>theater</v>
      </c>
      <c r="R3460" t="str">
        <f t="shared" si="274"/>
        <v>plays</v>
      </c>
      <c r="S3460" s="10">
        <f t="shared" si="272"/>
        <v>42038.185416666667</v>
      </c>
      <c r="T3460" s="10">
        <f t="shared" si="273"/>
        <v>42011.202581018515</v>
      </c>
    </row>
    <row r="3461" spans="1:20" ht="43.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70"/>
        <v>1.262</v>
      </c>
      <c r="P3461">
        <f t="shared" si="271"/>
        <v>5.7052297939778132E-2</v>
      </c>
      <c r="Q3461" t="str" cm="1">
        <f t="array" ref="Q3461">_xlfn.IFS(LEFT(N3461,4)="film","film &amp; video",LEFT(N3461,4)="food","food",LEFT(N3461,4)="game","games",LEFT(N3461,4)="jour","journalism",LEFT(N3461,4)="musi","music",LEFT(N3461,4)="phot","photography",LEFT(N3461,4)="publ","publishing",LEFT(N3461,4)="tech","technology",LEFT(N3461,4)="thea","theater")</f>
        <v>theater</v>
      </c>
      <c r="R3461" t="str">
        <f t="shared" si="274"/>
        <v>plays</v>
      </c>
      <c r="S3461" s="10">
        <f t="shared" si="272"/>
        <v>42510.479861111111</v>
      </c>
      <c r="T3461" s="10">
        <f t="shared" si="273"/>
        <v>42480.479861111111</v>
      </c>
    </row>
    <row r="3462" spans="1:20" ht="43.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70"/>
        <v>1.9</v>
      </c>
      <c r="P3462">
        <f t="shared" si="271"/>
        <v>0.02</v>
      </c>
      <c r="Q3462" t="str" cm="1">
        <f t="array" ref="Q3462">_xlfn.IFS(LEFT(N3462,4)="film","film &amp; video",LEFT(N3462,4)="food","food",LEFT(N3462,4)="game","games",LEFT(N3462,4)="jour","journalism",LEFT(N3462,4)="musi","music",LEFT(N3462,4)="phot","photography",LEFT(N3462,4)="publ","publishing",LEFT(N3462,4)="tech","technology",LEFT(N3462,4)="thea","theater")</f>
        <v>theater</v>
      </c>
      <c r="R3462" t="str">
        <f t="shared" si="274"/>
        <v>plays</v>
      </c>
      <c r="S3462" s="10">
        <f t="shared" si="272"/>
        <v>41866.527222222219</v>
      </c>
      <c r="T3462" s="10">
        <f t="shared" si="273"/>
        <v>41852.527222222219</v>
      </c>
    </row>
    <row r="3463" spans="1:20" ht="43.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70"/>
        <v>1.39</v>
      </c>
      <c r="P3463">
        <f t="shared" si="271"/>
        <v>1.7266187050359712E-2</v>
      </c>
      <c r="Q3463" t="str" cm="1">
        <f t="array" ref="Q3463">_xlfn.IFS(LEFT(N3463,4)="film","film &amp; video",LEFT(N3463,4)="food","food",LEFT(N3463,4)="game","games",LEFT(N3463,4)="jour","journalism",LEFT(N3463,4)="musi","music",LEFT(N3463,4)="phot","photography",LEFT(N3463,4)="publ","publishing",LEFT(N3463,4)="tech","technology",LEFT(N3463,4)="thea","theater")</f>
        <v>theater</v>
      </c>
      <c r="R3463" t="str">
        <f t="shared" si="274"/>
        <v>plays</v>
      </c>
      <c r="S3463" s="10">
        <f t="shared" si="272"/>
        <v>42672.125</v>
      </c>
      <c r="T3463" s="10">
        <f t="shared" si="273"/>
        <v>42643.632858796293</v>
      </c>
    </row>
    <row r="3464" spans="1:20" ht="43.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70"/>
        <v>2.02</v>
      </c>
      <c r="P3464">
        <f t="shared" si="271"/>
        <v>3.3663366336633666E-2</v>
      </c>
      <c r="Q3464" t="str" cm="1">
        <f t="array" ref="Q3464">_xlfn.IFS(LEFT(N3464,4)="film","film &amp; video",LEFT(N3464,4)="food","food",LEFT(N3464,4)="game","games",LEFT(N3464,4)="jour","journalism",LEFT(N3464,4)="musi","music",LEFT(N3464,4)="phot","photography",LEFT(N3464,4)="publ","publishing",LEFT(N3464,4)="tech","technology",LEFT(N3464,4)="thea","theater")</f>
        <v>theater</v>
      </c>
      <c r="R3464" t="str">
        <f t="shared" si="274"/>
        <v>plays</v>
      </c>
      <c r="S3464" s="10">
        <f t="shared" si="272"/>
        <v>42195.75</v>
      </c>
      <c r="T3464" s="10">
        <f t="shared" si="273"/>
        <v>42179.898472222223</v>
      </c>
    </row>
    <row r="3465" spans="1:20" ht="43.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70"/>
        <v>1.0338000000000001</v>
      </c>
      <c r="P3465">
        <f t="shared" si="271"/>
        <v>1.1027278003482298E-2</v>
      </c>
      <c r="Q3465" t="str" cm="1">
        <f t="array" ref="Q3465">_xlfn.IFS(LEFT(N3465,4)="film","film &amp; video",LEFT(N3465,4)="food","food",LEFT(N3465,4)="game","games",LEFT(N3465,4)="jour","journalism",LEFT(N3465,4)="musi","music",LEFT(N3465,4)="phot","photography",LEFT(N3465,4)="publ","publishing",LEFT(N3465,4)="tech","technology",LEFT(N3465,4)="thea","theater")</f>
        <v>theater</v>
      </c>
      <c r="R3465" t="str">
        <f t="shared" si="274"/>
        <v>plays</v>
      </c>
      <c r="S3465" s="10">
        <f t="shared" si="272"/>
        <v>42654.165972222225</v>
      </c>
      <c r="T3465" s="10">
        <f t="shared" si="273"/>
        <v>42612.918807870374</v>
      </c>
    </row>
    <row r="3466" spans="1:20" ht="57.6">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70"/>
        <v>1.023236</v>
      </c>
      <c r="P3466">
        <f t="shared" si="271"/>
        <v>1.8177624712187607E-2</v>
      </c>
      <c r="Q3466" t="str" cm="1">
        <f t="array" ref="Q3466">_xlfn.IFS(LEFT(N3466,4)="film","film &amp; video",LEFT(N3466,4)="food","food",LEFT(N3466,4)="game","games",LEFT(N3466,4)="jour","journalism",LEFT(N3466,4)="musi","music",LEFT(N3466,4)="phot","photography",LEFT(N3466,4)="publ","publishing",LEFT(N3466,4)="tech","technology",LEFT(N3466,4)="thea","theater")</f>
        <v>theater</v>
      </c>
      <c r="R3466" t="str">
        <f t="shared" si="274"/>
        <v>plays</v>
      </c>
      <c r="S3466" s="10">
        <f t="shared" si="272"/>
        <v>42605.130057870367</v>
      </c>
      <c r="T3466" s="10">
        <f t="shared" si="273"/>
        <v>42575.130057870367</v>
      </c>
    </row>
    <row r="3467" spans="1:20" ht="43.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70"/>
        <v>1.03</v>
      </c>
      <c r="P3467">
        <f t="shared" si="271"/>
        <v>1.7475728155339806E-2</v>
      </c>
      <c r="Q3467" t="str" cm="1">
        <f t="array" ref="Q3467">_xlfn.IFS(LEFT(N3467,4)="film","film &amp; video",LEFT(N3467,4)="food","food",LEFT(N3467,4)="game","games",LEFT(N3467,4)="jour","journalism",LEFT(N3467,4)="musi","music",LEFT(N3467,4)="phot","photography",LEFT(N3467,4)="publ","publishing",LEFT(N3467,4)="tech","technology",LEFT(N3467,4)="thea","theater")</f>
        <v>theater</v>
      </c>
      <c r="R3467" t="str">
        <f t="shared" si="274"/>
        <v>plays</v>
      </c>
      <c r="S3467" s="10">
        <f t="shared" si="272"/>
        <v>42225.666666666672</v>
      </c>
      <c r="T3467" s="10">
        <f t="shared" si="273"/>
        <v>42200.625833333332</v>
      </c>
    </row>
    <row r="3468" spans="1:20" ht="43.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70"/>
        <v>1.2714285714285714</v>
      </c>
      <c r="P3468">
        <f t="shared" si="271"/>
        <v>1.3707865168539326E-2</v>
      </c>
      <c r="Q3468" t="str" cm="1">
        <f t="array" ref="Q3468">_xlfn.IFS(LEFT(N3468,4)="film","film &amp; video",LEFT(N3468,4)="food","food",LEFT(N3468,4)="game","games",LEFT(N3468,4)="jour","journalism",LEFT(N3468,4)="musi","music",LEFT(N3468,4)="phot","photography",LEFT(N3468,4)="publ","publishing",LEFT(N3468,4)="tech","technology",LEFT(N3468,4)="thea","theater")</f>
        <v>theater</v>
      </c>
      <c r="R3468" t="str">
        <f t="shared" si="274"/>
        <v>plays</v>
      </c>
      <c r="S3468" s="10">
        <f t="shared" si="272"/>
        <v>42479.977430555555</v>
      </c>
      <c r="T3468" s="10">
        <f t="shared" si="273"/>
        <v>42420.019097222219</v>
      </c>
    </row>
    <row r="3469" spans="1:20">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70"/>
        <v>1.01</v>
      </c>
      <c r="P3469">
        <f t="shared" si="271"/>
        <v>1.5511551155115511E-2</v>
      </c>
      <c r="Q3469" t="str" cm="1">
        <f t="array" ref="Q3469">_xlfn.IFS(LEFT(N3469,4)="film","film &amp; video",LEFT(N3469,4)="food","food",LEFT(N3469,4)="game","games",LEFT(N3469,4)="jour","journalism",LEFT(N3469,4)="musi","music",LEFT(N3469,4)="phot","photography",LEFT(N3469,4)="publ","publishing",LEFT(N3469,4)="tech","technology",LEFT(N3469,4)="thea","theater")</f>
        <v>theater</v>
      </c>
      <c r="R3469" t="str">
        <f t="shared" si="274"/>
        <v>plays</v>
      </c>
      <c r="S3469" s="10">
        <f t="shared" si="272"/>
        <v>42083.630000000005</v>
      </c>
      <c r="T3469" s="10">
        <f t="shared" si="273"/>
        <v>42053.671666666662</v>
      </c>
    </row>
    <row r="3470" spans="1:20" ht="43.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70"/>
        <v>1.2178</v>
      </c>
      <c r="P3470">
        <f t="shared" si="271"/>
        <v>1.3959599277385448E-3</v>
      </c>
      <c r="Q3470" t="str" cm="1">
        <f t="array" ref="Q3470">_xlfn.IFS(LEFT(N3470,4)="film","film &amp; video",LEFT(N3470,4)="food","food",LEFT(N3470,4)="game","games",LEFT(N3470,4)="jour","journalism",LEFT(N3470,4)="musi","music",LEFT(N3470,4)="phot","photography",LEFT(N3470,4)="publ","publishing",LEFT(N3470,4)="tech","technology",LEFT(N3470,4)="thea","theater")</f>
        <v>theater</v>
      </c>
      <c r="R3470" t="str">
        <f t="shared" si="274"/>
        <v>plays</v>
      </c>
      <c r="S3470" s="10">
        <f t="shared" si="272"/>
        <v>42634.125</v>
      </c>
      <c r="T3470" s="10">
        <f t="shared" si="273"/>
        <v>42605.765381944439</v>
      </c>
    </row>
    <row r="3471" spans="1:20" ht="57.6">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70"/>
        <v>1.1339285714285714</v>
      </c>
      <c r="P3471">
        <f t="shared" si="271"/>
        <v>1.9842519685039368E-2</v>
      </c>
      <c r="Q3471" t="str" cm="1">
        <f t="array" ref="Q3471">_xlfn.IFS(LEFT(N3471,4)="film","film &amp; video",LEFT(N3471,4)="food","food",LEFT(N3471,4)="game","games",LEFT(N3471,4)="jour","journalism",LEFT(N3471,4)="musi","music",LEFT(N3471,4)="phot","photography",LEFT(N3471,4)="publ","publishing",LEFT(N3471,4)="tech","technology",LEFT(N3471,4)="thea","theater")</f>
        <v>theater</v>
      </c>
      <c r="R3471" t="str">
        <f t="shared" si="274"/>
        <v>plays</v>
      </c>
      <c r="S3471" s="10">
        <f t="shared" si="272"/>
        <v>42488.641724537039</v>
      </c>
      <c r="T3471" s="10">
        <f t="shared" si="273"/>
        <v>42458.641724537039</v>
      </c>
    </row>
    <row r="3472" spans="1:20" ht="28.8">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70"/>
        <v>1.5</v>
      </c>
      <c r="P3472">
        <f t="shared" si="271"/>
        <v>2.4E-2</v>
      </c>
      <c r="Q3472" t="str" cm="1">
        <f t="array" ref="Q3472">_xlfn.IFS(LEFT(N3472,4)="film","film &amp; video",LEFT(N3472,4)="food","food",LEFT(N3472,4)="game","games",LEFT(N3472,4)="jour","journalism",LEFT(N3472,4)="musi","music",LEFT(N3472,4)="phot","photography",LEFT(N3472,4)="publ","publishing",LEFT(N3472,4)="tech","technology",LEFT(N3472,4)="thea","theater")</f>
        <v>theater</v>
      </c>
      <c r="R3472" t="str">
        <f t="shared" si="274"/>
        <v>plays</v>
      </c>
      <c r="S3472" s="10">
        <f t="shared" si="272"/>
        <v>42566.901388888888</v>
      </c>
      <c r="T3472" s="10">
        <f t="shared" si="273"/>
        <v>42529.022013888884</v>
      </c>
    </row>
    <row r="3473" spans="1:20" ht="43.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70"/>
        <v>2.1459999999999999</v>
      </c>
      <c r="P3473">
        <f t="shared" si="271"/>
        <v>2.7958993476234855E-2</v>
      </c>
      <c r="Q3473" t="str" cm="1">
        <f t="array" ref="Q3473">_xlfn.IFS(LEFT(N3473,4)="film","film &amp; video",LEFT(N3473,4)="food","food",LEFT(N3473,4)="game","games",LEFT(N3473,4)="jour","journalism",LEFT(N3473,4)="musi","music",LEFT(N3473,4)="phot","photography",LEFT(N3473,4)="publ","publishing",LEFT(N3473,4)="tech","technology",LEFT(N3473,4)="thea","theater")</f>
        <v>theater</v>
      </c>
      <c r="R3473" t="str">
        <f t="shared" si="274"/>
        <v>plays</v>
      </c>
      <c r="S3473" s="10">
        <f t="shared" si="272"/>
        <v>41882.833333333336</v>
      </c>
      <c r="T3473" s="10">
        <f t="shared" si="273"/>
        <v>41841.820486111108</v>
      </c>
    </row>
    <row r="3474" spans="1:20" ht="43.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70"/>
        <v>1.0205</v>
      </c>
      <c r="P3474">
        <f t="shared" si="271"/>
        <v>1.1268985791278784E-2</v>
      </c>
      <c r="Q3474" t="str" cm="1">
        <f t="array" ref="Q3474">_xlfn.IFS(LEFT(N3474,4)="film","film &amp; video",LEFT(N3474,4)="food","food",LEFT(N3474,4)="game","games",LEFT(N3474,4)="jour","journalism",LEFT(N3474,4)="musi","music",LEFT(N3474,4)="phot","photography",LEFT(N3474,4)="publ","publishing",LEFT(N3474,4)="tech","technology",LEFT(N3474,4)="thea","theater")</f>
        <v>theater</v>
      </c>
      <c r="R3474" t="str">
        <f t="shared" si="274"/>
        <v>plays</v>
      </c>
      <c r="S3474" s="10">
        <f t="shared" si="272"/>
        <v>41949.249305555553</v>
      </c>
      <c r="T3474" s="10">
        <f t="shared" si="273"/>
        <v>41928.170497685183</v>
      </c>
    </row>
    <row r="3475" spans="1:20" ht="43.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70"/>
        <v>1</v>
      </c>
      <c r="P3475">
        <f t="shared" si="271"/>
        <v>6.7346938775510205E-3</v>
      </c>
      <c r="Q3475" t="str" cm="1">
        <f t="array" ref="Q3475">_xlfn.IFS(LEFT(N3475,4)="film","film &amp; video",LEFT(N3475,4)="food","food",LEFT(N3475,4)="game","games",LEFT(N3475,4)="jour","journalism",LEFT(N3475,4)="musi","music",LEFT(N3475,4)="phot","photography",LEFT(N3475,4)="publ","publishing",LEFT(N3475,4)="tech","technology",LEFT(N3475,4)="thea","theater")</f>
        <v>theater</v>
      </c>
      <c r="R3475" t="str">
        <f t="shared" si="274"/>
        <v>plays</v>
      </c>
      <c r="S3475" s="10">
        <f t="shared" si="272"/>
        <v>42083.852083333331</v>
      </c>
      <c r="T3475" s="10">
        <f t="shared" si="273"/>
        <v>42062.834444444445</v>
      </c>
    </row>
    <row r="3476" spans="1:20" ht="43.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70"/>
        <v>1.01</v>
      </c>
      <c r="P3476">
        <f t="shared" si="271"/>
        <v>1.9306930693069307E-2</v>
      </c>
      <c r="Q3476" t="str" cm="1">
        <f t="array" ref="Q3476">_xlfn.IFS(LEFT(N3476,4)="film","film &amp; video",LEFT(N3476,4)="food","food",LEFT(N3476,4)="game","games",LEFT(N3476,4)="jour","journalism",LEFT(N3476,4)="musi","music",LEFT(N3476,4)="phot","photography",LEFT(N3476,4)="publ","publishing",LEFT(N3476,4)="tech","technology",LEFT(N3476,4)="thea","theater")</f>
        <v>theater</v>
      </c>
      <c r="R3476" t="str">
        <f t="shared" si="274"/>
        <v>plays</v>
      </c>
      <c r="S3476" s="10">
        <f t="shared" si="272"/>
        <v>42571.501516203702</v>
      </c>
      <c r="T3476" s="10">
        <f t="shared" si="273"/>
        <v>42541.501516203702</v>
      </c>
    </row>
    <row r="3477" spans="1:20" ht="43.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70"/>
        <v>1.1333333333333333</v>
      </c>
      <c r="P3477">
        <f t="shared" si="271"/>
        <v>0.05</v>
      </c>
      <c r="Q3477" t="str" cm="1">
        <f t="array" ref="Q3477">_xlfn.IFS(LEFT(N3477,4)="film","film &amp; video",LEFT(N3477,4)="food","food",LEFT(N3477,4)="game","games",LEFT(N3477,4)="jour","journalism",LEFT(N3477,4)="musi","music",LEFT(N3477,4)="phot","photography",LEFT(N3477,4)="publ","publishing",LEFT(N3477,4)="tech","technology",LEFT(N3477,4)="thea","theater")</f>
        <v>theater</v>
      </c>
      <c r="R3477" t="str">
        <f t="shared" si="274"/>
        <v>plays</v>
      </c>
      <c r="S3477" s="10">
        <f t="shared" si="272"/>
        <v>41946</v>
      </c>
      <c r="T3477" s="10">
        <f t="shared" si="273"/>
        <v>41918.880833333329</v>
      </c>
    </row>
    <row r="3478" spans="1:20" ht="43.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70"/>
        <v>1.04</v>
      </c>
      <c r="P3478">
        <f t="shared" si="271"/>
        <v>1.9230769230769232E-2</v>
      </c>
      <c r="Q3478" t="str" cm="1">
        <f t="array" ref="Q3478">_xlfn.IFS(LEFT(N3478,4)="film","film &amp; video",LEFT(N3478,4)="food","food",LEFT(N3478,4)="game","games",LEFT(N3478,4)="jour","journalism",LEFT(N3478,4)="musi","music",LEFT(N3478,4)="phot","photography",LEFT(N3478,4)="publ","publishing",LEFT(N3478,4)="tech","technology",LEFT(N3478,4)="thea","theater")</f>
        <v>theater</v>
      </c>
      <c r="R3478" t="str">
        <f t="shared" si="274"/>
        <v>plays</v>
      </c>
      <c r="S3478" s="10">
        <f t="shared" si="272"/>
        <v>41939.125</v>
      </c>
      <c r="T3478" s="10">
        <f t="shared" si="273"/>
        <v>41921.279976851853</v>
      </c>
    </row>
    <row r="3479" spans="1:20" ht="43.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70"/>
        <v>1.1533333333333333</v>
      </c>
      <c r="P3479">
        <f t="shared" si="271"/>
        <v>1.8786127167630059E-2</v>
      </c>
      <c r="Q3479" t="str" cm="1">
        <f t="array" ref="Q3479">_xlfn.IFS(LEFT(N3479,4)="film","film &amp; video",LEFT(N3479,4)="food","food",LEFT(N3479,4)="game","games",LEFT(N3479,4)="jour","journalism",LEFT(N3479,4)="musi","music",LEFT(N3479,4)="phot","photography",LEFT(N3479,4)="publ","publishing",LEFT(N3479,4)="tech","technology",LEFT(N3479,4)="thea","theater")</f>
        <v>theater</v>
      </c>
      <c r="R3479" t="str">
        <f t="shared" si="274"/>
        <v>plays</v>
      </c>
      <c r="S3479" s="10">
        <f t="shared" si="272"/>
        <v>42141.125</v>
      </c>
      <c r="T3479" s="10">
        <f t="shared" si="273"/>
        <v>42128.736608796295</v>
      </c>
    </row>
    <row r="3480" spans="1:20" ht="43.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70"/>
        <v>1.1285000000000001</v>
      </c>
      <c r="P3480">
        <f t="shared" si="271"/>
        <v>2.5254762959680991E-2</v>
      </c>
      <c r="Q3480" t="str" cm="1">
        <f t="array" ref="Q3480">_xlfn.IFS(LEFT(N3480,4)="film","film &amp; video",LEFT(N3480,4)="food","food",LEFT(N3480,4)="game","games",LEFT(N3480,4)="jour","journalism",LEFT(N3480,4)="musi","music",LEFT(N3480,4)="phot","photography",LEFT(N3480,4)="publ","publishing",LEFT(N3480,4)="tech","technology",LEFT(N3480,4)="thea","theater")</f>
        <v>theater</v>
      </c>
      <c r="R3480" t="str">
        <f t="shared" si="274"/>
        <v>plays</v>
      </c>
      <c r="S3480" s="10">
        <f t="shared" si="272"/>
        <v>42079.875</v>
      </c>
      <c r="T3480" s="10">
        <f t="shared" si="273"/>
        <v>42053.916921296302</v>
      </c>
    </row>
    <row r="3481" spans="1:20" ht="43.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70"/>
        <v>1.2786666666666666</v>
      </c>
      <c r="P3481">
        <f t="shared" si="271"/>
        <v>2.9197080291970802E-2</v>
      </c>
      <c r="Q3481" t="str" cm="1">
        <f t="array" ref="Q3481">_xlfn.IFS(LEFT(N3481,4)="film","film &amp; video",LEFT(N3481,4)="food","food",LEFT(N3481,4)="game","games",LEFT(N3481,4)="jour","journalism",LEFT(N3481,4)="musi","music",LEFT(N3481,4)="phot","photography",LEFT(N3481,4)="publ","publishing",LEFT(N3481,4)="tech","technology",LEFT(N3481,4)="thea","theater")</f>
        <v>theater</v>
      </c>
      <c r="R3481" t="str">
        <f t="shared" si="274"/>
        <v>plays</v>
      </c>
      <c r="S3481" s="10">
        <f t="shared" si="272"/>
        <v>41811.855092592588</v>
      </c>
      <c r="T3481" s="10">
        <f t="shared" si="273"/>
        <v>41781.855092592588</v>
      </c>
    </row>
    <row r="3482" spans="1:20" ht="43.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70"/>
        <v>1.4266666666666667</v>
      </c>
      <c r="P3482">
        <f t="shared" si="271"/>
        <v>6.0747663551401869E-3</v>
      </c>
      <c r="Q3482" t="str" cm="1">
        <f t="array" ref="Q3482">_xlfn.IFS(LEFT(N3482,4)="film","film &amp; video",LEFT(N3482,4)="food","food",LEFT(N3482,4)="game","games",LEFT(N3482,4)="jour","journalism",LEFT(N3482,4)="musi","music",LEFT(N3482,4)="phot","photography",LEFT(N3482,4)="publ","publishing",LEFT(N3482,4)="tech","technology",LEFT(N3482,4)="thea","theater")</f>
        <v>theater</v>
      </c>
      <c r="R3482" t="str">
        <f t="shared" si="274"/>
        <v>plays</v>
      </c>
      <c r="S3482" s="10">
        <f t="shared" si="272"/>
        <v>42195.875</v>
      </c>
      <c r="T3482" s="10">
        <f t="shared" si="273"/>
        <v>42171.317442129628</v>
      </c>
    </row>
    <row r="3483" spans="1:20" ht="43.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70"/>
        <v>1.1879999999999999</v>
      </c>
      <c r="P3483">
        <f t="shared" si="271"/>
        <v>7.9966329966329967E-3</v>
      </c>
      <c r="Q3483" t="str" cm="1">
        <f t="array" ref="Q3483">_xlfn.IFS(LEFT(N3483,4)="film","film &amp; video",LEFT(N3483,4)="food","food",LEFT(N3483,4)="game","games",LEFT(N3483,4)="jour","journalism",LEFT(N3483,4)="musi","music",LEFT(N3483,4)="phot","photography",LEFT(N3483,4)="publ","publishing",LEFT(N3483,4)="tech","technology",LEFT(N3483,4)="thea","theater")</f>
        <v>theater</v>
      </c>
      <c r="R3483" t="str">
        <f t="shared" si="274"/>
        <v>plays</v>
      </c>
      <c r="S3483" s="10">
        <f t="shared" si="272"/>
        <v>42006.24754629629</v>
      </c>
      <c r="T3483" s="10">
        <f t="shared" si="273"/>
        <v>41989.24754629629</v>
      </c>
    </row>
    <row r="3484" spans="1:20" ht="43.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70"/>
        <v>1.3833333333333333</v>
      </c>
      <c r="P3484">
        <f t="shared" si="271"/>
        <v>1.9277108433734941E-2</v>
      </c>
      <c r="Q3484" t="str" cm="1">
        <f t="array" ref="Q3484">_xlfn.IFS(LEFT(N3484,4)="film","film &amp; video",LEFT(N3484,4)="food","food",LEFT(N3484,4)="game","games",LEFT(N3484,4)="jour","journalism",LEFT(N3484,4)="musi","music",LEFT(N3484,4)="phot","photography",LEFT(N3484,4)="publ","publishing",LEFT(N3484,4)="tech","technology",LEFT(N3484,4)="thea","theater")</f>
        <v>theater</v>
      </c>
      <c r="R3484" t="str">
        <f t="shared" si="274"/>
        <v>plays</v>
      </c>
      <c r="S3484" s="10">
        <f t="shared" si="272"/>
        <v>41826.771597222221</v>
      </c>
      <c r="T3484" s="10">
        <f t="shared" si="273"/>
        <v>41796.771597222221</v>
      </c>
    </row>
    <row r="3485" spans="1:20" ht="43.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70"/>
        <v>1.599402985074627</v>
      </c>
      <c r="P3485">
        <f t="shared" si="271"/>
        <v>2.4822695035460994E-2</v>
      </c>
      <c r="Q3485" t="str" cm="1">
        <f t="array" ref="Q3485">_xlfn.IFS(LEFT(N3485,4)="film","film &amp; video",LEFT(N3485,4)="food","food",LEFT(N3485,4)="game","games",LEFT(N3485,4)="jour","journalism",LEFT(N3485,4)="musi","music",LEFT(N3485,4)="phot","photography",LEFT(N3485,4)="publ","publishing",LEFT(N3485,4)="tech","technology",LEFT(N3485,4)="thea","theater")</f>
        <v>theater</v>
      </c>
      <c r="R3485" t="str">
        <f t="shared" si="274"/>
        <v>plays</v>
      </c>
      <c r="S3485" s="10">
        <f t="shared" si="272"/>
        <v>41823.668761574074</v>
      </c>
      <c r="T3485" s="10">
        <f t="shared" si="273"/>
        <v>41793.668761574074</v>
      </c>
    </row>
    <row r="3486" spans="1:20" ht="57.6">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70"/>
        <v>1.1424000000000001</v>
      </c>
      <c r="P3486">
        <f t="shared" si="271"/>
        <v>1.5406162464985995E-2</v>
      </c>
      <c r="Q3486" t="str" cm="1">
        <f t="array" ref="Q3486">_xlfn.IFS(LEFT(N3486,4)="film","film &amp; video",LEFT(N3486,4)="food","food",LEFT(N3486,4)="game","games",LEFT(N3486,4)="jour","journalism",LEFT(N3486,4)="musi","music",LEFT(N3486,4)="phot","photography",LEFT(N3486,4)="publ","publishing",LEFT(N3486,4)="tech","technology",LEFT(N3486,4)="thea","theater")</f>
        <v>theater</v>
      </c>
      <c r="R3486" t="str">
        <f t="shared" si="274"/>
        <v>plays</v>
      </c>
      <c r="S3486" s="10">
        <f t="shared" si="272"/>
        <v>42536.760405092587</v>
      </c>
      <c r="T3486" s="10">
        <f t="shared" si="273"/>
        <v>42506.760405092587</v>
      </c>
    </row>
    <row r="3487" spans="1:20" ht="43.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70"/>
        <v>1.0060606060606061</v>
      </c>
      <c r="P3487">
        <f t="shared" si="271"/>
        <v>1.8072289156626505E-2</v>
      </c>
      <c r="Q3487" t="str" cm="1">
        <f t="array" ref="Q3487">_xlfn.IFS(LEFT(N3487,4)="film","film &amp; video",LEFT(N3487,4)="food","food",LEFT(N3487,4)="game","games",LEFT(N3487,4)="jour","journalism",LEFT(N3487,4)="musi","music",LEFT(N3487,4)="phot","photography",LEFT(N3487,4)="publ","publishing",LEFT(N3487,4)="tech","technology",LEFT(N3487,4)="thea","theater")</f>
        <v>theater</v>
      </c>
      <c r="R3487" t="str">
        <f t="shared" si="274"/>
        <v>plays</v>
      </c>
      <c r="S3487" s="10">
        <f t="shared" si="272"/>
        <v>42402.693055555559</v>
      </c>
      <c r="T3487" s="10">
        <f t="shared" si="273"/>
        <v>42372.693055555559</v>
      </c>
    </row>
    <row r="3488" spans="1:20" ht="43.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70"/>
        <v>1.552</v>
      </c>
      <c r="P3488">
        <f t="shared" si="271"/>
        <v>1.2027491408934709E-2</v>
      </c>
      <c r="Q3488" t="str" cm="1">
        <f t="array" ref="Q3488">_xlfn.IFS(LEFT(N3488,4)="film","film &amp; video",LEFT(N3488,4)="food","food",LEFT(N3488,4)="game","games",LEFT(N3488,4)="jour","journalism",LEFT(N3488,4)="musi","music",LEFT(N3488,4)="phot","photography",LEFT(N3488,4)="publ","publishing",LEFT(N3488,4)="tech","technology",LEFT(N3488,4)="thea","theater")</f>
        <v>theater</v>
      </c>
      <c r="R3488" t="str">
        <f t="shared" si="274"/>
        <v>plays</v>
      </c>
      <c r="S3488" s="10">
        <f t="shared" si="272"/>
        <v>42158.290972222225</v>
      </c>
      <c r="T3488" s="10">
        <f t="shared" si="273"/>
        <v>42126.87501157407</v>
      </c>
    </row>
    <row r="3489" spans="1:20" ht="43.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70"/>
        <v>1.2775000000000001</v>
      </c>
      <c r="P3489">
        <f t="shared" si="271"/>
        <v>2.5831702544031311E-2</v>
      </c>
      <c r="Q3489" t="str" cm="1">
        <f t="array" ref="Q3489">_xlfn.IFS(LEFT(N3489,4)="film","film &amp; video",LEFT(N3489,4)="food","food",LEFT(N3489,4)="game","games",LEFT(N3489,4)="jour","journalism",LEFT(N3489,4)="musi","music",LEFT(N3489,4)="phot","photography",LEFT(N3489,4)="publ","publishing",LEFT(N3489,4)="tech","technology",LEFT(N3489,4)="thea","theater")</f>
        <v>theater</v>
      </c>
      <c r="R3489" t="str">
        <f t="shared" si="274"/>
        <v>plays</v>
      </c>
      <c r="S3489" s="10">
        <f t="shared" si="272"/>
        <v>42179.940416666665</v>
      </c>
      <c r="T3489" s="10">
        <f t="shared" si="273"/>
        <v>42149.940416666665</v>
      </c>
    </row>
    <row r="3490" spans="1:20" ht="57.6">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70"/>
        <v>1.212</v>
      </c>
      <c r="P3490">
        <f t="shared" si="271"/>
        <v>7.9757975797579757E-3</v>
      </c>
      <c r="Q3490" t="str" cm="1">
        <f t="array" ref="Q3490">_xlfn.IFS(LEFT(N3490,4)="film","film &amp; video",LEFT(N3490,4)="food","food",LEFT(N3490,4)="game","games",LEFT(N3490,4)="jour","journalism",LEFT(N3490,4)="musi","music",LEFT(N3490,4)="phot","photography",LEFT(N3490,4)="publ","publishing",LEFT(N3490,4)="tech","technology",LEFT(N3490,4)="thea","theater")</f>
        <v>theater</v>
      </c>
      <c r="R3490" t="str">
        <f t="shared" si="274"/>
        <v>plays</v>
      </c>
      <c r="S3490" s="10">
        <f t="shared" si="272"/>
        <v>42111.666666666672</v>
      </c>
      <c r="T3490" s="10">
        <f t="shared" si="273"/>
        <v>42087.768055555556</v>
      </c>
    </row>
    <row r="3491" spans="1:20" ht="43.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70"/>
        <v>1.127</v>
      </c>
      <c r="P3491">
        <f t="shared" si="271"/>
        <v>1.2777284826974268E-2</v>
      </c>
      <c r="Q3491" t="str" cm="1">
        <f t="array" ref="Q3491">_xlfn.IFS(LEFT(N3491,4)="film","film &amp; video",LEFT(N3491,4)="food","food",LEFT(N3491,4)="game","games",LEFT(N3491,4)="jour","journalism",LEFT(N3491,4)="musi","music",LEFT(N3491,4)="phot","photography",LEFT(N3491,4)="publ","publishing",LEFT(N3491,4)="tech","technology",LEFT(N3491,4)="thea","theater")</f>
        <v>theater</v>
      </c>
      <c r="R3491" t="str">
        <f t="shared" si="274"/>
        <v>plays</v>
      </c>
      <c r="S3491" s="10">
        <f t="shared" si="272"/>
        <v>41783.875</v>
      </c>
      <c r="T3491" s="10">
        <f t="shared" si="273"/>
        <v>41753.635775462964</v>
      </c>
    </row>
    <row r="3492" spans="1:20" ht="43.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70"/>
        <v>1.2749999999999999</v>
      </c>
      <c r="P3492">
        <f t="shared" si="271"/>
        <v>2.1176470588235293E-2</v>
      </c>
      <c r="Q3492" t="str" cm="1">
        <f t="array" ref="Q3492">_xlfn.IFS(LEFT(N3492,4)="film","film &amp; video",LEFT(N3492,4)="food","food",LEFT(N3492,4)="game","games",LEFT(N3492,4)="jour","journalism",LEFT(N3492,4)="musi","music",LEFT(N3492,4)="phot","photography",LEFT(N3492,4)="publ","publishing",LEFT(N3492,4)="tech","technology",LEFT(N3492,4)="thea","theater")</f>
        <v>theater</v>
      </c>
      <c r="R3492" t="str">
        <f t="shared" si="274"/>
        <v>plays</v>
      </c>
      <c r="S3492" s="10">
        <f t="shared" si="272"/>
        <v>42473.802361111113</v>
      </c>
      <c r="T3492" s="10">
        <f t="shared" si="273"/>
        <v>42443.802361111113</v>
      </c>
    </row>
    <row r="3493" spans="1:20" ht="43.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70"/>
        <v>1.5820000000000001</v>
      </c>
      <c r="P3493">
        <f t="shared" si="271"/>
        <v>1.2642225031605562E-2</v>
      </c>
      <c r="Q3493" t="str" cm="1">
        <f t="array" ref="Q3493">_xlfn.IFS(LEFT(N3493,4)="film","film &amp; video",LEFT(N3493,4)="food","food",LEFT(N3493,4)="game","games",LEFT(N3493,4)="jour","journalism",LEFT(N3493,4)="musi","music",LEFT(N3493,4)="phot","photography",LEFT(N3493,4)="publ","publishing",LEFT(N3493,4)="tech","technology",LEFT(N3493,4)="thea","theater")</f>
        <v>theater</v>
      </c>
      <c r="R3493" t="str">
        <f t="shared" si="274"/>
        <v>plays</v>
      </c>
      <c r="S3493" s="10">
        <f t="shared" si="272"/>
        <v>42142.249814814815</v>
      </c>
      <c r="T3493" s="10">
        <f t="shared" si="273"/>
        <v>42121.249814814815</v>
      </c>
    </row>
    <row r="3494" spans="1:20" ht="43.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70"/>
        <v>1.0526894736842105</v>
      </c>
      <c r="P3494">
        <f t="shared" si="271"/>
        <v>8.7495187764672945E-3</v>
      </c>
      <c r="Q3494" t="str" cm="1">
        <f t="array" ref="Q3494">_xlfn.IFS(LEFT(N3494,4)="film","film &amp; video",LEFT(N3494,4)="food","food",LEFT(N3494,4)="game","games",LEFT(N3494,4)="jour","journalism",LEFT(N3494,4)="musi","music",LEFT(N3494,4)="phot","photography",LEFT(N3494,4)="publ","publishing",LEFT(N3494,4)="tech","technology",LEFT(N3494,4)="thea","theater")</f>
        <v>theater</v>
      </c>
      <c r="R3494" t="str">
        <f t="shared" si="274"/>
        <v>plays</v>
      </c>
      <c r="S3494" s="10">
        <f t="shared" si="272"/>
        <v>42303.009224537032</v>
      </c>
      <c r="T3494" s="10">
        <f t="shared" si="273"/>
        <v>42268.009224537032</v>
      </c>
    </row>
    <row r="3495" spans="1:20" ht="43.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70"/>
        <v>1</v>
      </c>
      <c r="P3495">
        <f t="shared" si="271"/>
        <v>1.9333333333333334E-2</v>
      </c>
      <c r="Q3495" t="str" cm="1">
        <f t="array" ref="Q3495">_xlfn.IFS(LEFT(N3495,4)="film","film &amp; video",LEFT(N3495,4)="food","food",LEFT(N3495,4)="game","games",LEFT(N3495,4)="jour","journalism",LEFT(N3495,4)="musi","music",LEFT(N3495,4)="phot","photography",LEFT(N3495,4)="publ","publishing",LEFT(N3495,4)="tech","technology",LEFT(N3495,4)="thea","theater")</f>
        <v>theater</v>
      </c>
      <c r="R3495" t="str">
        <f t="shared" si="274"/>
        <v>plays</v>
      </c>
      <c r="S3495" s="10">
        <f t="shared" si="272"/>
        <v>41868.21597222222</v>
      </c>
      <c r="T3495" s="10">
        <f t="shared" si="273"/>
        <v>41848.866157407407</v>
      </c>
    </row>
    <row r="3496" spans="1:20" ht="43.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70"/>
        <v>1</v>
      </c>
      <c r="P3496">
        <f t="shared" si="271"/>
        <v>3.2500000000000001E-2</v>
      </c>
      <c r="Q3496" t="str" cm="1">
        <f t="array" ref="Q3496">_xlfn.IFS(LEFT(N3496,4)="film","film &amp; video",LEFT(N3496,4)="food","food",LEFT(N3496,4)="game","games",LEFT(N3496,4)="jour","journalism",LEFT(N3496,4)="musi","music",LEFT(N3496,4)="phot","photography",LEFT(N3496,4)="publ","publishing",LEFT(N3496,4)="tech","technology",LEFT(N3496,4)="thea","theater")</f>
        <v>theater</v>
      </c>
      <c r="R3496" t="str">
        <f t="shared" si="274"/>
        <v>plays</v>
      </c>
      <c r="S3496" s="10">
        <f t="shared" si="272"/>
        <v>42700.25</v>
      </c>
      <c r="T3496" s="10">
        <f t="shared" si="273"/>
        <v>42689.214988425927</v>
      </c>
    </row>
    <row r="3497" spans="1:20" ht="43.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70"/>
        <v>1.0686</v>
      </c>
      <c r="P3497">
        <f t="shared" si="271"/>
        <v>1.347557551937114E-2</v>
      </c>
      <c r="Q3497" t="str" cm="1">
        <f t="array" ref="Q3497">_xlfn.IFS(LEFT(N3497,4)="film","film &amp; video",LEFT(N3497,4)="food","food",LEFT(N3497,4)="game","games",LEFT(N3497,4)="jour","journalism",LEFT(N3497,4)="musi","music",LEFT(N3497,4)="phot","photography",LEFT(N3497,4)="publ","publishing",LEFT(N3497,4)="tech","technology",LEFT(N3497,4)="thea","theater")</f>
        <v>theater</v>
      </c>
      <c r="R3497" t="str">
        <f t="shared" si="274"/>
        <v>plays</v>
      </c>
      <c r="S3497" s="10">
        <f t="shared" si="272"/>
        <v>41944.720833333333</v>
      </c>
      <c r="T3497" s="10">
        <f t="shared" si="273"/>
        <v>41915.762835648151</v>
      </c>
    </row>
    <row r="3498" spans="1:20" ht="57.6">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70"/>
        <v>1.244</v>
      </c>
      <c r="P3498">
        <f t="shared" si="271"/>
        <v>2.0900321543408359E-2</v>
      </c>
      <c r="Q3498" t="str" cm="1">
        <f t="array" ref="Q3498">_xlfn.IFS(LEFT(N3498,4)="film","film &amp; video",LEFT(N3498,4)="food","food",LEFT(N3498,4)="game","games",LEFT(N3498,4)="jour","journalism",LEFT(N3498,4)="musi","music",LEFT(N3498,4)="phot","photography",LEFT(N3498,4)="publ","publishing",LEFT(N3498,4)="tech","technology",LEFT(N3498,4)="thea","theater")</f>
        <v>theater</v>
      </c>
      <c r="R3498" t="str">
        <f t="shared" si="274"/>
        <v>plays</v>
      </c>
      <c r="S3498" s="10">
        <f t="shared" si="272"/>
        <v>42624.846828703703</v>
      </c>
      <c r="T3498" s="10">
        <f t="shared" si="273"/>
        <v>42584.846828703703</v>
      </c>
    </row>
    <row r="3499" spans="1:20" ht="57.6">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70"/>
        <v>1.0870406189555126</v>
      </c>
      <c r="P3499">
        <f t="shared" si="271"/>
        <v>2.9062870699881376E-2</v>
      </c>
      <c r="Q3499" t="str" cm="1">
        <f t="array" ref="Q3499">_xlfn.IFS(LEFT(N3499,4)="film","film &amp; video",LEFT(N3499,4)="food","food",LEFT(N3499,4)="game","games",LEFT(N3499,4)="jour","journalism",LEFT(N3499,4)="musi","music",LEFT(N3499,4)="phot","photography",LEFT(N3499,4)="publ","publishing",LEFT(N3499,4)="tech","technology",LEFT(N3499,4)="thea","theater")</f>
        <v>theater</v>
      </c>
      <c r="R3499" t="str">
        <f t="shared" si="274"/>
        <v>plays</v>
      </c>
      <c r="S3499" s="10">
        <f t="shared" si="272"/>
        <v>42523.916666666672</v>
      </c>
      <c r="T3499" s="10">
        <f t="shared" si="273"/>
        <v>42511.741944444439</v>
      </c>
    </row>
    <row r="3500" spans="1:20" ht="57.6">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70"/>
        <v>1.0242424242424242</v>
      </c>
      <c r="P3500">
        <f t="shared" si="271"/>
        <v>2.4852071005917159E-2</v>
      </c>
      <c r="Q3500" t="str" cm="1">
        <f t="array" ref="Q3500">_xlfn.IFS(LEFT(N3500,4)="film","film &amp; video",LEFT(N3500,4)="food","food",LEFT(N3500,4)="game","games",LEFT(N3500,4)="jour","journalism",LEFT(N3500,4)="musi","music",LEFT(N3500,4)="phot","photography",LEFT(N3500,4)="publ","publishing",LEFT(N3500,4)="tech","technology",LEFT(N3500,4)="thea","theater")</f>
        <v>theater</v>
      </c>
      <c r="R3500" t="str">
        <f t="shared" si="274"/>
        <v>plays</v>
      </c>
      <c r="S3500" s="10">
        <f t="shared" si="272"/>
        <v>42518.905555555553</v>
      </c>
      <c r="T3500" s="10">
        <f t="shared" si="273"/>
        <v>42459.15861111111</v>
      </c>
    </row>
    <row r="3501" spans="1:20" ht="43.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70"/>
        <v>1.0549999999999999</v>
      </c>
      <c r="P3501">
        <f t="shared" si="271"/>
        <v>1.6587677725118485E-2</v>
      </c>
      <c r="Q3501" t="str" cm="1">
        <f t="array" ref="Q3501">_xlfn.IFS(LEFT(N3501,4)="film","film &amp; video",LEFT(N3501,4)="food","food",LEFT(N3501,4)="game","games",LEFT(N3501,4)="jour","journalism",LEFT(N3501,4)="musi","music",LEFT(N3501,4)="phot","photography",LEFT(N3501,4)="publ","publishing",LEFT(N3501,4)="tech","technology",LEFT(N3501,4)="thea","theater")</f>
        <v>theater</v>
      </c>
      <c r="R3501" t="str">
        <f t="shared" si="274"/>
        <v>plays</v>
      </c>
      <c r="S3501" s="10">
        <f t="shared" si="272"/>
        <v>42186.290972222225</v>
      </c>
      <c r="T3501" s="10">
        <f t="shared" si="273"/>
        <v>42132.036168981482</v>
      </c>
    </row>
    <row r="3502" spans="1:20" ht="57.6">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70"/>
        <v>1.0629999999999999</v>
      </c>
      <c r="P3502">
        <f t="shared" si="271"/>
        <v>3.9510818438381938E-2</v>
      </c>
      <c r="Q3502" t="str" cm="1">
        <f t="array" ref="Q3502">_xlfn.IFS(LEFT(N3502,4)="film","film &amp; video",LEFT(N3502,4)="food","food",LEFT(N3502,4)="game","games",LEFT(N3502,4)="jour","journalism",LEFT(N3502,4)="musi","music",LEFT(N3502,4)="phot","photography",LEFT(N3502,4)="publ","publishing",LEFT(N3502,4)="tech","technology",LEFT(N3502,4)="thea","theater")</f>
        <v>theater</v>
      </c>
      <c r="R3502" t="str">
        <f t="shared" si="274"/>
        <v>plays</v>
      </c>
      <c r="S3502" s="10">
        <f t="shared" si="272"/>
        <v>42436.207638888889</v>
      </c>
      <c r="T3502" s="10">
        <f t="shared" si="273"/>
        <v>42419.91942129629</v>
      </c>
    </row>
    <row r="3503" spans="1:20" ht="43.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70"/>
        <v>1.0066666666666666</v>
      </c>
      <c r="P3503">
        <f t="shared" si="271"/>
        <v>2.781456953642384E-2</v>
      </c>
      <c r="Q3503" t="str" cm="1">
        <f t="array" ref="Q3503">_xlfn.IFS(LEFT(N3503,4)="film","film &amp; video",LEFT(N3503,4)="food","food",LEFT(N3503,4)="game","games",LEFT(N3503,4)="jour","journalism",LEFT(N3503,4)="musi","music",LEFT(N3503,4)="phot","photography",LEFT(N3503,4)="publ","publishing",LEFT(N3503,4)="tech","technology",LEFT(N3503,4)="thea","theater")</f>
        <v>theater</v>
      </c>
      <c r="R3503" t="str">
        <f t="shared" si="274"/>
        <v>plays</v>
      </c>
      <c r="S3503" s="10">
        <f t="shared" si="272"/>
        <v>42258.763831018514</v>
      </c>
      <c r="T3503" s="10">
        <f t="shared" si="273"/>
        <v>42233.763831018514</v>
      </c>
    </row>
    <row r="3504" spans="1:20" ht="43.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70"/>
        <v>1.054</v>
      </c>
      <c r="P3504">
        <f t="shared" si="271"/>
        <v>7.3529411764705881E-3</v>
      </c>
      <c r="Q3504" t="str" cm="1">
        <f t="array" ref="Q3504">_xlfn.IFS(LEFT(N3504,4)="film","film &amp; video",LEFT(N3504,4)="food","food",LEFT(N3504,4)="game","games",LEFT(N3504,4)="jour","journalism",LEFT(N3504,4)="musi","music",LEFT(N3504,4)="phot","photography",LEFT(N3504,4)="publ","publishing",LEFT(N3504,4)="tech","technology",LEFT(N3504,4)="thea","theater")</f>
        <v>theater</v>
      </c>
      <c r="R3504" t="str">
        <f t="shared" si="274"/>
        <v>plays</v>
      </c>
      <c r="S3504" s="10">
        <f t="shared" si="272"/>
        <v>42445.165972222225</v>
      </c>
      <c r="T3504" s="10">
        <f t="shared" si="273"/>
        <v>42430.839398148149</v>
      </c>
    </row>
    <row r="3505" spans="1:20" ht="43.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70"/>
        <v>1.0755999999999999</v>
      </c>
      <c r="P3505">
        <f t="shared" si="271"/>
        <v>1.4131647452584604E-2</v>
      </c>
      <c r="Q3505" t="str" cm="1">
        <f t="array" ref="Q3505">_xlfn.IFS(LEFT(N3505,4)="film","film &amp; video",LEFT(N3505,4)="food","food",LEFT(N3505,4)="game","games",LEFT(N3505,4)="jour","journalism",LEFT(N3505,4)="musi","music",LEFT(N3505,4)="phot","photography",LEFT(N3505,4)="publ","publishing",LEFT(N3505,4)="tech","technology",LEFT(N3505,4)="thea","theater")</f>
        <v>theater</v>
      </c>
      <c r="R3505" t="str">
        <f t="shared" si="274"/>
        <v>plays</v>
      </c>
      <c r="S3505" s="10">
        <f t="shared" si="272"/>
        <v>42575.478333333333</v>
      </c>
      <c r="T3505" s="10">
        <f t="shared" si="273"/>
        <v>42545.478333333333</v>
      </c>
    </row>
    <row r="3506" spans="1:20" ht="43.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70"/>
        <v>1</v>
      </c>
      <c r="P3506">
        <f t="shared" si="271"/>
        <v>8.0000000000000002E-3</v>
      </c>
      <c r="Q3506" t="str" cm="1">
        <f t="array" ref="Q3506">_xlfn.IFS(LEFT(N3506,4)="film","film &amp; video",LEFT(N3506,4)="food","food",LEFT(N3506,4)="game","games",LEFT(N3506,4)="jour","journalism",LEFT(N3506,4)="musi","music",LEFT(N3506,4)="phot","photography",LEFT(N3506,4)="publ","publishing",LEFT(N3506,4)="tech","technology",LEFT(N3506,4)="thea","theater")</f>
        <v>theater</v>
      </c>
      <c r="R3506" t="str">
        <f t="shared" si="274"/>
        <v>plays</v>
      </c>
      <c r="S3506" s="10">
        <f t="shared" si="272"/>
        <v>42327.790405092594</v>
      </c>
      <c r="T3506" s="10">
        <f t="shared" si="273"/>
        <v>42297.748738425929</v>
      </c>
    </row>
    <row r="3507" spans="1:20" ht="86.4">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70"/>
        <v>1.0376000000000001</v>
      </c>
      <c r="P3507">
        <f t="shared" si="271"/>
        <v>1.5034695451040863E-2</v>
      </c>
      <c r="Q3507" t="str" cm="1">
        <f t="array" ref="Q3507">_xlfn.IFS(LEFT(N3507,4)="film","film &amp; video",LEFT(N3507,4)="food","food",LEFT(N3507,4)="game","games",LEFT(N3507,4)="jour","journalism",LEFT(N3507,4)="musi","music",LEFT(N3507,4)="phot","photography",LEFT(N3507,4)="publ","publishing",LEFT(N3507,4)="tech","technology",LEFT(N3507,4)="thea","theater")</f>
        <v>theater</v>
      </c>
      <c r="R3507" t="str">
        <f t="shared" si="274"/>
        <v>plays</v>
      </c>
      <c r="S3507" s="10">
        <f t="shared" si="272"/>
        <v>41772.166666666664</v>
      </c>
      <c r="T3507" s="10">
        <f t="shared" si="273"/>
        <v>41760.935706018521</v>
      </c>
    </row>
    <row r="3508" spans="1:20" ht="43.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70"/>
        <v>1.0149999999999999</v>
      </c>
      <c r="P3508">
        <f t="shared" si="271"/>
        <v>9.5238095238095247E-3</v>
      </c>
      <c r="Q3508" t="str" cm="1">
        <f t="array" ref="Q3508">_xlfn.IFS(LEFT(N3508,4)="film","film &amp; video",LEFT(N3508,4)="food","food",LEFT(N3508,4)="game","games",LEFT(N3508,4)="jour","journalism",LEFT(N3508,4)="musi","music",LEFT(N3508,4)="phot","photography",LEFT(N3508,4)="publ","publishing",LEFT(N3508,4)="tech","technology",LEFT(N3508,4)="thea","theater")</f>
        <v>theater</v>
      </c>
      <c r="R3508" t="str">
        <f t="shared" si="274"/>
        <v>plays</v>
      </c>
      <c r="S3508" s="10">
        <f t="shared" si="272"/>
        <v>41874.734259259261</v>
      </c>
      <c r="T3508" s="10">
        <f t="shared" si="273"/>
        <v>41829.734259259261</v>
      </c>
    </row>
    <row r="3509" spans="1:20" ht="43.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70"/>
        <v>1.044</v>
      </c>
      <c r="P3509">
        <f t="shared" si="271"/>
        <v>6.8965517241379309E-3</v>
      </c>
      <c r="Q3509" t="str" cm="1">
        <f t="array" ref="Q3509">_xlfn.IFS(LEFT(N3509,4)="film","film &amp; video",LEFT(N3509,4)="food","food",LEFT(N3509,4)="game","games",LEFT(N3509,4)="jour","journalism",LEFT(N3509,4)="musi","music",LEFT(N3509,4)="phot","photography",LEFT(N3509,4)="publ","publishing",LEFT(N3509,4)="tech","technology",LEFT(N3509,4)="thea","theater")</f>
        <v>theater</v>
      </c>
      <c r="R3509" t="str">
        <f t="shared" si="274"/>
        <v>plays</v>
      </c>
      <c r="S3509" s="10">
        <f t="shared" si="272"/>
        <v>42521.92288194444</v>
      </c>
      <c r="T3509" s="10">
        <f t="shared" si="273"/>
        <v>42491.92288194444</v>
      </c>
    </row>
    <row r="3510" spans="1:20" ht="43.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70"/>
        <v>1.8</v>
      </c>
      <c r="P3510">
        <f t="shared" si="271"/>
        <v>8.3333333333333329E-2</v>
      </c>
      <c r="Q3510" t="str" cm="1">
        <f t="array" ref="Q3510">_xlfn.IFS(LEFT(N3510,4)="film","film &amp; video",LEFT(N3510,4)="food","food",LEFT(N3510,4)="game","games",LEFT(N3510,4)="jour","journalism",LEFT(N3510,4)="musi","music",LEFT(N3510,4)="phot","photography",LEFT(N3510,4)="publ","publishing",LEFT(N3510,4)="tech","technology",LEFT(N3510,4)="thea","theater")</f>
        <v>theater</v>
      </c>
      <c r="R3510" t="str">
        <f t="shared" si="274"/>
        <v>plays</v>
      </c>
      <c r="S3510" s="10">
        <f t="shared" si="272"/>
        <v>42500.875</v>
      </c>
      <c r="T3510" s="10">
        <f t="shared" si="273"/>
        <v>42477.729780092588</v>
      </c>
    </row>
    <row r="3511" spans="1:20" ht="43.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70"/>
        <v>1.0633333333333332</v>
      </c>
      <c r="P3511">
        <f t="shared" si="271"/>
        <v>1.0344827586206896E-2</v>
      </c>
      <c r="Q3511" t="str" cm="1">
        <f t="array" ref="Q3511">_xlfn.IFS(LEFT(N3511,4)="film","film &amp; video",LEFT(N3511,4)="food","food",LEFT(N3511,4)="game","games",LEFT(N3511,4)="jour","journalism",LEFT(N3511,4)="musi","music",LEFT(N3511,4)="phot","photography",LEFT(N3511,4)="publ","publishing",LEFT(N3511,4)="tech","technology",LEFT(N3511,4)="thea","theater")</f>
        <v>theater</v>
      </c>
      <c r="R3511" t="str">
        <f t="shared" si="274"/>
        <v>plays</v>
      </c>
      <c r="S3511" s="10">
        <f t="shared" si="272"/>
        <v>41964.204861111109</v>
      </c>
      <c r="T3511" s="10">
        <f t="shared" si="273"/>
        <v>41950.859560185185</v>
      </c>
    </row>
    <row r="3512" spans="1:20" ht="57.6">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70"/>
        <v>1.0055555555555555</v>
      </c>
      <c r="P3512">
        <f t="shared" si="271"/>
        <v>1.6574585635359115E-2</v>
      </c>
      <c r="Q3512" t="str" cm="1">
        <f t="array" ref="Q3512">_xlfn.IFS(LEFT(N3512,4)="film","film &amp; video",LEFT(N3512,4)="food","food",LEFT(N3512,4)="game","games",LEFT(N3512,4)="jour","journalism",LEFT(N3512,4)="musi","music",LEFT(N3512,4)="phot","photography",LEFT(N3512,4)="publ","publishing",LEFT(N3512,4)="tech","technology",LEFT(N3512,4)="thea","theater")</f>
        <v>theater</v>
      </c>
      <c r="R3512" t="str">
        <f t="shared" si="274"/>
        <v>plays</v>
      </c>
      <c r="S3512" s="10">
        <f t="shared" si="272"/>
        <v>41822.62090277778</v>
      </c>
      <c r="T3512" s="10">
        <f t="shared" si="273"/>
        <v>41802.62090277778</v>
      </c>
    </row>
    <row r="3513" spans="1:20" ht="43.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70"/>
        <v>1.012</v>
      </c>
      <c r="P3513">
        <f t="shared" si="271"/>
        <v>1.2516469038208168E-2</v>
      </c>
      <c r="Q3513" t="str" cm="1">
        <f t="array" ref="Q3513">_xlfn.IFS(LEFT(N3513,4)="film","film &amp; video",LEFT(N3513,4)="food","food",LEFT(N3513,4)="game","games",LEFT(N3513,4)="jour","journalism",LEFT(N3513,4)="musi","music",LEFT(N3513,4)="phot","photography",LEFT(N3513,4)="publ","publishing",LEFT(N3513,4)="tech","technology",LEFT(N3513,4)="thea","theater")</f>
        <v>theater</v>
      </c>
      <c r="R3513" t="str">
        <f t="shared" si="274"/>
        <v>plays</v>
      </c>
      <c r="S3513" s="10">
        <f t="shared" si="272"/>
        <v>41950.770833333336</v>
      </c>
      <c r="T3513" s="10">
        <f t="shared" si="273"/>
        <v>41927.873784722222</v>
      </c>
    </row>
    <row r="3514" spans="1:20" ht="43.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70"/>
        <v>1</v>
      </c>
      <c r="P3514">
        <f t="shared" si="271"/>
        <v>1.7000000000000001E-2</v>
      </c>
      <c r="Q3514" t="str" cm="1">
        <f t="array" ref="Q3514">_xlfn.IFS(LEFT(N3514,4)="film","film &amp; video",LEFT(N3514,4)="food","food",LEFT(N3514,4)="game","games",LEFT(N3514,4)="jour","journalism",LEFT(N3514,4)="musi","music",LEFT(N3514,4)="phot","photography",LEFT(N3514,4)="publ","publishing",LEFT(N3514,4)="tech","technology",LEFT(N3514,4)="thea","theater")</f>
        <v>theater</v>
      </c>
      <c r="R3514" t="str">
        <f t="shared" si="274"/>
        <v>plays</v>
      </c>
      <c r="S3514" s="10">
        <f t="shared" si="272"/>
        <v>42117.49527777778</v>
      </c>
      <c r="T3514" s="10">
        <f t="shared" si="273"/>
        <v>42057.536944444444</v>
      </c>
    </row>
    <row r="3515" spans="1:20" ht="43.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70"/>
        <v>1.1839285714285714</v>
      </c>
      <c r="P3515">
        <f t="shared" si="271"/>
        <v>1.3273001508295626E-2</v>
      </c>
      <c r="Q3515" t="str" cm="1">
        <f t="array" ref="Q3515">_xlfn.IFS(LEFT(N3515,4)="film","film &amp; video",LEFT(N3515,4)="food","food",LEFT(N3515,4)="game","games",LEFT(N3515,4)="jour","journalism",LEFT(N3515,4)="musi","music",LEFT(N3515,4)="phot","photography",LEFT(N3515,4)="publ","publishing",LEFT(N3515,4)="tech","technology",LEFT(N3515,4)="thea","theater")</f>
        <v>theater</v>
      </c>
      <c r="R3515" t="str">
        <f t="shared" si="274"/>
        <v>plays</v>
      </c>
      <c r="S3515" s="10">
        <f t="shared" si="272"/>
        <v>41794.207638888889</v>
      </c>
      <c r="T3515" s="10">
        <f t="shared" si="273"/>
        <v>41781.096203703702</v>
      </c>
    </row>
    <row r="3516" spans="1:20" ht="43.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70"/>
        <v>1.1000000000000001</v>
      </c>
      <c r="P3516">
        <f t="shared" si="271"/>
        <v>1.8181818181818181E-2</v>
      </c>
      <c r="Q3516" t="str" cm="1">
        <f t="array" ref="Q3516">_xlfn.IFS(LEFT(N3516,4)="film","film &amp; video",LEFT(N3516,4)="food","food",LEFT(N3516,4)="game","games",LEFT(N3516,4)="jour","journalism",LEFT(N3516,4)="musi","music",LEFT(N3516,4)="phot","photography",LEFT(N3516,4)="publ","publishing",LEFT(N3516,4)="tech","technology",LEFT(N3516,4)="thea","theater")</f>
        <v>theater</v>
      </c>
      <c r="R3516" t="str">
        <f t="shared" si="274"/>
        <v>plays</v>
      </c>
      <c r="S3516" s="10">
        <f t="shared" si="272"/>
        <v>42037.207638888889</v>
      </c>
      <c r="T3516" s="10">
        <f t="shared" si="273"/>
        <v>42020.846666666665</v>
      </c>
    </row>
    <row r="3517" spans="1:20" ht="43.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70"/>
        <v>1.0266666666666666</v>
      </c>
      <c r="P3517">
        <f t="shared" si="271"/>
        <v>1.4935064935064935E-2</v>
      </c>
      <c r="Q3517" t="str" cm="1">
        <f t="array" ref="Q3517">_xlfn.IFS(LEFT(N3517,4)="film","film &amp; video",LEFT(N3517,4)="food","food",LEFT(N3517,4)="game","games",LEFT(N3517,4)="jour","journalism",LEFT(N3517,4)="musi","music",LEFT(N3517,4)="phot","photography",LEFT(N3517,4)="publ","publishing",LEFT(N3517,4)="tech","technology",LEFT(N3517,4)="thea","theater")</f>
        <v>theater</v>
      </c>
      <c r="R3517" t="str">
        <f t="shared" si="274"/>
        <v>plays</v>
      </c>
      <c r="S3517" s="10">
        <f t="shared" si="272"/>
        <v>42155.772812499999</v>
      </c>
      <c r="T3517" s="10">
        <f t="shared" si="273"/>
        <v>42125.772812499999</v>
      </c>
    </row>
    <row r="3518" spans="1:20" ht="43.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70"/>
        <v>1</v>
      </c>
      <c r="P3518">
        <f t="shared" si="271"/>
        <v>4.4000000000000003E-3</v>
      </c>
      <c r="Q3518" t="str" cm="1">
        <f t="array" ref="Q3518">_xlfn.IFS(LEFT(N3518,4)="film","film &amp; video",LEFT(N3518,4)="food","food",LEFT(N3518,4)="game","games",LEFT(N3518,4)="jour","journalism",LEFT(N3518,4)="musi","music",LEFT(N3518,4)="phot","photography",LEFT(N3518,4)="publ","publishing",LEFT(N3518,4)="tech","technology",LEFT(N3518,4)="thea","theater")</f>
        <v>theater</v>
      </c>
      <c r="R3518" t="str">
        <f t="shared" si="274"/>
        <v>plays</v>
      </c>
      <c r="S3518" s="10">
        <f t="shared" si="272"/>
        <v>41890.125</v>
      </c>
      <c r="T3518" s="10">
        <f t="shared" si="273"/>
        <v>41856.010069444441</v>
      </c>
    </row>
    <row r="3519" spans="1:20" ht="43.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70"/>
        <v>1</v>
      </c>
      <c r="P3519">
        <f t="shared" si="271"/>
        <v>3.2499999999999999E-3</v>
      </c>
      <c r="Q3519" t="str" cm="1">
        <f t="array" ref="Q3519">_xlfn.IFS(LEFT(N3519,4)="film","film &amp; video",LEFT(N3519,4)="food","food",LEFT(N3519,4)="game","games",LEFT(N3519,4)="jour","journalism",LEFT(N3519,4)="musi","music",LEFT(N3519,4)="phot","photography",LEFT(N3519,4)="publ","publishing",LEFT(N3519,4)="tech","technology",LEFT(N3519,4)="thea","theater")</f>
        <v>theater</v>
      </c>
      <c r="R3519" t="str">
        <f t="shared" si="274"/>
        <v>plays</v>
      </c>
      <c r="S3519" s="10">
        <f t="shared" si="272"/>
        <v>41824.458333333336</v>
      </c>
      <c r="T3519" s="10">
        <f t="shared" si="273"/>
        <v>41794.817523148151</v>
      </c>
    </row>
    <row r="3520" spans="1:20" ht="43.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70"/>
        <v>1.10046</v>
      </c>
      <c r="P3520">
        <f t="shared" si="271"/>
        <v>1.9991639859695036E-2</v>
      </c>
      <c r="Q3520" t="str" cm="1">
        <f t="array" ref="Q3520">_xlfn.IFS(LEFT(N3520,4)="film","film &amp; video",LEFT(N3520,4)="food","food",LEFT(N3520,4)="game","games",LEFT(N3520,4)="jour","journalism",LEFT(N3520,4)="musi","music",LEFT(N3520,4)="phot","photography",LEFT(N3520,4)="publ","publishing",LEFT(N3520,4)="tech","technology",LEFT(N3520,4)="thea","theater")</f>
        <v>theater</v>
      </c>
      <c r="R3520" t="str">
        <f t="shared" si="274"/>
        <v>plays</v>
      </c>
      <c r="S3520" s="10">
        <f t="shared" si="272"/>
        <v>41914.597916666666</v>
      </c>
      <c r="T3520" s="10">
        <f t="shared" si="273"/>
        <v>41893.783553240741</v>
      </c>
    </row>
    <row r="3521" spans="1:20" ht="43.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70"/>
        <v>1.0135000000000001</v>
      </c>
      <c r="P3521">
        <f t="shared" si="271"/>
        <v>1.3813517513566848E-2</v>
      </c>
      <c r="Q3521" t="str" cm="1">
        <f t="array" ref="Q3521">_xlfn.IFS(LEFT(N3521,4)="film","film &amp; video",LEFT(N3521,4)="food","food",LEFT(N3521,4)="game","games",LEFT(N3521,4)="jour","journalism",LEFT(N3521,4)="musi","music",LEFT(N3521,4)="phot","photography",LEFT(N3521,4)="publ","publishing",LEFT(N3521,4)="tech","technology",LEFT(N3521,4)="thea","theater")</f>
        <v>theater</v>
      </c>
      <c r="R3521" t="str">
        <f t="shared" si="274"/>
        <v>plays</v>
      </c>
      <c r="S3521" s="10">
        <f t="shared" si="272"/>
        <v>42067.598958333328</v>
      </c>
      <c r="T3521" s="10">
        <f t="shared" si="273"/>
        <v>42037.598958333328</v>
      </c>
    </row>
    <row r="3522" spans="1:20" ht="43.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275">E3522/D3522</f>
        <v>1.0075000000000001</v>
      </c>
      <c r="P3522">
        <f t="shared" ref="P3522:P3585" si="276">L3522/E3522</f>
        <v>1.0421836228287842E-2</v>
      </c>
      <c r="Q3522" t="str" cm="1">
        <f t="array" ref="Q3522">_xlfn.IFS(LEFT(N3522,4)="film","film &amp; video",LEFT(N3522,4)="food","food",LEFT(N3522,4)="game","games",LEFT(N3522,4)="jour","journalism",LEFT(N3522,4)="musi","music",LEFT(N3522,4)="phot","photography",LEFT(N3522,4)="publ","publishing",LEFT(N3522,4)="tech","technology",LEFT(N3522,4)="thea","theater")</f>
        <v>theater</v>
      </c>
      <c r="R3522" t="str">
        <f t="shared" si="274"/>
        <v>plays</v>
      </c>
      <c r="S3522" s="10">
        <f t="shared" ref="S3522:S3585" si="277">(((I3522/60)/60)/24)+DATE(1970,1,1)</f>
        <v>42253.57430555555</v>
      </c>
      <c r="T3522" s="10">
        <f t="shared" ref="T3522:T3585" si="278">(((J3522/60)/60)/24)+DATE(1970,1,1)</f>
        <v>42227.824212962965</v>
      </c>
    </row>
    <row r="3523" spans="1:20" ht="57.6">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75"/>
        <v>1.6942857142857144</v>
      </c>
      <c r="P3523">
        <f t="shared" si="276"/>
        <v>2.1922428330522766E-2</v>
      </c>
      <c r="Q3523" t="str" cm="1">
        <f t="array" ref="Q3523">_xlfn.IFS(LEFT(N3523,4)="film","film &amp; video",LEFT(N3523,4)="food","food",LEFT(N3523,4)="game","games",LEFT(N3523,4)="jour","journalism",LEFT(N3523,4)="musi","music",LEFT(N3523,4)="phot","photography",LEFT(N3523,4)="publ","publishing",LEFT(N3523,4)="tech","technology",LEFT(N3523,4)="thea","theater")</f>
        <v>theater</v>
      </c>
      <c r="R3523" t="str">
        <f t="shared" ref="R3523:R3586" si="279">MID(N3523,SEARCH("/",N3523)+1,17)</f>
        <v>plays</v>
      </c>
      <c r="S3523" s="10">
        <f t="shared" si="277"/>
        <v>41911.361342592594</v>
      </c>
      <c r="T3523" s="10">
        <f t="shared" si="278"/>
        <v>41881.361342592594</v>
      </c>
    </row>
    <row r="3524" spans="1:20" ht="43.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75"/>
        <v>1</v>
      </c>
      <c r="P3524">
        <f t="shared" si="276"/>
        <v>2.4372759856630826E-2</v>
      </c>
      <c r="Q3524" t="str" cm="1">
        <f t="array" ref="Q3524">_xlfn.IFS(LEFT(N3524,4)="film","film &amp; video",LEFT(N3524,4)="food","food",LEFT(N3524,4)="game","games",LEFT(N3524,4)="jour","journalism",LEFT(N3524,4)="musi","music",LEFT(N3524,4)="phot","photography",LEFT(N3524,4)="publ","publishing",LEFT(N3524,4)="tech","technology",LEFT(N3524,4)="thea","theater")</f>
        <v>theater</v>
      </c>
      <c r="R3524" t="str">
        <f t="shared" si="279"/>
        <v>plays</v>
      </c>
      <c r="S3524" s="10">
        <f t="shared" si="277"/>
        <v>42262.420833333337</v>
      </c>
      <c r="T3524" s="10">
        <f t="shared" si="278"/>
        <v>42234.789884259255</v>
      </c>
    </row>
    <row r="3525" spans="1:20" ht="43.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75"/>
        <v>1.1365000000000001</v>
      </c>
      <c r="P3525">
        <f t="shared" si="276"/>
        <v>1.7597888253409591E-2</v>
      </c>
      <c r="Q3525" t="str" cm="1">
        <f t="array" ref="Q3525">_xlfn.IFS(LEFT(N3525,4)="film","film &amp; video",LEFT(N3525,4)="food","food",LEFT(N3525,4)="game","games",LEFT(N3525,4)="jour","journalism",LEFT(N3525,4)="musi","music",LEFT(N3525,4)="phot","photography",LEFT(N3525,4)="publ","publishing",LEFT(N3525,4)="tech","technology",LEFT(N3525,4)="thea","theater")</f>
        <v>theater</v>
      </c>
      <c r="R3525" t="str">
        <f t="shared" si="279"/>
        <v>plays</v>
      </c>
      <c r="S3525" s="10">
        <f t="shared" si="277"/>
        <v>42638.958333333328</v>
      </c>
      <c r="T3525" s="10">
        <f t="shared" si="278"/>
        <v>42581.397546296299</v>
      </c>
    </row>
    <row r="3526" spans="1:20" ht="43.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75"/>
        <v>1.0156000000000001</v>
      </c>
      <c r="P3526">
        <f t="shared" si="276"/>
        <v>7.28633320204805E-3</v>
      </c>
      <c r="Q3526" t="str" cm="1">
        <f t="array" ref="Q3526">_xlfn.IFS(LEFT(N3526,4)="film","film &amp; video",LEFT(N3526,4)="food","food",LEFT(N3526,4)="game","games",LEFT(N3526,4)="jour","journalism",LEFT(N3526,4)="musi","music",LEFT(N3526,4)="phot","photography",LEFT(N3526,4)="publ","publishing",LEFT(N3526,4)="tech","technology",LEFT(N3526,4)="thea","theater")</f>
        <v>theater</v>
      </c>
      <c r="R3526" t="str">
        <f t="shared" si="279"/>
        <v>plays</v>
      </c>
      <c r="S3526" s="10">
        <f t="shared" si="277"/>
        <v>41895.166666666664</v>
      </c>
      <c r="T3526" s="10">
        <f t="shared" si="278"/>
        <v>41880.76357638889</v>
      </c>
    </row>
    <row r="3527" spans="1:20" ht="43.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75"/>
        <v>1.06</v>
      </c>
      <c r="P3527">
        <f t="shared" si="276"/>
        <v>1.3207547169811321E-2</v>
      </c>
      <c r="Q3527" t="str" cm="1">
        <f t="array" ref="Q3527">_xlfn.IFS(LEFT(N3527,4)="film","film &amp; video",LEFT(N3527,4)="food","food",LEFT(N3527,4)="game","games",LEFT(N3527,4)="jour","journalism",LEFT(N3527,4)="musi","music",LEFT(N3527,4)="phot","photography",LEFT(N3527,4)="publ","publishing",LEFT(N3527,4)="tech","technology",LEFT(N3527,4)="thea","theater")</f>
        <v>theater</v>
      </c>
      <c r="R3527" t="str">
        <f t="shared" si="279"/>
        <v>plays</v>
      </c>
      <c r="S3527" s="10">
        <f t="shared" si="277"/>
        <v>42225.666666666672</v>
      </c>
      <c r="T3527" s="10">
        <f t="shared" si="278"/>
        <v>42214.6956712963</v>
      </c>
    </row>
    <row r="3528" spans="1:20" ht="43.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75"/>
        <v>1.02</v>
      </c>
      <c r="P3528">
        <f t="shared" si="276"/>
        <v>1.0101010101010102E-2</v>
      </c>
      <c r="Q3528" t="str" cm="1">
        <f t="array" ref="Q3528">_xlfn.IFS(LEFT(N3528,4)="film","film &amp; video",LEFT(N3528,4)="food","food",LEFT(N3528,4)="game","games",LEFT(N3528,4)="jour","journalism",LEFT(N3528,4)="musi","music",LEFT(N3528,4)="phot","photography",LEFT(N3528,4)="publ","publishing",LEFT(N3528,4)="tech","technology",LEFT(N3528,4)="thea","theater")</f>
        <v>theater</v>
      </c>
      <c r="R3528" t="str">
        <f t="shared" si="279"/>
        <v>plays</v>
      </c>
      <c r="S3528" s="10">
        <f t="shared" si="277"/>
        <v>42488.249305555553</v>
      </c>
      <c r="T3528" s="10">
        <f t="shared" si="278"/>
        <v>42460.335312499999</v>
      </c>
    </row>
    <row r="3529" spans="1:20" ht="43.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75"/>
        <v>1.1691666666666667</v>
      </c>
      <c r="P3529">
        <f t="shared" si="276"/>
        <v>1.225944404846757E-2</v>
      </c>
      <c r="Q3529" t="str" cm="1">
        <f t="array" ref="Q3529">_xlfn.IFS(LEFT(N3529,4)="film","film &amp; video",LEFT(N3529,4)="food","food",LEFT(N3529,4)="game","games",LEFT(N3529,4)="jour","journalism",LEFT(N3529,4)="musi","music",LEFT(N3529,4)="phot","photography",LEFT(N3529,4)="publ","publishing",LEFT(N3529,4)="tech","technology",LEFT(N3529,4)="thea","theater")</f>
        <v>theater</v>
      </c>
      <c r="R3529" t="str">
        <f t="shared" si="279"/>
        <v>plays</v>
      </c>
      <c r="S3529" s="10">
        <f t="shared" si="277"/>
        <v>42196.165972222225</v>
      </c>
      <c r="T3529" s="10">
        <f t="shared" si="278"/>
        <v>42167.023206018523</v>
      </c>
    </row>
    <row r="3530" spans="1:20" ht="43.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75"/>
        <v>1.0115151515151515</v>
      </c>
      <c r="P3530">
        <f t="shared" si="276"/>
        <v>2.2168963451168363E-2</v>
      </c>
      <c r="Q3530" t="str" cm="1">
        <f t="array" ref="Q3530">_xlfn.IFS(LEFT(N3530,4)="film","film &amp; video",LEFT(N3530,4)="food","food",LEFT(N3530,4)="game","games",LEFT(N3530,4)="jour","journalism",LEFT(N3530,4)="musi","music",LEFT(N3530,4)="phot","photography",LEFT(N3530,4)="publ","publishing",LEFT(N3530,4)="tech","technology",LEFT(N3530,4)="thea","theater")</f>
        <v>theater</v>
      </c>
      <c r="R3530" t="str">
        <f t="shared" si="279"/>
        <v>plays</v>
      </c>
      <c r="S3530" s="10">
        <f t="shared" si="277"/>
        <v>42753.50136574074</v>
      </c>
      <c r="T3530" s="10">
        <f t="shared" si="278"/>
        <v>42733.50136574074</v>
      </c>
    </row>
    <row r="3531" spans="1:20" ht="43.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75"/>
        <v>1.32</v>
      </c>
      <c r="P3531">
        <f t="shared" si="276"/>
        <v>2.7272727272727271E-2</v>
      </c>
      <c r="Q3531" t="str" cm="1">
        <f t="array" ref="Q3531">_xlfn.IFS(LEFT(N3531,4)="film","film &amp; video",LEFT(N3531,4)="food","food",LEFT(N3531,4)="game","games",LEFT(N3531,4)="jour","journalism",LEFT(N3531,4)="musi","music",LEFT(N3531,4)="phot","photography",LEFT(N3531,4)="publ","publishing",LEFT(N3531,4)="tech","technology",LEFT(N3531,4)="thea","theater")</f>
        <v>theater</v>
      </c>
      <c r="R3531" t="str">
        <f t="shared" si="279"/>
        <v>plays</v>
      </c>
      <c r="S3531" s="10">
        <f t="shared" si="277"/>
        <v>42198.041666666672</v>
      </c>
      <c r="T3531" s="10">
        <f t="shared" si="278"/>
        <v>42177.761782407411</v>
      </c>
    </row>
    <row r="3532" spans="1:20" ht="43.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75"/>
        <v>1</v>
      </c>
      <c r="P3532">
        <f t="shared" si="276"/>
        <v>8.0000000000000002E-3</v>
      </c>
      <c r="Q3532" t="str" cm="1">
        <f t="array" ref="Q3532">_xlfn.IFS(LEFT(N3532,4)="film","film &amp; video",LEFT(N3532,4)="food","food",LEFT(N3532,4)="game","games",LEFT(N3532,4)="jour","journalism",LEFT(N3532,4)="musi","music",LEFT(N3532,4)="phot","photography",LEFT(N3532,4)="publ","publishing",LEFT(N3532,4)="tech","technology",LEFT(N3532,4)="thea","theater")</f>
        <v>theater</v>
      </c>
      <c r="R3532" t="str">
        <f t="shared" si="279"/>
        <v>plays</v>
      </c>
      <c r="S3532" s="10">
        <f t="shared" si="277"/>
        <v>42470.833333333328</v>
      </c>
      <c r="T3532" s="10">
        <f t="shared" si="278"/>
        <v>42442.623344907406</v>
      </c>
    </row>
    <row r="3533" spans="1:20">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75"/>
        <v>1.28</v>
      </c>
      <c r="P3533">
        <f t="shared" si="276"/>
        <v>2.0312500000000001E-2</v>
      </c>
      <c r="Q3533" t="str" cm="1">
        <f t="array" ref="Q3533">_xlfn.IFS(LEFT(N3533,4)="film","film &amp; video",LEFT(N3533,4)="food","food",LEFT(N3533,4)="game","games",LEFT(N3533,4)="jour","journalism",LEFT(N3533,4)="musi","music",LEFT(N3533,4)="phot","photography",LEFT(N3533,4)="publ","publishing",LEFT(N3533,4)="tech","technology",LEFT(N3533,4)="thea","theater")</f>
        <v>theater</v>
      </c>
      <c r="R3533" t="str">
        <f t="shared" si="279"/>
        <v>plays</v>
      </c>
      <c r="S3533" s="10">
        <f t="shared" si="277"/>
        <v>42551.654328703706</v>
      </c>
      <c r="T3533" s="10">
        <f t="shared" si="278"/>
        <v>42521.654328703706</v>
      </c>
    </row>
    <row r="3534" spans="1:20" ht="57.6">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75"/>
        <v>1.1895833333333334</v>
      </c>
      <c r="P3534">
        <f t="shared" si="276"/>
        <v>2.3642732049036778E-2</v>
      </c>
      <c r="Q3534" t="str" cm="1">
        <f t="array" ref="Q3534">_xlfn.IFS(LEFT(N3534,4)="film","film &amp; video",LEFT(N3534,4)="food","food",LEFT(N3534,4)="game","games",LEFT(N3534,4)="jour","journalism",LEFT(N3534,4)="musi","music",LEFT(N3534,4)="phot","photography",LEFT(N3534,4)="publ","publishing",LEFT(N3534,4)="tech","technology",LEFT(N3534,4)="thea","theater")</f>
        <v>theater</v>
      </c>
      <c r="R3534" t="str">
        <f t="shared" si="279"/>
        <v>plays</v>
      </c>
      <c r="S3534" s="10">
        <f t="shared" si="277"/>
        <v>41900.165972222225</v>
      </c>
      <c r="T3534" s="10">
        <f t="shared" si="278"/>
        <v>41884.599849537037</v>
      </c>
    </row>
    <row r="3535" spans="1:20" ht="57.6">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75"/>
        <v>1.262</v>
      </c>
      <c r="P3535">
        <f t="shared" si="276"/>
        <v>1.2678288431061807E-2</v>
      </c>
      <c r="Q3535" t="str" cm="1">
        <f t="array" ref="Q3535">_xlfn.IFS(LEFT(N3535,4)="film","film &amp; video",LEFT(N3535,4)="food","food",LEFT(N3535,4)="game","games",LEFT(N3535,4)="jour","journalism",LEFT(N3535,4)="musi","music",LEFT(N3535,4)="phot","photography",LEFT(N3535,4)="publ","publishing",LEFT(N3535,4)="tech","technology",LEFT(N3535,4)="thea","theater")</f>
        <v>theater</v>
      </c>
      <c r="R3535" t="str">
        <f t="shared" si="279"/>
        <v>plays</v>
      </c>
      <c r="S3535" s="10">
        <f t="shared" si="277"/>
        <v>42319.802858796291</v>
      </c>
      <c r="T3535" s="10">
        <f t="shared" si="278"/>
        <v>42289.761192129634</v>
      </c>
    </row>
    <row r="3536" spans="1:20" ht="43.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75"/>
        <v>1.5620000000000001</v>
      </c>
      <c r="P3536">
        <f t="shared" si="276"/>
        <v>2.6120358514724711E-2</v>
      </c>
      <c r="Q3536" t="str" cm="1">
        <f t="array" ref="Q3536">_xlfn.IFS(LEFT(N3536,4)="film","film &amp; video",LEFT(N3536,4)="food","food",LEFT(N3536,4)="game","games",LEFT(N3536,4)="jour","journalism",LEFT(N3536,4)="musi","music",LEFT(N3536,4)="phot","photography",LEFT(N3536,4)="publ","publishing",LEFT(N3536,4)="tech","technology",LEFT(N3536,4)="thea","theater")</f>
        <v>theater</v>
      </c>
      <c r="R3536" t="str">
        <f t="shared" si="279"/>
        <v>plays</v>
      </c>
      <c r="S3536" s="10">
        <f t="shared" si="277"/>
        <v>42278.6252662037</v>
      </c>
      <c r="T3536" s="10">
        <f t="shared" si="278"/>
        <v>42243.6252662037</v>
      </c>
    </row>
    <row r="3537" spans="1:20" ht="43.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75"/>
        <v>1.0315000000000001</v>
      </c>
      <c r="P3537">
        <f t="shared" si="276"/>
        <v>2.2297624818225885E-2</v>
      </c>
      <c r="Q3537" t="str" cm="1">
        <f t="array" ref="Q3537">_xlfn.IFS(LEFT(N3537,4)="film","film &amp; video",LEFT(N3537,4)="food","food",LEFT(N3537,4)="game","games",LEFT(N3537,4)="jour","journalism",LEFT(N3537,4)="musi","music",LEFT(N3537,4)="phot","photography",LEFT(N3537,4)="publ","publishing",LEFT(N3537,4)="tech","technology",LEFT(N3537,4)="thea","theater")</f>
        <v>theater</v>
      </c>
      <c r="R3537" t="str">
        <f t="shared" si="279"/>
        <v>plays</v>
      </c>
      <c r="S3537" s="10">
        <f t="shared" si="277"/>
        <v>42279.75</v>
      </c>
      <c r="T3537" s="10">
        <f t="shared" si="278"/>
        <v>42248.640162037031</v>
      </c>
    </row>
    <row r="3538" spans="1:20" ht="43.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75"/>
        <v>1.5333333333333334</v>
      </c>
      <c r="P3538">
        <f t="shared" si="276"/>
        <v>7.3913043478260873E-2</v>
      </c>
      <c r="Q3538" t="str" cm="1">
        <f t="array" ref="Q3538">_xlfn.IFS(LEFT(N3538,4)="film","film &amp; video",LEFT(N3538,4)="food","food",LEFT(N3538,4)="game","games",LEFT(N3538,4)="jour","journalism",LEFT(N3538,4)="musi","music",LEFT(N3538,4)="phot","photography",LEFT(N3538,4)="publ","publishing",LEFT(N3538,4)="tech","technology",LEFT(N3538,4)="thea","theater")</f>
        <v>theater</v>
      </c>
      <c r="R3538" t="str">
        <f t="shared" si="279"/>
        <v>plays</v>
      </c>
      <c r="S3538" s="10">
        <f t="shared" si="277"/>
        <v>42358.499305555553</v>
      </c>
      <c r="T3538" s="10">
        <f t="shared" si="278"/>
        <v>42328.727141203708</v>
      </c>
    </row>
    <row r="3539" spans="1:20" ht="43.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75"/>
        <v>1.8044444444444445</v>
      </c>
      <c r="P3539">
        <f t="shared" si="276"/>
        <v>2.2988505747126436E-2</v>
      </c>
      <c r="Q3539" t="str" cm="1">
        <f t="array" ref="Q3539">_xlfn.IFS(LEFT(N3539,4)="film","film &amp; video",LEFT(N3539,4)="food","food",LEFT(N3539,4)="game","games",LEFT(N3539,4)="jour","journalism",LEFT(N3539,4)="musi","music",LEFT(N3539,4)="phot","photography",LEFT(N3539,4)="publ","publishing",LEFT(N3539,4)="tech","technology",LEFT(N3539,4)="thea","theater")</f>
        <v>theater</v>
      </c>
      <c r="R3539" t="str">
        <f t="shared" si="279"/>
        <v>plays</v>
      </c>
      <c r="S3539" s="10">
        <f t="shared" si="277"/>
        <v>41960.332638888889</v>
      </c>
      <c r="T3539" s="10">
        <f t="shared" si="278"/>
        <v>41923.354351851849</v>
      </c>
    </row>
    <row r="3540" spans="1:20" ht="43.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75"/>
        <v>1.2845</v>
      </c>
      <c r="P3540">
        <f t="shared" si="276"/>
        <v>3.2308291163876998E-2</v>
      </c>
      <c r="Q3540" t="str" cm="1">
        <f t="array" ref="Q3540">_xlfn.IFS(LEFT(N3540,4)="film","film &amp; video",LEFT(N3540,4)="food","food",LEFT(N3540,4)="game","games",LEFT(N3540,4)="jour","journalism",LEFT(N3540,4)="musi","music",LEFT(N3540,4)="phot","photography",LEFT(N3540,4)="publ","publishing",LEFT(N3540,4)="tech","technology",LEFT(N3540,4)="thea","theater")</f>
        <v>theater</v>
      </c>
      <c r="R3540" t="str">
        <f t="shared" si="279"/>
        <v>plays</v>
      </c>
      <c r="S3540" s="10">
        <f t="shared" si="277"/>
        <v>42599.420601851853</v>
      </c>
      <c r="T3540" s="10">
        <f t="shared" si="278"/>
        <v>42571.420601851853</v>
      </c>
    </row>
    <row r="3541" spans="1:20" ht="43.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75"/>
        <v>1.1966666666666668</v>
      </c>
      <c r="P3541">
        <f t="shared" si="276"/>
        <v>1.8105849582172703E-2</v>
      </c>
      <c r="Q3541" t="str" cm="1">
        <f t="array" ref="Q3541">_xlfn.IFS(LEFT(N3541,4)="film","film &amp; video",LEFT(N3541,4)="food","food",LEFT(N3541,4)="game","games",LEFT(N3541,4)="jour","journalism",LEFT(N3541,4)="musi","music",LEFT(N3541,4)="phot","photography",LEFT(N3541,4)="publ","publishing",LEFT(N3541,4)="tech","technology",LEFT(N3541,4)="thea","theater")</f>
        <v>theater</v>
      </c>
      <c r="R3541" t="str">
        <f t="shared" si="279"/>
        <v>plays</v>
      </c>
      <c r="S3541" s="10">
        <f t="shared" si="277"/>
        <v>42621.756041666667</v>
      </c>
      <c r="T3541" s="10">
        <f t="shared" si="278"/>
        <v>42600.756041666667</v>
      </c>
    </row>
    <row r="3542" spans="1:20" ht="57.6">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75"/>
        <v>1.23</v>
      </c>
      <c r="P3542">
        <f t="shared" si="276"/>
        <v>2.1680216802168022E-2</v>
      </c>
      <c r="Q3542" t="str" cm="1">
        <f t="array" ref="Q3542">_xlfn.IFS(LEFT(N3542,4)="film","film &amp; video",LEFT(N3542,4)="food","food",LEFT(N3542,4)="game","games",LEFT(N3542,4)="jour","journalism",LEFT(N3542,4)="musi","music",LEFT(N3542,4)="phot","photography",LEFT(N3542,4)="publ","publishing",LEFT(N3542,4)="tech","technology",LEFT(N3542,4)="thea","theater")</f>
        <v>theater</v>
      </c>
      <c r="R3542" t="str">
        <f t="shared" si="279"/>
        <v>plays</v>
      </c>
      <c r="S3542" s="10">
        <f t="shared" si="277"/>
        <v>42547.003368055557</v>
      </c>
      <c r="T3542" s="10">
        <f t="shared" si="278"/>
        <v>42517.003368055557</v>
      </c>
    </row>
    <row r="3543" spans="1:20" ht="43.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75"/>
        <v>1.05</v>
      </c>
      <c r="P3543">
        <f t="shared" si="276"/>
        <v>2.5396825396825397E-2</v>
      </c>
      <c r="Q3543" t="str" cm="1">
        <f t="array" ref="Q3543">_xlfn.IFS(LEFT(N3543,4)="film","film &amp; video",LEFT(N3543,4)="food","food",LEFT(N3543,4)="game","games",LEFT(N3543,4)="jour","journalism",LEFT(N3543,4)="musi","music",LEFT(N3543,4)="phot","photography",LEFT(N3543,4)="publ","publishing",LEFT(N3543,4)="tech","technology",LEFT(N3543,4)="thea","theater")</f>
        <v>theater</v>
      </c>
      <c r="R3543" t="str">
        <f t="shared" si="279"/>
        <v>plays</v>
      </c>
      <c r="S3543" s="10">
        <f t="shared" si="277"/>
        <v>42247.730034722219</v>
      </c>
      <c r="T3543" s="10">
        <f t="shared" si="278"/>
        <v>42222.730034722219</v>
      </c>
    </row>
    <row r="3544" spans="1:20" ht="43.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75"/>
        <v>1.0223636363636364</v>
      </c>
      <c r="P3544">
        <f t="shared" si="276"/>
        <v>1.5116485861639694E-2</v>
      </c>
      <c r="Q3544" t="str" cm="1">
        <f t="array" ref="Q3544">_xlfn.IFS(LEFT(N3544,4)="film","film &amp; video",LEFT(N3544,4)="food","food",LEFT(N3544,4)="game","games",LEFT(N3544,4)="jour","journalism",LEFT(N3544,4)="musi","music",LEFT(N3544,4)="phot","photography",LEFT(N3544,4)="publ","publishing",LEFT(N3544,4)="tech","technology",LEFT(N3544,4)="thea","theater")</f>
        <v>theater</v>
      </c>
      <c r="R3544" t="str">
        <f t="shared" si="279"/>
        <v>plays</v>
      </c>
      <c r="S3544" s="10">
        <f t="shared" si="277"/>
        <v>41889.599791666667</v>
      </c>
      <c r="T3544" s="10">
        <f t="shared" si="278"/>
        <v>41829.599791666667</v>
      </c>
    </row>
    <row r="3545" spans="1:20" ht="43.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75"/>
        <v>1.0466666666666666</v>
      </c>
      <c r="P3545">
        <f t="shared" si="276"/>
        <v>1.8471337579617834E-2</v>
      </c>
      <c r="Q3545" t="str" cm="1">
        <f t="array" ref="Q3545">_xlfn.IFS(LEFT(N3545,4)="film","film &amp; video",LEFT(N3545,4)="food","food",LEFT(N3545,4)="game","games",LEFT(N3545,4)="jour","journalism",LEFT(N3545,4)="musi","music",LEFT(N3545,4)="phot","photography",LEFT(N3545,4)="publ","publishing",LEFT(N3545,4)="tech","technology",LEFT(N3545,4)="thea","theater")</f>
        <v>theater</v>
      </c>
      <c r="R3545" t="str">
        <f t="shared" si="279"/>
        <v>plays</v>
      </c>
      <c r="S3545" s="10">
        <f t="shared" si="277"/>
        <v>42180.755312499998</v>
      </c>
      <c r="T3545" s="10">
        <f t="shared" si="278"/>
        <v>42150.755312499998</v>
      </c>
    </row>
    <row r="3546" spans="1:20" ht="28.8">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75"/>
        <v>1</v>
      </c>
      <c r="P3546">
        <f t="shared" si="276"/>
        <v>9.5999999999999992E-3</v>
      </c>
      <c r="Q3546" t="str" cm="1">
        <f t="array" ref="Q3546">_xlfn.IFS(LEFT(N3546,4)="film","film &amp; video",LEFT(N3546,4)="food","food",LEFT(N3546,4)="game","games",LEFT(N3546,4)="jour","journalism",LEFT(N3546,4)="musi","music",LEFT(N3546,4)="phot","photography",LEFT(N3546,4)="publ","publishing",LEFT(N3546,4)="tech","technology",LEFT(N3546,4)="thea","theater")</f>
        <v>theater</v>
      </c>
      <c r="R3546" t="str">
        <f t="shared" si="279"/>
        <v>plays</v>
      </c>
      <c r="S3546" s="10">
        <f t="shared" si="277"/>
        <v>42070.831678240742</v>
      </c>
      <c r="T3546" s="10">
        <f t="shared" si="278"/>
        <v>42040.831678240742</v>
      </c>
    </row>
    <row r="3547" spans="1:20" ht="43.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75"/>
        <v>1.004</v>
      </c>
      <c r="P3547">
        <f t="shared" si="276"/>
        <v>3.1872509960159362E-2</v>
      </c>
      <c r="Q3547" t="str" cm="1">
        <f t="array" ref="Q3547">_xlfn.IFS(LEFT(N3547,4)="film","film &amp; video",LEFT(N3547,4)="food","food",LEFT(N3547,4)="game","games",LEFT(N3547,4)="jour","journalism",LEFT(N3547,4)="musi","music",LEFT(N3547,4)="phot","photography",LEFT(N3547,4)="publ","publishing",LEFT(N3547,4)="tech","technology",LEFT(N3547,4)="thea","theater")</f>
        <v>theater</v>
      </c>
      <c r="R3547" t="str">
        <f t="shared" si="279"/>
        <v>plays</v>
      </c>
      <c r="S3547" s="10">
        <f t="shared" si="277"/>
        <v>42105.807395833333</v>
      </c>
      <c r="T3547" s="10">
        <f t="shared" si="278"/>
        <v>42075.807395833333</v>
      </c>
    </row>
    <row r="3548" spans="1:20" ht="43.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75"/>
        <v>1.0227272727272727</v>
      </c>
      <c r="P3548">
        <f t="shared" si="276"/>
        <v>1.6888888888888887E-2</v>
      </c>
      <c r="Q3548" t="str" cm="1">
        <f t="array" ref="Q3548">_xlfn.IFS(LEFT(N3548,4)="film","film &amp; video",LEFT(N3548,4)="food","food",LEFT(N3548,4)="game","games",LEFT(N3548,4)="jour","journalism",LEFT(N3548,4)="musi","music",LEFT(N3548,4)="phot","photography",LEFT(N3548,4)="publ","publishing",LEFT(N3548,4)="tech","technology",LEFT(N3548,4)="thea","theater")</f>
        <v>theater</v>
      </c>
      <c r="R3548" t="str">
        <f t="shared" si="279"/>
        <v>plays</v>
      </c>
      <c r="S3548" s="10">
        <f t="shared" si="277"/>
        <v>42095.165972222225</v>
      </c>
      <c r="T3548" s="10">
        <f t="shared" si="278"/>
        <v>42073.660694444443</v>
      </c>
    </row>
    <row r="3549" spans="1:20" ht="43.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75"/>
        <v>1.1440928571428572</v>
      </c>
      <c r="P3549">
        <f t="shared" si="276"/>
        <v>8.3909273098462279E-3</v>
      </c>
      <c r="Q3549" t="str" cm="1">
        <f t="array" ref="Q3549">_xlfn.IFS(LEFT(N3549,4)="film","film &amp; video",LEFT(N3549,4)="food","food",LEFT(N3549,4)="game","games",LEFT(N3549,4)="jour","journalism",LEFT(N3549,4)="musi","music",LEFT(N3549,4)="phot","photography",LEFT(N3549,4)="publ","publishing",LEFT(N3549,4)="tech","technology",LEFT(N3549,4)="thea","theater")</f>
        <v>theater</v>
      </c>
      <c r="R3549" t="str">
        <f t="shared" si="279"/>
        <v>plays</v>
      </c>
      <c r="S3549" s="10">
        <f t="shared" si="277"/>
        <v>42504.165972222225</v>
      </c>
      <c r="T3549" s="10">
        <f t="shared" si="278"/>
        <v>42480.078715277778</v>
      </c>
    </row>
    <row r="3550" spans="1:20" ht="43.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75"/>
        <v>1.019047619047619</v>
      </c>
      <c r="P3550">
        <f t="shared" si="276"/>
        <v>6.0747663551401869E-3</v>
      </c>
      <c r="Q3550" t="str" cm="1">
        <f t="array" ref="Q3550">_xlfn.IFS(LEFT(N3550,4)="film","film &amp; video",LEFT(N3550,4)="food","food",LEFT(N3550,4)="game","games",LEFT(N3550,4)="jour","journalism",LEFT(N3550,4)="musi","music",LEFT(N3550,4)="phot","photography",LEFT(N3550,4)="publ","publishing",LEFT(N3550,4)="tech","technology",LEFT(N3550,4)="thea","theater")</f>
        <v>theater</v>
      </c>
      <c r="R3550" t="str">
        <f t="shared" si="279"/>
        <v>plays</v>
      </c>
      <c r="S3550" s="10">
        <f t="shared" si="277"/>
        <v>42434.041666666672</v>
      </c>
      <c r="T3550" s="10">
        <f t="shared" si="278"/>
        <v>42411.942291666666</v>
      </c>
    </row>
    <row r="3551" spans="1:20" ht="43.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75"/>
        <v>1.02</v>
      </c>
      <c r="P3551">
        <f t="shared" si="276"/>
        <v>4.1176470588235294E-2</v>
      </c>
      <c r="Q3551" t="str" cm="1">
        <f t="array" ref="Q3551">_xlfn.IFS(LEFT(N3551,4)="film","film &amp; video",LEFT(N3551,4)="food","food",LEFT(N3551,4)="game","games",LEFT(N3551,4)="jour","journalism",LEFT(N3551,4)="musi","music",LEFT(N3551,4)="phot","photography",LEFT(N3551,4)="publ","publishing",LEFT(N3551,4)="tech","technology",LEFT(N3551,4)="thea","theater")</f>
        <v>theater</v>
      </c>
      <c r="R3551" t="str">
        <f t="shared" si="279"/>
        <v>plays</v>
      </c>
      <c r="S3551" s="10">
        <f t="shared" si="277"/>
        <v>42251.394363425927</v>
      </c>
      <c r="T3551" s="10">
        <f t="shared" si="278"/>
        <v>42223.394363425927</v>
      </c>
    </row>
    <row r="3552" spans="1:20" ht="43.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75"/>
        <v>1.048</v>
      </c>
      <c r="P3552">
        <f t="shared" si="276"/>
        <v>2.4427480916030534E-2</v>
      </c>
      <c r="Q3552" t="str" cm="1">
        <f t="array" ref="Q3552">_xlfn.IFS(LEFT(N3552,4)="film","film &amp; video",LEFT(N3552,4)="food","food",LEFT(N3552,4)="game","games",LEFT(N3552,4)="jour","journalism",LEFT(N3552,4)="musi","music",LEFT(N3552,4)="phot","photography",LEFT(N3552,4)="publ","publishing",LEFT(N3552,4)="tech","technology",LEFT(N3552,4)="thea","theater")</f>
        <v>theater</v>
      </c>
      <c r="R3552" t="str">
        <f t="shared" si="279"/>
        <v>plays</v>
      </c>
      <c r="S3552" s="10">
        <f t="shared" si="277"/>
        <v>42492.893495370372</v>
      </c>
      <c r="T3552" s="10">
        <f t="shared" si="278"/>
        <v>42462.893495370372</v>
      </c>
    </row>
    <row r="3553" spans="1:20" ht="43.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75"/>
        <v>1.0183333333333333</v>
      </c>
      <c r="P3553">
        <f t="shared" si="276"/>
        <v>1.6366612111292964E-2</v>
      </c>
      <c r="Q3553" t="str" cm="1">
        <f t="array" ref="Q3553">_xlfn.IFS(LEFT(N3553,4)="film","film &amp; video",LEFT(N3553,4)="food","food",LEFT(N3553,4)="game","games",LEFT(N3553,4)="jour","journalism",LEFT(N3553,4)="musi","music",LEFT(N3553,4)="phot","photography",LEFT(N3553,4)="publ","publishing",LEFT(N3553,4)="tech","technology",LEFT(N3553,4)="thea","theater")</f>
        <v>theater</v>
      </c>
      <c r="R3553" t="str">
        <f t="shared" si="279"/>
        <v>plays</v>
      </c>
      <c r="S3553" s="10">
        <f t="shared" si="277"/>
        <v>41781.921527777777</v>
      </c>
      <c r="T3553" s="10">
        <f t="shared" si="278"/>
        <v>41753.515856481477</v>
      </c>
    </row>
    <row r="3554" spans="1:20" ht="43.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75"/>
        <v>1</v>
      </c>
      <c r="P3554">
        <f t="shared" si="276"/>
        <v>2.5873221216041398E-2</v>
      </c>
      <c r="Q3554" t="str" cm="1">
        <f t="array" ref="Q3554">_xlfn.IFS(LEFT(N3554,4)="film","film &amp; video",LEFT(N3554,4)="food","food",LEFT(N3554,4)="game","games",LEFT(N3554,4)="jour","journalism",LEFT(N3554,4)="musi","music",LEFT(N3554,4)="phot","photography",LEFT(N3554,4)="publ","publishing",LEFT(N3554,4)="tech","technology",LEFT(N3554,4)="thea","theater")</f>
        <v>theater</v>
      </c>
      <c r="R3554" t="str">
        <f t="shared" si="279"/>
        <v>plays</v>
      </c>
      <c r="S3554" s="10">
        <f t="shared" si="277"/>
        <v>41818.587083333332</v>
      </c>
      <c r="T3554" s="10">
        <f t="shared" si="278"/>
        <v>41788.587083333332</v>
      </c>
    </row>
    <row r="3555" spans="1:20" ht="43.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75"/>
        <v>1.0627272727272727</v>
      </c>
      <c r="P3555">
        <f t="shared" si="276"/>
        <v>1.7792985457656115E-2</v>
      </c>
      <c r="Q3555" t="str" cm="1">
        <f t="array" ref="Q3555">_xlfn.IFS(LEFT(N3555,4)="film","film &amp; video",LEFT(N3555,4)="food","food",LEFT(N3555,4)="game","games",LEFT(N3555,4)="jour","journalism",LEFT(N3555,4)="musi","music",LEFT(N3555,4)="phot","photography",LEFT(N3555,4)="publ","publishing",LEFT(N3555,4)="tech","technology",LEFT(N3555,4)="thea","theater")</f>
        <v>theater</v>
      </c>
      <c r="R3555" t="str">
        <f t="shared" si="279"/>
        <v>plays</v>
      </c>
      <c r="S3555" s="10">
        <f t="shared" si="277"/>
        <v>42228</v>
      </c>
      <c r="T3555" s="10">
        <f t="shared" si="278"/>
        <v>42196.028703703705</v>
      </c>
    </row>
    <row r="3556" spans="1:20" ht="43.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75"/>
        <v>1.1342219999999998</v>
      </c>
      <c r="P3556">
        <f t="shared" si="276"/>
        <v>9.3456131163035111E-3</v>
      </c>
      <c r="Q3556" t="str" cm="1">
        <f t="array" ref="Q3556">_xlfn.IFS(LEFT(N3556,4)="film","film &amp; video",LEFT(N3556,4)="food","food",LEFT(N3556,4)="game","games",LEFT(N3556,4)="jour","journalism",LEFT(N3556,4)="musi","music",LEFT(N3556,4)="phot","photography",LEFT(N3556,4)="publ","publishing",LEFT(N3556,4)="tech","technology",LEFT(N3556,4)="thea","theater")</f>
        <v>theater</v>
      </c>
      <c r="R3556" t="str">
        <f t="shared" si="279"/>
        <v>plays</v>
      </c>
      <c r="S3556" s="10">
        <f t="shared" si="277"/>
        <v>42046.708333333328</v>
      </c>
      <c r="T3556" s="10">
        <f t="shared" si="278"/>
        <v>42016.050451388888</v>
      </c>
    </row>
    <row r="3557" spans="1:20" ht="43.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75"/>
        <v>1</v>
      </c>
      <c r="P3557">
        <f t="shared" si="276"/>
        <v>5.8333333333333336E-3</v>
      </c>
      <c r="Q3557" t="str" cm="1">
        <f t="array" ref="Q3557">_xlfn.IFS(LEFT(N3557,4)="film","film &amp; video",LEFT(N3557,4)="food","food",LEFT(N3557,4)="game","games",LEFT(N3557,4)="jour","journalism",LEFT(N3557,4)="musi","music",LEFT(N3557,4)="phot","photography",LEFT(N3557,4)="publ","publishing",LEFT(N3557,4)="tech","technology",LEFT(N3557,4)="thea","theater")</f>
        <v>theater</v>
      </c>
      <c r="R3557" t="str">
        <f t="shared" si="279"/>
        <v>plays</v>
      </c>
      <c r="S3557" s="10">
        <f t="shared" si="277"/>
        <v>42691.483726851846</v>
      </c>
      <c r="T3557" s="10">
        <f t="shared" si="278"/>
        <v>42661.442060185189</v>
      </c>
    </row>
    <row r="3558" spans="1:20" ht="43.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75"/>
        <v>1.0045454545454546</v>
      </c>
      <c r="P3558">
        <f t="shared" si="276"/>
        <v>9.0497737556561094E-3</v>
      </c>
      <c r="Q3558" t="str" cm="1">
        <f t="array" ref="Q3558">_xlfn.IFS(LEFT(N3558,4)="film","film &amp; video",LEFT(N3558,4)="food","food",LEFT(N3558,4)="game","games",LEFT(N3558,4)="jour","journalism",LEFT(N3558,4)="musi","music",LEFT(N3558,4)="phot","photography",LEFT(N3558,4)="publ","publishing",LEFT(N3558,4)="tech","technology",LEFT(N3558,4)="thea","theater")</f>
        <v>theater</v>
      </c>
      <c r="R3558" t="str">
        <f t="shared" si="279"/>
        <v>plays</v>
      </c>
      <c r="S3558" s="10">
        <f t="shared" si="277"/>
        <v>41868.649583333332</v>
      </c>
      <c r="T3558" s="10">
        <f t="shared" si="278"/>
        <v>41808.649583333332</v>
      </c>
    </row>
    <row r="3559" spans="1:20" ht="57.6">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75"/>
        <v>1.0003599999999999</v>
      </c>
      <c r="P3559">
        <f t="shared" si="276"/>
        <v>5.5779919229077529E-3</v>
      </c>
      <c r="Q3559" t="str" cm="1">
        <f t="array" ref="Q3559">_xlfn.IFS(LEFT(N3559,4)="film","film &amp; video",LEFT(N3559,4)="food","food",LEFT(N3559,4)="game","games",LEFT(N3559,4)="jour","journalism",LEFT(N3559,4)="musi","music",LEFT(N3559,4)="phot","photography",LEFT(N3559,4)="publ","publishing",LEFT(N3559,4)="tech","technology",LEFT(N3559,4)="thea","theater")</f>
        <v>theater</v>
      </c>
      <c r="R3559" t="str">
        <f t="shared" si="279"/>
        <v>plays</v>
      </c>
      <c r="S3559" s="10">
        <f t="shared" si="277"/>
        <v>41764.276747685188</v>
      </c>
      <c r="T3559" s="10">
        <f t="shared" si="278"/>
        <v>41730.276747685188</v>
      </c>
    </row>
    <row r="3560" spans="1:20" ht="43.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75"/>
        <v>1.44</v>
      </c>
      <c r="P3560">
        <f t="shared" si="276"/>
        <v>4.3650793650793648E-2</v>
      </c>
      <c r="Q3560" t="str" cm="1">
        <f t="array" ref="Q3560">_xlfn.IFS(LEFT(N3560,4)="film","film &amp; video",LEFT(N3560,4)="food","food",LEFT(N3560,4)="game","games",LEFT(N3560,4)="jour","journalism",LEFT(N3560,4)="musi","music",LEFT(N3560,4)="phot","photography",LEFT(N3560,4)="publ","publishing",LEFT(N3560,4)="tech","technology",LEFT(N3560,4)="thea","theater")</f>
        <v>theater</v>
      </c>
      <c r="R3560" t="str">
        <f t="shared" si="279"/>
        <v>plays</v>
      </c>
      <c r="S3560" s="10">
        <f t="shared" si="277"/>
        <v>42181.875</v>
      </c>
      <c r="T3560" s="10">
        <f t="shared" si="278"/>
        <v>42139.816840277781</v>
      </c>
    </row>
    <row r="3561" spans="1:20" ht="57.6">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75"/>
        <v>1.0349999999999999</v>
      </c>
      <c r="P3561">
        <f t="shared" si="276"/>
        <v>2.318840579710145E-2</v>
      </c>
      <c r="Q3561" t="str" cm="1">
        <f t="array" ref="Q3561">_xlfn.IFS(LEFT(N3561,4)="film","film &amp; video",LEFT(N3561,4)="food","food",LEFT(N3561,4)="game","games",LEFT(N3561,4)="jour","journalism",LEFT(N3561,4)="musi","music",LEFT(N3561,4)="phot","photography",LEFT(N3561,4)="publ","publishing",LEFT(N3561,4)="tech","technology",LEFT(N3561,4)="thea","theater")</f>
        <v>theater</v>
      </c>
      <c r="R3561" t="str">
        <f t="shared" si="279"/>
        <v>plays</v>
      </c>
      <c r="S3561" s="10">
        <f t="shared" si="277"/>
        <v>42216.373611111107</v>
      </c>
      <c r="T3561" s="10">
        <f t="shared" si="278"/>
        <v>42194.096157407403</v>
      </c>
    </row>
    <row r="3562" spans="1:20" ht="43.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75"/>
        <v>1.0843750000000001</v>
      </c>
      <c r="P3562">
        <f t="shared" si="276"/>
        <v>2.132564841498559E-2</v>
      </c>
      <c r="Q3562" t="str" cm="1">
        <f t="array" ref="Q3562">_xlfn.IFS(LEFT(N3562,4)="film","film &amp; video",LEFT(N3562,4)="food","food",LEFT(N3562,4)="game","games",LEFT(N3562,4)="jour","journalism",LEFT(N3562,4)="musi","music",LEFT(N3562,4)="phot","photography",LEFT(N3562,4)="publ","publishing",LEFT(N3562,4)="tech","technology",LEFT(N3562,4)="thea","theater")</f>
        <v>theater</v>
      </c>
      <c r="R3562" t="str">
        <f t="shared" si="279"/>
        <v>plays</v>
      </c>
      <c r="S3562" s="10">
        <f t="shared" si="277"/>
        <v>42151.114583333328</v>
      </c>
      <c r="T3562" s="10">
        <f t="shared" si="278"/>
        <v>42115.889652777783</v>
      </c>
    </row>
    <row r="3563" spans="1:20" ht="115.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75"/>
        <v>1.024</v>
      </c>
      <c r="P3563">
        <f t="shared" si="276"/>
        <v>2.1093750000000001E-2</v>
      </c>
      <c r="Q3563" t="str" cm="1">
        <f t="array" ref="Q3563">_xlfn.IFS(LEFT(N3563,4)="film","film &amp; video",LEFT(N3563,4)="food","food",LEFT(N3563,4)="game","games",LEFT(N3563,4)="jour","journalism",LEFT(N3563,4)="musi","music",LEFT(N3563,4)="phot","photography",LEFT(N3563,4)="publ","publishing",LEFT(N3563,4)="tech","technology",LEFT(N3563,4)="thea","theater")</f>
        <v>theater</v>
      </c>
      <c r="R3563" t="str">
        <f t="shared" si="279"/>
        <v>plays</v>
      </c>
      <c r="S3563" s="10">
        <f t="shared" si="277"/>
        <v>42221.774999999994</v>
      </c>
      <c r="T3563" s="10">
        <f t="shared" si="278"/>
        <v>42203.680300925931</v>
      </c>
    </row>
    <row r="3564" spans="1:20" ht="43.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75"/>
        <v>1.4888888888888889</v>
      </c>
      <c r="P3564">
        <f t="shared" si="276"/>
        <v>6.6098081023454158E-2</v>
      </c>
      <c r="Q3564" t="str" cm="1">
        <f t="array" ref="Q3564">_xlfn.IFS(LEFT(N3564,4)="film","film &amp; video",LEFT(N3564,4)="food","food",LEFT(N3564,4)="game","games",LEFT(N3564,4)="jour","journalism",LEFT(N3564,4)="musi","music",LEFT(N3564,4)="phot","photography",LEFT(N3564,4)="publ","publishing",LEFT(N3564,4)="tech","technology",LEFT(N3564,4)="thea","theater")</f>
        <v>theater</v>
      </c>
      <c r="R3564" t="str">
        <f t="shared" si="279"/>
        <v>plays</v>
      </c>
      <c r="S3564" s="10">
        <f t="shared" si="277"/>
        <v>42442.916666666672</v>
      </c>
      <c r="T3564" s="10">
        <f t="shared" si="278"/>
        <v>42433.761886574073</v>
      </c>
    </row>
    <row r="3565" spans="1:20" ht="43.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75"/>
        <v>1.0549000000000002</v>
      </c>
      <c r="P3565">
        <f t="shared" si="276"/>
        <v>4.7397857616835716E-2</v>
      </c>
      <c r="Q3565" t="str" cm="1">
        <f t="array" ref="Q3565">_xlfn.IFS(LEFT(N3565,4)="film","film &amp; video",LEFT(N3565,4)="food","food",LEFT(N3565,4)="game","games",LEFT(N3565,4)="jour","journalism",LEFT(N3565,4)="musi","music",LEFT(N3565,4)="phot","photography",LEFT(N3565,4)="publ","publishing",LEFT(N3565,4)="tech","technology",LEFT(N3565,4)="thea","theater")</f>
        <v>theater</v>
      </c>
      <c r="R3565" t="str">
        <f t="shared" si="279"/>
        <v>plays</v>
      </c>
      <c r="S3565" s="10">
        <f t="shared" si="277"/>
        <v>42583.791666666672</v>
      </c>
      <c r="T3565" s="10">
        <f t="shared" si="278"/>
        <v>42555.671944444446</v>
      </c>
    </row>
    <row r="3566" spans="1:20" ht="28.8">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75"/>
        <v>1.0049999999999999</v>
      </c>
      <c r="P3566">
        <f t="shared" si="276"/>
        <v>1.6915422885572139E-2</v>
      </c>
      <c r="Q3566" t="str" cm="1">
        <f t="array" ref="Q3566">_xlfn.IFS(LEFT(N3566,4)="film","film &amp; video",LEFT(N3566,4)="food","food",LEFT(N3566,4)="game","games",LEFT(N3566,4)="jour","journalism",LEFT(N3566,4)="musi","music",LEFT(N3566,4)="phot","photography",LEFT(N3566,4)="publ","publishing",LEFT(N3566,4)="tech","technology",LEFT(N3566,4)="thea","theater")</f>
        <v>theater</v>
      </c>
      <c r="R3566" t="str">
        <f t="shared" si="279"/>
        <v>plays</v>
      </c>
      <c r="S3566" s="10">
        <f t="shared" si="277"/>
        <v>42282.666666666672</v>
      </c>
      <c r="T3566" s="10">
        <f t="shared" si="278"/>
        <v>42236.623252314821</v>
      </c>
    </row>
    <row r="3567" spans="1:20" ht="43.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75"/>
        <v>1.3055555555555556</v>
      </c>
      <c r="P3567">
        <f t="shared" si="276"/>
        <v>1.0212765957446808E-2</v>
      </c>
      <c r="Q3567" t="str" cm="1">
        <f t="array" ref="Q3567">_xlfn.IFS(LEFT(N3567,4)="film","film &amp; video",LEFT(N3567,4)="food","food",LEFT(N3567,4)="game","games",LEFT(N3567,4)="jour","journalism",LEFT(N3567,4)="musi","music",LEFT(N3567,4)="phot","photography",LEFT(N3567,4)="publ","publishing",LEFT(N3567,4)="tech","technology",LEFT(N3567,4)="thea","theater")</f>
        <v>theater</v>
      </c>
      <c r="R3567" t="str">
        <f t="shared" si="279"/>
        <v>plays</v>
      </c>
      <c r="S3567" s="10">
        <f t="shared" si="277"/>
        <v>42004.743148148147</v>
      </c>
      <c r="T3567" s="10">
        <f t="shared" si="278"/>
        <v>41974.743148148147</v>
      </c>
    </row>
    <row r="3568" spans="1:20" ht="43.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75"/>
        <v>1.0475000000000001</v>
      </c>
      <c r="P3568">
        <f t="shared" si="276"/>
        <v>1.8138424821002388E-2</v>
      </c>
      <c r="Q3568" t="str" cm="1">
        <f t="array" ref="Q3568">_xlfn.IFS(LEFT(N3568,4)="film","film &amp; video",LEFT(N3568,4)="food","food",LEFT(N3568,4)="game","games",LEFT(N3568,4)="jour","journalism",LEFT(N3568,4)="musi","music",LEFT(N3568,4)="phot","photography",LEFT(N3568,4)="publ","publishing",LEFT(N3568,4)="tech","technology",LEFT(N3568,4)="thea","theater")</f>
        <v>theater</v>
      </c>
      <c r="R3568" t="str">
        <f t="shared" si="279"/>
        <v>plays</v>
      </c>
      <c r="S3568" s="10">
        <f t="shared" si="277"/>
        <v>42027.507905092592</v>
      </c>
      <c r="T3568" s="10">
        <f t="shared" si="278"/>
        <v>41997.507905092592</v>
      </c>
    </row>
    <row r="3569" spans="1:20" ht="43.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75"/>
        <v>1.0880000000000001</v>
      </c>
      <c r="P3569">
        <f t="shared" si="276"/>
        <v>3.7683823529411763E-2</v>
      </c>
      <c r="Q3569" t="str" cm="1">
        <f t="array" ref="Q3569">_xlfn.IFS(LEFT(N3569,4)="film","film &amp; video",LEFT(N3569,4)="food","food",LEFT(N3569,4)="game","games",LEFT(N3569,4)="jour","journalism",LEFT(N3569,4)="musi","music",LEFT(N3569,4)="phot","photography",LEFT(N3569,4)="publ","publishing",LEFT(N3569,4)="tech","technology",LEFT(N3569,4)="thea","theater")</f>
        <v>theater</v>
      </c>
      <c r="R3569" t="str">
        <f t="shared" si="279"/>
        <v>plays</v>
      </c>
      <c r="S3569" s="10">
        <f t="shared" si="277"/>
        <v>42165.810694444444</v>
      </c>
      <c r="T3569" s="10">
        <f t="shared" si="278"/>
        <v>42135.810694444444</v>
      </c>
    </row>
    <row r="3570" spans="1:20" ht="43.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75"/>
        <v>1.1100000000000001</v>
      </c>
      <c r="P3570">
        <f t="shared" si="276"/>
        <v>1.7117117117117116E-2</v>
      </c>
      <c r="Q3570" t="str" cm="1">
        <f t="array" ref="Q3570">_xlfn.IFS(LEFT(N3570,4)="film","film &amp; video",LEFT(N3570,4)="food","food",LEFT(N3570,4)="game","games",LEFT(N3570,4)="jour","journalism",LEFT(N3570,4)="musi","music",LEFT(N3570,4)="phot","photography",LEFT(N3570,4)="publ","publishing",LEFT(N3570,4)="tech","technology",LEFT(N3570,4)="thea","theater")</f>
        <v>theater</v>
      </c>
      <c r="R3570" t="str">
        <f t="shared" si="279"/>
        <v>plays</v>
      </c>
      <c r="S3570" s="10">
        <f t="shared" si="277"/>
        <v>41899.740671296298</v>
      </c>
      <c r="T3570" s="10">
        <f t="shared" si="278"/>
        <v>41869.740671296298</v>
      </c>
    </row>
    <row r="3571" spans="1:20" ht="43.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75"/>
        <v>1.0047999999999999</v>
      </c>
      <c r="P3571">
        <f t="shared" si="276"/>
        <v>8.1608280254777069E-3</v>
      </c>
      <c r="Q3571" t="str" cm="1">
        <f t="array" ref="Q3571">_xlfn.IFS(LEFT(N3571,4)="film","film &amp; video",LEFT(N3571,4)="food","food",LEFT(N3571,4)="game","games",LEFT(N3571,4)="jour","journalism",LEFT(N3571,4)="musi","music",LEFT(N3571,4)="phot","photography",LEFT(N3571,4)="publ","publishing",LEFT(N3571,4)="tech","technology",LEFT(N3571,4)="thea","theater")</f>
        <v>theater</v>
      </c>
      <c r="R3571" t="str">
        <f t="shared" si="279"/>
        <v>plays</v>
      </c>
      <c r="S3571" s="10">
        <f t="shared" si="277"/>
        <v>42012.688611111109</v>
      </c>
      <c r="T3571" s="10">
        <f t="shared" si="278"/>
        <v>41982.688611111109</v>
      </c>
    </row>
    <row r="3572" spans="1:20" ht="43.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75"/>
        <v>1.1435</v>
      </c>
      <c r="P3572">
        <f t="shared" si="276"/>
        <v>1.1368605159597726E-2</v>
      </c>
      <c r="Q3572" t="str" cm="1">
        <f t="array" ref="Q3572">_xlfn.IFS(LEFT(N3572,4)="film","film &amp; video",LEFT(N3572,4)="food","food",LEFT(N3572,4)="game","games",LEFT(N3572,4)="jour","journalism",LEFT(N3572,4)="musi","music",LEFT(N3572,4)="phot","photography",LEFT(N3572,4)="publ","publishing",LEFT(N3572,4)="tech","technology",LEFT(N3572,4)="thea","theater")</f>
        <v>theater</v>
      </c>
      <c r="R3572" t="str">
        <f t="shared" si="279"/>
        <v>plays</v>
      </c>
      <c r="S3572" s="10">
        <f t="shared" si="277"/>
        <v>42004.291666666672</v>
      </c>
      <c r="T3572" s="10">
        <f t="shared" si="278"/>
        <v>41976.331979166673</v>
      </c>
    </row>
    <row r="3573" spans="1:20" ht="43.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75"/>
        <v>1.2206666666666666</v>
      </c>
      <c r="P3573">
        <f t="shared" si="276"/>
        <v>1.3653741125068269E-2</v>
      </c>
      <c r="Q3573" t="str" cm="1">
        <f t="array" ref="Q3573">_xlfn.IFS(LEFT(N3573,4)="film","film &amp; video",LEFT(N3573,4)="food","food",LEFT(N3573,4)="game","games",LEFT(N3573,4)="jour","journalism",LEFT(N3573,4)="musi","music",LEFT(N3573,4)="phot","photography",LEFT(N3573,4)="publ","publishing",LEFT(N3573,4)="tech","technology",LEFT(N3573,4)="thea","theater")</f>
        <v>theater</v>
      </c>
      <c r="R3573" t="str">
        <f t="shared" si="279"/>
        <v>plays</v>
      </c>
      <c r="S3573" s="10">
        <f t="shared" si="277"/>
        <v>41942.858946759261</v>
      </c>
      <c r="T3573" s="10">
        <f t="shared" si="278"/>
        <v>41912.858946759261</v>
      </c>
    </row>
    <row r="3574" spans="1:20" ht="28.8">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75"/>
        <v>1</v>
      </c>
      <c r="P3574">
        <f t="shared" si="276"/>
        <v>1.7999999999999999E-2</v>
      </c>
      <c r="Q3574" t="str" cm="1">
        <f t="array" ref="Q3574">_xlfn.IFS(LEFT(N3574,4)="film","film &amp; video",LEFT(N3574,4)="food","food",LEFT(N3574,4)="game","games",LEFT(N3574,4)="jour","journalism",LEFT(N3574,4)="musi","music",LEFT(N3574,4)="phot","photography",LEFT(N3574,4)="publ","publishing",LEFT(N3574,4)="tech","technology",LEFT(N3574,4)="thea","theater")</f>
        <v>theater</v>
      </c>
      <c r="R3574" t="str">
        <f t="shared" si="279"/>
        <v>plays</v>
      </c>
      <c r="S3574" s="10">
        <f t="shared" si="277"/>
        <v>42176.570393518516</v>
      </c>
      <c r="T3574" s="10">
        <f t="shared" si="278"/>
        <v>42146.570393518516</v>
      </c>
    </row>
    <row r="3575" spans="1:20" ht="43.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75"/>
        <v>1.028</v>
      </c>
      <c r="P3575">
        <f t="shared" si="276"/>
        <v>2.5291828793774319E-2</v>
      </c>
      <c r="Q3575" t="str" cm="1">
        <f t="array" ref="Q3575">_xlfn.IFS(LEFT(N3575,4)="film","film &amp; video",LEFT(N3575,4)="food","food",LEFT(N3575,4)="game","games",LEFT(N3575,4)="jour","journalism",LEFT(N3575,4)="musi","music",LEFT(N3575,4)="phot","photography",LEFT(N3575,4)="publ","publishing",LEFT(N3575,4)="tech","technology",LEFT(N3575,4)="thea","theater")</f>
        <v>theater</v>
      </c>
      <c r="R3575" t="str">
        <f t="shared" si="279"/>
        <v>plays</v>
      </c>
      <c r="S3575" s="10">
        <f t="shared" si="277"/>
        <v>41951.417199074072</v>
      </c>
      <c r="T3575" s="10">
        <f t="shared" si="278"/>
        <v>41921.375532407408</v>
      </c>
    </row>
    <row r="3576" spans="1:20" ht="43.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75"/>
        <v>1.0612068965517241</v>
      </c>
      <c r="P3576">
        <f t="shared" si="276"/>
        <v>7.311129163281885E-3</v>
      </c>
      <c r="Q3576" t="str" cm="1">
        <f t="array" ref="Q3576">_xlfn.IFS(LEFT(N3576,4)="film","film &amp; video",LEFT(N3576,4)="food","food",LEFT(N3576,4)="game","games",LEFT(N3576,4)="jour","journalism",LEFT(N3576,4)="musi","music",LEFT(N3576,4)="phot","photography",LEFT(N3576,4)="publ","publishing",LEFT(N3576,4)="tech","technology",LEFT(N3576,4)="thea","theater")</f>
        <v>theater</v>
      </c>
      <c r="R3576" t="str">
        <f t="shared" si="279"/>
        <v>plays</v>
      </c>
      <c r="S3576" s="10">
        <f t="shared" si="277"/>
        <v>41956.984351851846</v>
      </c>
      <c r="T3576" s="10">
        <f t="shared" si="278"/>
        <v>41926.942685185182</v>
      </c>
    </row>
    <row r="3577" spans="1:20" ht="43.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75"/>
        <v>1.0133000000000001</v>
      </c>
      <c r="P3577">
        <f t="shared" si="276"/>
        <v>1.006612059607224E-2</v>
      </c>
      <c r="Q3577" t="str" cm="1">
        <f t="array" ref="Q3577">_xlfn.IFS(LEFT(N3577,4)="film","film &amp; video",LEFT(N3577,4)="food","food",LEFT(N3577,4)="game","games",LEFT(N3577,4)="jour","journalism",LEFT(N3577,4)="musi","music",LEFT(N3577,4)="phot","photography",LEFT(N3577,4)="publ","publishing",LEFT(N3577,4)="tech","technology",LEFT(N3577,4)="thea","theater")</f>
        <v>theater</v>
      </c>
      <c r="R3577" t="str">
        <f t="shared" si="279"/>
        <v>plays</v>
      </c>
      <c r="S3577" s="10">
        <f t="shared" si="277"/>
        <v>42593.165972222225</v>
      </c>
      <c r="T3577" s="10">
        <f t="shared" si="278"/>
        <v>42561.783877314811</v>
      </c>
    </row>
    <row r="3578" spans="1:20" ht="43.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75"/>
        <v>1</v>
      </c>
      <c r="P3578">
        <f t="shared" si="276"/>
        <v>0.05</v>
      </c>
      <c r="Q3578" t="str" cm="1">
        <f t="array" ref="Q3578">_xlfn.IFS(LEFT(N3578,4)="film","film &amp; video",LEFT(N3578,4)="food","food",LEFT(N3578,4)="game","games",LEFT(N3578,4)="jour","journalism",LEFT(N3578,4)="musi","music",LEFT(N3578,4)="phot","photography",LEFT(N3578,4)="publ","publishing",LEFT(N3578,4)="tech","technology",LEFT(N3578,4)="thea","theater")</f>
        <v>theater</v>
      </c>
      <c r="R3578" t="str">
        <f t="shared" si="279"/>
        <v>plays</v>
      </c>
      <c r="S3578" s="10">
        <f t="shared" si="277"/>
        <v>42709.590902777782</v>
      </c>
      <c r="T3578" s="10">
        <f t="shared" si="278"/>
        <v>42649.54923611111</v>
      </c>
    </row>
    <row r="3579" spans="1:20" ht="43.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75"/>
        <v>1.3</v>
      </c>
      <c r="P3579">
        <f t="shared" si="276"/>
        <v>3.4615384615384617E-2</v>
      </c>
      <c r="Q3579" t="str" cm="1">
        <f t="array" ref="Q3579">_xlfn.IFS(LEFT(N3579,4)="film","film &amp; video",LEFT(N3579,4)="food","food",LEFT(N3579,4)="game","games",LEFT(N3579,4)="jour","journalism",LEFT(N3579,4)="musi","music",LEFT(N3579,4)="phot","photography",LEFT(N3579,4)="publ","publishing",LEFT(N3579,4)="tech","technology",LEFT(N3579,4)="thea","theater")</f>
        <v>theater</v>
      </c>
      <c r="R3579" t="str">
        <f t="shared" si="279"/>
        <v>plays</v>
      </c>
      <c r="S3579" s="10">
        <f t="shared" si="277"/>
        <v>42120.26944444445</v>
      </c>
      <c r="T3579" s="10">
        <f t="shared" si="278"/>
        <v>42093.786840277782</v>
      </c>
    </row>
    <row r="3580" spans="1:20" ht="43.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75"/>
        <v>1.0001333333333333</v>
      </c>
      <c r="P3580">
        <f t="shared" si="276"/>
        <v>2.4663378216237833E-2</v>
      </c>
      <c r="Q3580" t="str" cm="1">
        <f t="array" ref="Q3580">_xlfn.IFS(LEFT(N3580,4)="film","film &amp; video",LEFT(N3580,4)="food","food",LEFT(N3580,4)="game","games",LEFT(N3580,4)="jour","journalism",LEFT(N3580,4)="musi","music",LEFT(N3580,4)="phot","photography",LEFT(N3580,4)="publ","publishing",LEFT(N3580,4)="tech","technology",LEFT(N3580,4)="thea","theater")</f>
        <v>theater</v>
      </c>
      <c r="R3580" t="str">
        <f t="shared" si="279"/>
        <v>plays</v>
      </c>
      <c r="S3580" s="10">
        <f t="shared" si="277"/>
        <v>42490.733530092592</v>
      </c>
      <c r="T3580" s="10">
        <f t="shared" si="278"/>
        <v>42460.733530092592</v>
      </c>
    </row>
    <row r="3581" spans="1:20" ht="43.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75"/>
        <v>1</v>
      </c>
      <c r="P3581">
        <f t="shared" si="276"/>
        <v>2.8000000000000001E-2</v>
      </c>
      <c r="Q3581" t="str" cm="1">
        <f t="array" ref="Q3581">_xlfn.IFS(LEFT(N3581,4)="film","film &amp; video",LEFT(N3581,4)="food","food",LEFT(N3581,4)="game","games",LEFT(N3581,4)="jour","journalism",LEFT(N3581,4)="musi","music",LEFT(N3581,4)="phot","photography",LEFT(N3581,4)="publ","publishing",LEFT(N3581,4)="tech","technology",LEFT(N3581,4)="thea","theater")</f>
        <v>theater</v>
      </c>
      <c r="R3581" t="str">
        <f t="shared" si="279"/>
        <v>plays</v>
      </c>
      <c r="S3581" s="10">
        <f t="shared" si="277"/>
        <v>42460.720555555556</v>
      </c>
      <c r="T3581" s="10">
        <f t="shared" si="278"/>
        <v>42430.762222222227</v>
      </c>
    </row>
    <row r="3582" spans="1:20" ht="43.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75"/>
        <v>1.1388888888888888</v>
      </c>
      <c r="P3582">
        <f t="shared" si="276"/>
        <v>2.6341463414634145E-2</v>
      </c>
      <c r="Q3582" t="str" cm="1">
        <f t="array" ref="Q3582">_xlfn.IFS(LEFT(N3582,4)="film","film &amp; video",LEFT(N3582,4)="food","food",LEFT(N3582,4)="game","games",LEFT(N3582,4)="jour","journalism",LEFT(N3582,4)="musi","music",LEFT(N3582,4)="phot","photography",LEFT(N3582,4)="publ","publishing",LEFT(N3582,4)="tech","technology",LEFT(N3582,4)="thea","theater")</f>
        <v>theater</v>
      </c>
      <c r="R3582" t="str">
        <f t="shared" si="279"/>
        <v>plays</v>
      </c>
      <c r="S3582" s="10">
        <f t="shared" si="277"/>
        <v>42064.207638888889</v>
      </c>
      <c r="T3582" s="10">
        <f t="shared" si="278"/>
        <v>42026.176180555558</v>
      </c>
    </row>
    <row r="3583" spans="1:20" ht="43.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75"/>
        <v>1</v>
      </c>
      <c r="P3583">
        <f t="shared" si="276"/>
        <v>0.03</v>
      </c>
      <c r="Q3583" t="str" cm="1">
        <f t="array" ref="Q3583">_xlfn.IFS(LEFT(N3583,4)="film","film &amp; video",LEFT(N3583,4)="food","food",LEFT(N3583,4)="game","games",LEFT(N3583,4)="jour","journalism",LEFT(N3583,4)="musi","music",LEFT(N3583,4)="phot","photography",LEFT(N3583,4)="publ","publishing",LEFT(N3583,4)="tech","technology",LEFT(N3583,4)="thea","theater")</f>
        <v>theater</v>
      </c>
      <c r="R3583" t="str">
        <f t="shared" si="279"/>
        <v>plays</v>
      </c>
      <c r="S3583" s="10">
        <f t="shared" si="277"/>
        <v>41850.471180555556</v>
      </c>
      <c r="T3583" s="10">
        <f t="shared" si="278"/>
        <v>41836.471180555556</v>
      </c>
    </row>
    <row r="3584" spans="1:20" ht="43.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75"/>
        <v>2.87</v>
      </c>
      <c r="P3584">
        <f t="shared" si="276"/>
        <v>1.7073170731707318E-2</v>
      </c>
      <c r="Q3584" t="str" cm="1">
        <f t="array" ref="Q3584">_xlfn.IFS(LEFT(N3584,4)="film","film &amp; video",LEFT(N3584,4)="food","food",LEFT(N3584,4)="game","games",LEFT(N3584,4)="jour","journalism",LEFT(N3584,4)="musi","music",LEFT(N3584,4)="phot","photography",LEFT(N3584,4)="publ","publishing",LEFT(N3584,4)="tech","technology",LEFT(N3584,4)="thea","theater")</f>
        <v>theater</v>
      </c>
      <c r="R3584" t="str">
        <f t="shared" si="279"/>
        <v>plays</v>
      </c>
      <c r="S3584" s="10">
        <f t="shared" si="277"/>
        <v>42465.095856481479</v>
      </c>
      <c r="T3584" s="10">
        <f t="shared" si="278"/>
        <v>42451.095856481479</v>
      </c>
    </row>
    <row r="3585" spans="1:20" ht="43.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75"/>
        <v>1.085</v>
      </c>
      <c r="P3585">
        <f t="shared" si="276"/>
        <v>7.3732718894009217E-3</v>
      </c>
      <c r="Q3585" t="str" cm="1">
        <f t="array" ref="Q3585">_xlfn.IFS(LEFT(N3585,4)="film","film &amp; video",LEFT(N3585,4)="food","food",LEFT(N3585,4)="game","games",LEFT(N3585,4)="jour","journalism",LEFT(N3585,4)="musi","music",LEFT(N3585,4)="phot","photography",LEFT(N3585,4)="publ","publishing",LEFT(N3585,4)="tech","technology",LEFT(N3585,4)="thea","theater")</f>
        <v>theater</v>
      </c>
      <c r="R3585" t="str">
        <f t="shared" si="279"/>
        <v>plays</v>
      </c>
      <c r="S3585" s="10">
        <f t="shared" si="277"/>
        <v>42478.384317129632</v>
      </c>
      <c r="T3585" s="10">
        <f t="shared" si="278"/>
        <v>42418.425983796296</v>
      </c>
    </row>
    <row r="3586" spans="1:20" ht="86.4">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280">E3586/D3586</f>
        <v>1.155</v>
      </c>
      <c r="P3586">
        <f t="shared" ref="P3586:P3649" si="281">L3586/E3586</f>
        <v>3.2323232323232323E-2</v>
      </c>
      <c r="Q3586" t="str" cm="1">
        <f t="array" ref="Q3586">_xlfn.IFS(LEFT(N3586,4)="film","film &amp; video",LEFT(N3586,4)="food","food",LEFT(N3586,4)="game","games",LEFT(N3586,4)="jour","journalism",LEFT(N3586,4)="musi","music",LEFT(N3586,4)="phot","photography",LEFT(N3586,4)="publ","publishing",LEFT(N3586,4)="tech","technology",LEFT(N3586,4)="thea","theater")</f>
        <v>theater</v>
      </c>
      <c r="R3586" t="str">
        <f t="shared" si="279"/>
        <v>plays</v>
      </c>
      <c r="S3586" s="10">
        <f t="shared" ref="S3586:S3649" si="282">(((I3586/60)/60)/24)+DATE(1970,1,1)</f>
        <v>42198.316481481481</v>
      </c>
      <c r="T3586" s="10">
        <f t="shared" ref="T3586:T3649" si="283">(((J3586/60)/60)/24)+DATE(1970,1,1)</f>
        <v>42168.316481481481</v>
      </c>
    </row>
    <row r="3587" spans="1:20" ht="43.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80"/>
        <v>1.1911764705882353</v>
      </c>
      <c r="P3587">
        <f t="shared" si="281"/>
        <v>5.6790123456790121E-3</v>
      </c>
      <c r="Q3587" t="str" cm="1">
        <f t="array" ref="Q3587">_xlfn.IFS(LEFT(N3587,4)="film","film &amp; video",LEFT(N3587,4)="food","food",LEFT(N3587,4)="game","games",LEFT(N3587,4)="jour","journalism",LEFT(N3587,4)="musi","music",LEFT(N3587,4)="phot","photography",LEFT(N3587,4)="publ","publishing",LEFT(N3587,4)="tech","technology",LEFT(N3587,4)="thea","theater")</f>
        <v>theater</v>
      </c>
      <c r="R3587" t="str">
        <f t="shared" ref="R3587:R3650" si="284">MID(N3587,SEARCH("/",N3587)+1,17)</f>
        <v>plays</v>
      </c>
      <c r="S3587" s="10">
        <f t="shared" si="282"/>
        <v>41994.716319444444</v>
      </c>
      <c r="T3587" s="10">
        <f t="shared" si="283"/>
        <v>41964.716319444444</v>
      </c>
    </row>
    <row r="3588" spans="1:20">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80"/>
        <v>1.0942666666666667</v>
      </c>
      <c r="P3588">
        <f t="shared" si="281"/>
        <v>6.5797489947605706E-3</v>
      </c>
      <c r="Q3588" t="str" cm="1">
        <f t="array" ref="Q3588">_xlfn.IFS(LEFT(N3588,4)="film","film &amp; video",LEFT(N3588,4)="food","food",LEFT(N3588,4)="game","games",LEFT(N3588,4)="jour","journalism",LEFT(N3588,4)="musi","music",LEFT(N3588,4)="phot","photography",LEFT(N3588,4)="publ","publishing",LEFT(N3588,4)="tech","technology",LEFT(N3588,4)="thea","theater")</f>
        <v>theater</v>
      </c>
      <c r="R3588" t="str">
        <f t="shared" si="284"/>
        <v>plays</v>
      </c>
      <c r="S3588" s="10">
        <f t="shared" si="282"/>
        <v>42636.697569444441</v>
      </c>
      <c r="T3588" s="10">
        <f t="shared" si="283"/>
        <v>42576.697569444441</v>
      </c>
    </row>
    <row r="3589" spans="1:20" ht="43.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80"/>
        <v>1.266</v>
      </c>
      <c r="P3589">
        <f t="shared" si="281"/>
        <v>4.4233807266982623E-2</v>
      </c>
      <c r="Q3589" t="str" cm="1">
        <f t="array" ref="Q3589">_xlfn.IFS(LEFT(N3589,4)="film","film &amp; video",LEFT(N3589,4)="food","food",LEFT(N3589,4)="game","games",LEFT(N3589,4)="jour","journalism",LEFT(N3589,4)="musi","music",LEFT(N3589,4)="phot","photography",LEFT(N3589,4)="publ","publishing",LEFT(N3589,4)="tech","technology",LEFT(N3589,4)="thea","theater")</f>
        <v>theater</v>
      </c>
      <c r="R3589" t="str">
        <f t="shared" si="284"/>
        <v>plays</v>
      </c>
      <c r="S3589" s="10">
        <f t="shared" si="282"/>
        <v>42548.791666666672</v>
      </c>
      <c r="T3589" s="10">
        <f t="shared" si="283"/>
        <v>42503.539976851855</v>
      </c>
    </row>
    <row r="3590" spans="1:20" ht="43.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80"/>
        <v>1.0049999999999999</v>
      </c>
      <c r="P3590">
        <f t="shared" si="281"/>
        <v>5.4726368159203981E-2</v>
      </c>
      <c r="Q3590" t="str" cm="1">
        <f t="array" ref="Q3590">_xlfn.IFS(LEFT(N3590,4)="film","film &amp; video",LEFT(N3590,4)="food","food",LEFT(N3590,4)="game","games",LEFT(N3590,4)="jour","journalism",LEFT(N3590,4)="musi","music",LEFT(N3590,4)="phot","photography",LEFT(N3590,4)="publ","publishing",LEFT(N3590,4)="tech","technology",LEFT(N3590,4)="thea","theater")</f>
        <v>theater</v>
      </c>
      <c r="R3590" t="str">
        <f t="shared" si="284"/>
        <v>plays</v>
      </c>
      <c r="S3590" s="10">
        <f t="shared" si="282"/>
        <v>42123.958333333328</v>
      </c>
      <c r="T3590" s="10">
        <f t="shared" si="283"/>
        <v>42101.828819444447</v>
      </c>
    </row>
    <row r="3591" spans="1:20" ht="43.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80"/>
        <v>1.2749999999999999</v>
      </c>
      <c r="P3591">
        <f t="shared" si="281"/>
        <v>1.215686274509804E-2</v>
      </c>
      <c r="Q3591" t="str" cm="1">
        <f t="array" ref="Q3591">_xlfn.IFS(LEFT(N3591,4)="film","film &amp; video",LEFT(N3591,4)="food","food",LEFT(N3591,4)="game","games",LEFT(N3591,4)="jour","journalism",LEFT(N3591,4)="musi","music",LEFT(N3591,4)="phot","photography",LEFT(N3591,4)="publ","publishing",LEFT(N3591,4)="tech","technology",LEFT(N3591,4)="thea","theater")</f>
        <v>theater</v>
      </c>
      <c r="R3591" t="str">
        <f t="shared" si="284"/>
        <v>plays</v>
      </c>
      <c r="S3591" s="10">
        <f t="shared" si="282"/>
        <v>42150.647534722222</v>
      </c>
      <c r="T3591" s="10">
        <f t="shared" si="283"/>
        <v>42125.647534722222</v>
      </c>
    </row>
    <row r="3592" spans="1:20" ht="43.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80"/>
        <v>1.0005999999999999</v>
      </c>
      <c r="P3592">
        <f t="shared" si="281"/>
        <v>1.4591245252848292E-2</v>
      </c>
      <c r="Q3592" t="str" cm="1">
        <f t="array" ref="Q3592">_xlfn.IFS(LEFT(N3592,4)="film","film &amp; video",LEFT(N3592,4)="food","food",LEFT(N3592,4)="game","games",LEFT(N3592,4)="jour","journalism",LEFT(N3592,4)="musi","music",LEFT(N3592,4)="phot","photography",LEFT(N3592,4)="publ","publishing",LEFT(N3592,4)="tech","technology",LEFT(N3592,4)="thea","theater")</f>
        <v>theater</v>
      </c>
      <c r="R3592" t="str">
        <f t="shared" si="284"/>
        <v>plays</v>
      </c>
      <c r="S3592" s="10">
        <f t="shared" si="282"/>
        <v>41932.333726851852</v>
      </c>
      <c r="T3592" s="10">
        <f t="shared" si="283"/>
        <v>41902.333726851852</v>
      </c>
    </row>
    <row r="3593" spans="1:20" ht="43.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80"/>
        <v>1.75</v>
      </c>
      <c r="P3593">
        <f t="shared" si="281"/>
        <v>1.4693877551020407E-2</v>
      </c>
      <c r="Q3593" t="str" cm="1">
        <f t="array" ref="Q3593">_xlfn.IFS(LEFT(N3593,4)="film","film &amp; video",LEFT(N3593,4)="food","food",LEFT(N3593,4)="game","games",LEFT(N3593,4)="jour","journalism",LEFT(N3593,4)="musi","music",LEFT(N3593,4)="phot","photography",LEFT(N3593,4)="publ","publishing",LEFT(N3593,4)="tech","technology",LEFT(N3593,4)="thea","theater")</f>
        <v>theater</v>
      </c>
      <c r="R3593" t="str">
        <f t="shared" si="284"/>
        <v>plays</v>
      </c>
      <c r="S3593" s="10">
        <f t="shared" si="282"/>
        <v>42028.207638888889</v>
      </c>
      <c r="T3593" s="10">
        <f t="shared" si="283"/>
        <v>42003.948425925926</v>
      </c>
    </row>
    <row r="3594" spans="1:20" ht="43.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80"/>
        <v>1.2725</v>
      </c>
      <c r="P3594">
        <f t="shared" si="281"/>
        <v>1.37524557956778E-2</v>
      </c>
      <c r="Q3594" t="str" cm="1">
        <f t="array" ref="Q3594">_xlfn.IFS(LEFT(N3594,4)="film","film &amp; video",LEFT(N3594,4)="food","food",LEFT(N3594,4)="game","games",LEFT(N3594,4)="jour","journalism",LEFT(N3594,4)="musi","music",LEFT(N3594,4)="phot","photography",LEFT(N3594,4)="publ","publishing",LEFT(N3594,4)="tech","technology",LEFT(N3594,4)="thea","theater")</f>
        <v>theater</v>
      </c>
      <c r="R3594" t="str">
        <f t="shared" si="284"/>
        <v>plays</v>
      </c>
      <c r="S3594" s="10">
        <f t="shared" si="282"/>
        <v>42046.207638888889</v>
      </c>
      <c r="T3594" s="10">
        <f t="shared" si="283"/>
        <v>41988.829942129625</v>
      </c>
    </row>
    <row r="3595" spans="1:20" ht="43.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80"/>
        <v>1.1063333333333334</v>
      </c>
      <c r="P3595">
        <f t="shared" si="281"/>
        <v>1.2955709551069599E-2</v>
      </c>
      <c r="Q3595" t="str" cm="1">
        <f t="array" ref="Q3595">_xlfn.IFS(LEFT(N3595,4)="film","film &amp; video",LEFT(N3595,4)="food","food",LEFT(N3595,4)="game","games",LEFT(N3595,4)="jour","journalism",LEFT(N3595,4)="musi","music",LEFT(N3595,4)="phot","photography",LEFT(N3595,4)="publ","publishing",LEFT(N3595,4)="tech","technology",LEFT(N3595,4)="thea","theater")</f>
        <v>theater</v>
      </c>
      <c r="R3595" t="str">
        <f t="shared" si="284"/>
        <v>plays</v>
      </c>
      <c r="S3595" s="10">
        <f t="shared" si="282"/>
        <v>42009.851388888885</v>
      </c>
      <c r="T3595" s="10">
        <f t="shared" si="283"/>
        <v>41974.898599537039</v>
      </c>
    </row>
    <row r="3596" spans="1:20" ht="43.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80"/>
        <v>1.2593749999999999</v>
      </c>
      <c r="P3596">
        <f t="shared" si="281"/>
        <v>1.7866004962779156E-2</v>
      </c>
      <c r="Q3596" t="str" cm="1">
        <f t="array" ref="Q3596">_xlfn.IFS(LEFT(N3596,4)="film","film &amp; video",LEFT(N3596,4)="food","food",LEFT(N3596,4)="game","games",LEFT(N3596,4)="jour","journalism",LEFT(N3596,4)="musi","music",LEFT(N3596,4)="phot","photography",LEFT(N3596,4)="publ","publishing",LEFT(N3596,4)="tech","technology",LEFT(N3596,4)="thea","theater")</f>
        <v>theater</v>
      </c>
      <c r="R3596" t="str">
        <f t="shared" si="284"/>
        <v>plays</v>
      </c>
      <c r="S3596" s="10">
        <f t="shared" si="282"/>
        <v>42617.066921296297</v>
      </c>
      <c r="T3596" s="10">
        <f t="shared" si="283"/>
        <v>42592.066921296297</v>
      </c>
    </row>
    <row r="3597" spans="1:20" ht="28.8">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80"/>
        <v>1.1850000000000001</v>
      </c>
      <c r="P3597">
        <f t="shared" si="281"/>
        <v>2.0123336579032782E-2</v>
      </c>
      <c r="Q3597" t="str" cm="1">
        <f t="array" ref="Q3597">_xlfn.IFS(LEFT(N3597,4)="film","film &amp; video",LEFT(N3597,4)="food","food",LEFT(N3597,4)="game","games",LEFT(N3597,4)="jour","journalism",LEFT(N3597,4)="musi","music",LEFT(N3597,4)="phot","photography",LEFT(N3597,4)="publ","publishing",LEFT(N3597,4)="tech","technology",LEFT(N3597,4)="thea","theater")</f>
        <v>theater</v>
      </c>
      <c r="R3597" t="str">
        <f t="shared" si="284"/>
        <v>plays</v>
      </c>
      <c r="S3597" s="10">
        <f t="shared" si="282"/>
        <v>42076.290972222225</v>
      </c>
      <c r="T3597" s="10">
        <f t="shared" si="283"/>
        <v>42050.008368055554</v>
      </c>
    </row>
    <row r="3598" spans="1:20" ht="43.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80"/>
        <v>1.0772727272727274</v>
      </c>
      <c r="P3598">
        <f t="shared" si="281"/>
        <v>1.2658227848101266E-2</v>
      </c>
      <c r="Q3598" t="str" cm="1">
        <f t="array" ref="Q3598">_xlfn.IFS(LEFT(N3598,4)="film","film &amp; video",LEFT(N3598,4)="food","food",LEFT(N3598,4)="game","games",LEFT(N3598,4)="jour","journalism",LEFT(N3598,4)="musi","music",LEFT(N3598,4)="phot","photography",LEFT(N3598,4)="publ","publishing",LEFT(N3598,4)="tech","technology",LEFT(N3598,4)="thea","theater")</f>
        <v>theater</v>
      </c>
      <c r="R3598" t="str">
        <f t="shared" si="284"/>
        <v>plays</v>
      </c>
      <c r="S3598" s="10">
        <f t="shared" si="282"/>
        <v>41877.715069444443</v>
      </c>
      <c r="T3598" s="10">
        <f t="shared" si="283"/>
        <v>41856.715069444443</v>
      </c>
    </row>
    <row r="3599" spans="1:20" ht="28.8">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80"/>
        <v>1.026</v>
      </c>
      <c r="P3599">
        <f t="shared" si="281"/>
        <v>1.2865497076023392E-2</v>
      </c>
      <c r="Q3599" t="str" cm="1">
        <f t="array" ref="Q3599">_xlfn.IFS(LEFT(N3599,4)="film","film &amp; video",LEFT(N3599,4)="food","food",LEFT(N3599,4)="game","games",LEFT(N3599,4)="jour","journalism",LEFT(N3599,4)="musi","music",LEFT(N3599,4)="phot","photography",LEFT(N3599,4)="publ","publishing",LEFT(N3599,4)="tech","technology",LEFT(N3599,4)="thea","theater")</f>
        <v>theater</v>
      </c>
      <c r="R3599" t="str">
        <f t="shared" si="284"/>
        <v>plays</v>
      </c>
      <c r="S3599" s="10">
        <f t="shared" si="282"/>
        <v>42432.249305555553</v>
      </c>
      <c r="T3599" s="10">
        <f t="shared" si="283"/>
        <v>42417.585532407407</v>
      </c>
    </row>
    <row r="3600" spans="1:20" ht="43.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80"/>
        <v>1.101</v>
      </c>
      <c r="P3600">
        <f t="shared" si="281"/>
        <v>2.4523160762942781E-2</v>
      </c>
      <c r="Q3600" t="str" cm="1">
        <f t="array" ref="Q3600">_xlfn.IFS(LEFT(N3600,4)="film","film &amp; video",LEFT(N3600,4)="food","food",LEFT(N3600,4)="game","games",LEFT(N3600,4)="jour","journalism",LEFT(N3600,4)="musi","music",LEFT(N3600,4)="phot","photography",LEFT(N3600,4)="publ","publishing",LEFT(N3600,4)="tech","technology",LEFT(N3600,4)="thea","theater")</f>
        <v>theater</v>
      </c>
      <c r="R3600" t="str">
        <f t="shared" si="284"/>
        <v>plays</v>
      </c>
      <c r="S3600" s="10">
        <f t="shared" si="282"/>
        <v>41885.207638888889</v>
      </c>
      <c r="T3600" s="10">
        <f t="shared" si="283"/>
        <v>41866.79886574074</v>
      </c>
    </row>
    <row r="3601" spans="1:20" ht="43.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80"/>
        <v>2.02</v>
      </c>
      <c r="P3601">
        <f t="shared" si="281"/>
        <v>1.6831683168316833E-2</v>
      </c>
      <c r="Q3601" t="str" cm="1">
        <f t="array" ref="Q3601">_xlfn.IFS(LEFT(N3601,4)="film","film &amp; video",LEFT(N3601,4)="food","food",LEFT(N3601,4)="game","games",LEFT(N3601,4)="jour","journalism",LEFT(N3601,4)="musi","music",LEFT(N3601,4)="phot","photography",LEFT(N3601,4)="publ","publishing",LEFT(N3601,4)="tech","technology",LEFT(N3601,4)="thea","theater")</f>
        <v>theater</v>
      </c>
      <c r="R3601" t="str">
        <f t="shared" si="284"/>
        <v>plays</v>
      </c>
      <c r="S3601" s="10">
        <f t="shared" si="282"/>
        <v>42246</v>
      </c>
      <c r="T3601" s="10">
        <f t="shared" si="283"/>
        <v>42220.79487268519</v>
      </c>
    </row>
    <row r="3602" spans="1:20" ht="28.8">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80"/>
        <v>1.3</v>
      </c>
      <c r="P3602">
        <f t="shared" si="281"/>
        <v>0.30769230769230771</v>
      </c>
      <c r="Q3602" t="str" cm="1">
        <f t="array" ref="Q3602">_xlfn.IFS(LEFT(N3602,4)="film","film &amp; video",LEFT(N3602,4)="food","food",LEFT(N3602,4)="game","games",LEFT(N3602,4)="jour","journalism",LEFT(N3602,4)="musi","music",LEFT(N3602,4)="phot","photography",LEFT(N3602,4)="publ","publishing",LEFT(N3602,4)="tech","technology",LEFT(N3602,4)="thea","theater")</f>
        <v>theater</v>
      </c>
      <c r="R3602" t="str">
        <f t="shared" si="284"/>
        <v>plays</v>
      </c>
      <c r="S3602" s="10">
        <f t="shared" si="282"/>
        <v>42656.849120370374</v>
      </c>
      <c r="T3602" s="10">
        <f t="shared" si="283"/>
        <v>42628.849120370374</v>
      </c>
    </row>
    <row r="3603" spans="1:20" ht="43.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80"/>
        <v>1.0435000000000001</v>
      </c>
      <c r="P3603">
        <f t="shared" si="281"/>
        <v>2.5395304264494489E-2</v>
      </c>
      <c r="Q3603" t="str" cm="1">
        <f t="array" ref="Q3603">_xlfn.IFS(LEFT(N3603,4)="film","film &amp; video",LEFT(N3603,4)="food","food",LEFT(N3603,4)="game","games",LEFT(N3603,4)="jour","journalism",LEFT(N3603,4)="musi","music",LEFT(N3603,4)="phot","photography",LEFT(N3603,4)="publ","publishing",LEFT(N3603,4)="tech","technology",LEFT(N3603,4)="thea","theater")</f>
        <v>theater</v>
      </c>
      <c r="R3603" t="str">
        <f t="shared" si="284"/>
        <v>plays</v>
      </c>
      <c r="S3603" s="10">
        <f t="shared" si="282"/>
        <v>42020.99863425926</v>
      </c>
      <c r="T3603" s="10">
        <f t="shared" si="283"/>
        <v>41990.99863425926</v>
      </c>
    </row>
    <row r="3604" spans="1:20" ht="57.6">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80"/>
        <v>1.0004999999999999</v>
      </c>
      <c r="P3604">
        <f t="shared" si="281"/>
        <v>1.2243878060969516E-2</v>
      </c>
      <c r="Q3604" t="str" cm="1">
        <f t="array" ref="Q3604">_xlfn.IFS(LEFT(N3604,4)="film","film &amp; video",LEFT(N3604,4)="food","food",LEFT(N3604,4)="game","games",LEFT(N3604,4)="jour","journalism",LEFT(N3604,4)="musi","music",LEFT(N3604,4)="phot","photography",LEFT(N3604,4)="publ","publishing",LEFT(N3604,4)="tech","technology",LEFT(N3604,4)="thea","theater")</f>
        <v>theater</v>
      </c>
      <c r="R3604" t="str">
        <f t="shared" si="284"/>
        <v>plays</v>
      </c>
      <c r="S3604" s="10">
        <f t="shared" si="282"/>
        <v>42507.894432870366</v>
      </c>
      <c r="T3604" s="10">
        <f t="shared" si="283"/>
        <v>42447.894432870366</v>
      </c>
    </row>
    <row r="3605" spans="1:20" ht="43.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80"/>
        <v>1.7066666666666668</v>
      </c>
      <c r="P3605">
        <f t="shared" si="281"/>
        <v>2.2265625000000001E-2</v>
      </c>
      <c r="Q3605" t="str" cm="1">
        <f t="array" ref="Q3605">_xlfn.IFS(LEFT(N3605,4)="film","film &amp; video",LEFT(N3605,4)="food","food",LEFT(N3605,4)="game","games",LEFT(N3605,4)="jour","journalism",LEFT(N3605,4)="musi","music",LEFT(N3605,4)="phot","photography",LEFT(N3605,4)="publ","publishing",LEFT(N3605,4)="tech","technology",LEFT(N3605,4)="thea","theater")</f>
        <v>theater</v>
      </c>
      <c r="R3605" t="str">
        <f t="shared" si="284"/>
        <v>plays</v>
      </c>
      <c r="S3605" s="10">
        <f t="shared" si="282"/>
        <v>42313.906018518523</v>
      </c>
      <c r="T3605" s="10">
        <f t="shared" si="283"/>
        <v>42283.864351851851</v>
      </c>
    </row>
    <row r="3606" spans="1:20" ht="43.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80"/>
        <v>1.1283333333333334</v>
      </c>
      <c r="P3606">
        <f t="shared" si="281"/>
        <v>2.0384047267355983E-2</v>
      </c>
      <c r="Q3606" t="str" cm="1">
        <f t="array" ref="Q3606">_xlfn.IFS(LEFT(N3606,4)="film","film &amp; video",LEFT(N3606,4)="food","food",LEFT(N3606,4)="game","games",LEFT(N3606,4)="jour","journalism",LEFT(N3606,4)="musi","music",LEFT(N3606,4)="phot","photography",LEFT(N3606,4)="publ","publishing",LEFT(N3606,4)="tech","technology",LEFT(N3606,4)="thea","theater")</f>
        <v>theater</v>
      </c>
      <c r="R3606" t="str">
        <f t="shared" si="284"/>
        <v>plays</v>
      </c>
      <c r="S3606" s="10">
        <f t="shared" si="282"/>
        <v>42489.290972222225</v>
      </c>
      <c r="T3606" s="10">
        <f t="shared" si="283"/>
        <v>42483.015694444446</v>
      </c>
    </row>
    <row r="3607" spans="1:20" ht="57.6">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80"/>
        <v>1.84</v>
      </c>
      <c r="P3607">
        <f t="shared" si="281"/>
        <v>3.2608695652173912E-2</v>
      </c>
      <c r="Q3607" t="str" cm="1">
        <f t="array" ref="Q3607">_xlfn.IFS(LEFT(N3607,4)="film","film &amp; video",LEFT(N3607,4)="food","food",LEFT(N3607,4)="game","games",LEFT(N3607,4)="jour","journalism",LEFT(N3607,4)="musi","music",LEFT(N3607,4)="phot","photography",LEFT(N3607,4)="publ","publishing",LEFT(N3607,4)="tech","technology",LEFT(N3607,4)="thea","theater")</f>
        <v>theater</v>
      </c>
      <c r="R3607" t="str">
        <f t="shared" si="284"/>
        <v>plays</v>
      </c>
      <c r="S3607" s="10">
        <f t="shared" si="282"/>
        <v>42413.793124999997</v>
      </c>
      <c r="T3607" s="10">
        <f t="shared" si="283"/>
        <v>42383.793124999997</v>
      </c>
    </row>
    <row r="3608" spans="1:20" ht="43.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80"/>
        <v>1.3026666666666666</v>
      </c>
      <c r="P3608">
        <f t="shared" si="281"/>
        <v>1.6376663254861822E-2</v>
      </c>
      <c r="Q3608" t="str" cm="1">
        <f t="array" ref="Q3608">_xlfn.IFS(LEFT(N3608,4)="film","film &amp; video",LEFT(N3608,4)="food","food",LEFT(N3608,4)="game","games",LEFT(N3608,4)="jour","journalism",LEFT(N3608,4)="musi","music",LEFT(N3608,4)="phot","photography",LEFT(N3608,4)="publ","publishing",LEFT(N3608,4)="tech","technology",LEFT(N3608,4)="thea","theater")</f>
        <v>theater</v>
      </c>
      <c r="R3608" t="str">
        <f t="shared" si="284"/>
        <v>plays</v>
      </c>
      <c r="S3608" s="10">
        <f t="shared" si="282"/>
        <v>42596.604826388888</v>
      </c>
      <c r="T3608" s="10">
        <f t="shared" si="283"/>
        <v>42566.604826388888</v>
      </c>
    </row>
    <row r="3609" spans="1:20" ht="28.8">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80"/>
        <v>1.0545454545454545</v>
      </c>
      <c r="P3609">
        <f t="shared" si="281"/>
        <v>3.4482758620689655E-2</v>
      </c>
      <c r="Q3609" t="str" cm="1">
        <f t="array" ref="Q3609">_xlfn.IFS(LEFT(N3609,4)="film","film &amp; video",LEFT(N3609,4)="food","food",LEFT(N3609,4)="game","games",LEFT(N3609,4)="jour","journalism",LEFT(N3609,4)="musi","music",LEFT(N3609,4)="phot","photography",LEFT(N3609,4)="publ","publishing",LEFT(N3609,4)="tech","technology",LEFT(N3609,4)="thea","theater")</f>
        <v>theater</v>
      </c>
      <c r="R3609" t="str">
        <f t="shared" si="284"/>
        <v>plays</v>
      </c>
      <c r="S3609" s="10">
        <f t="shared" si="282"/>
        <v>42353</v>
      </c>
      <c r="T3609" s="10">
        <f t="shared" si="283"/>
        <v>42338.963912037041</v>
      </c>
    </row>
    <row r="3610" spans="1:20" ht="43.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80"/>
        <v>1</v>
      </c>
      <c r="P3610">
        <f t="shared" si="281"/>
        <v>3.3750000000000002E-2</v>
      </c>
      <c r="Q3610" t="str" cm="1">
        <f t="array" ref="Q3610">_xlfn.IFS(LEFT(N3610,4)="film","film &amp; video",LEFT(N3610,4)="food","food",LEFT(N3610,4)="game","games",LEFT(N3610,4)="jour","journalism",LEFT(N3610,4)="musi","music",LEFT(N3610,4)="phot","photography",LEFT(N3610,4)="publ","publishing",LEFT(N3610,4)="tech","technology",LEFT(N3610,4)="thea","theater")</f>
        <v>theater</v>
      </c>
      <c r="R3610" t="str">
        <f t="shared" si="284"/>
        <v>plays</v>
      </c>
      <c r="S3610" s="10">
        <f t="shared" si="282"/>
        <v>42538.583333333328</v>
      </c>
      <c r="T3610" s="10">
        <f t="shared" si="283"/>
        <v>42506.709375000006</v>
      </c>
    </row>
    <row r="3611" spans="1:20" ht="43.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80"/>
        <v>1.5331632653061225</v>
      </c>
      <c r="P3611">
        <f t="shared" si="281"/>
        <v>6.9883527454242932E-3</v>
      </c>
      <c r="Q3611" t="str" cm="1">
        <f t="array" ref="Q3611">_xlfn.IFS(LEFT(N3611,4)="film","film &amp; video",LEFT(N3611,4)="food","food",LEFT(N3611,4)="game","games",LEFT(N3611,4)="jour","journalism",LEFT(N3611,4)="musi","music",LEFT(N3611,4)="phot","photography",LEFT(N3611,4)="publ","publishing",LEFT(N3611,4)="tech","technology",LEFT(N3611,4)="thea","theater")</f>
        <v>theater</v>
      </c>
      <c r="R3611" t="str">
        <f t="shared" si="284"/>
        <v>plays</v>
      </c>
      <c r="S3611" s="10">
        <f t="shared" si="282"/>
        <v>42459.950057870374</v>
      </c>
      <c r="T3611" s="10">
        <f t="shared" si="283"/>
        <v>42429.991724537031</v>
      </c>
    </row>
    <row r="3612" spans="1:20" ht="43.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80"/>
        <v>1.623</v>
      </c>
      <c r="P3612">
        <f t="shared" si="281"/>
        <v>1.9100431300061615E-2</v>
      </c>
      <c r="Q3612" t="str" cm="1">
        <f t="array" ref="Q3612">_xlfn.IFS(LEFT(N3612,4)="film","film &amp; video",LEFT(N3612,4)="food","food",LEFT(N3612,4)="game","games",LEFT(N3612,4)="jour","journalism",LEFT(N3612,4)="musi","music",LEFT(N3612,4)="phot","photography",LEFT(N3612,4)="publ","publishing",LEFT(N3612,4)="tech","technology",LEFT(N3612,4)="thea","theater")</f>
        <v>theater</v>
      </c>
      <c r="R3612" t="str">
        <f t="shared" si="284"/>
        <v>plays</v>
      </c>
      <c r="S3612" s="10">
        <f t="shared" si="282"/>
        <v>42233.432129629626</v>
      </c>
      <c r="T3612" s="10">
        <f t="shared" si="283"/>
        <v>42203.432129629626</v>
      </c>
    </row>
    <row r="3613" spans="1:20" ht="43.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80"/>
        <v>1.36</v>
      </c>
      <c r="P3613">
        <f t="shared" si="281"/>
        <v>1.4999999999999999E-2</v>
      </c>
      <c r="Q3613" t="str" cm="1">
        <f t="array" ref="Q3613">_xlfn.IFS(LEFT(N3613,4)="film","film &amp; video",LEFT(N3613,4)="food","food",LEFT(N3613,4)="game","games",LEFT(N3613,4)="jour","journalism",LEFT(N3613,4)="musi","music",LEFT(N3613,4)="phot","photography",LEFT(N3613,4)="publ","publishing",LEFT(N3613,4)="tech","technology",LEFT(N3613,4)="thea","theater")</f>
        <v>theater</v>
      </c>
      <c r="R3613" t="str">
        <f t="shared" si="284"/>
        <v>plays</v>
      </c>
      <c r="S3613" s="10">
        <f t="shared" si="282"/>
        <v>42102.370381944449</v>
      </c>
      <c r="T3613" s="10">
        <f t="shared" si="283"/>
        <v>42072.370381944449</v>
      </c>
    </row>
    <row r="3614" spans="1:20" ht="43.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80"/>
        <v>1.444</v>
      </c>
      <c r="P3614">
        <f t="shared" si="281"/>
        <v>7.8947368421052634E-3</v>
      </c>
      <c r="Q3614" t="str" cm="1">
        <f t="array" ref="Q3614">_xlfn.IFS(LEFT(N3614,4)="film","film &amp; video",LEFT(N3614,4)="food","food",LEFT(N3614,4)="game","games",LEFT(N3614,4)="jour","journalism",LEFT(N3614,4)="musi","music",LEFT(N3614,4)="phot","photography",LEFT(N3614,4)="publ","publishing",LEFT(N3614,4)="tech","technology",LEFT(N3614,4)="thea","theater")</f>
        <v>theater</v>
      </c>
      <c r="R3614" t="str">
        <f t="shared" si="284"/>
        <v>plays</v>
      </c>
      <c r="S3614" s="10">
        <f t="shared" si="282"/>
        <v>41799.726979166669</v>
      </c>
      <c r="T3614" s="10">
        <f t="shared" si="283"/>
        <v>41789.726979166669</v>
      </c>
    </row>
    <row r="3615" spans="1:20" ht="43.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80"/>
        <v>1</v>
      </c>
      <c r="P3615">
        <f t="shared" si="281"/>
        <v>1.6E-2</v>
      </c>
      <c r="Q3615" t="str" cm="1">
        <f t="array" ref="Q3615">_xlfn.IFS(LEFT(N3615,4)="film","film &amp; video",LEFT(N3615,4)="food","food",LEFT(N3615,4)="game","games",LEFT(N3615,4)="jour","journalism",LEFT(N3615,4)="musi","music",LEFT(N3615,4)="phot","photography",LEFT(N3615,4)="publ","publishing",LEFT(N3615,4)="tech","technology",LEFT(N3615,4)="thea","theater")</f>
        <v>theater</v>
      </c>
      <c r="R3615" t="str">
        <f t="shared" si="284"/>
        <v>plays</v>
      </c>
      <c r="S3615" s="10">
        <f t="shared" si="282"/>
        <v>41818.58997685185</v>
      </c>
      <c r="T3615" s="10">
        <f t="shared" si="283"/>
        <v>41788.58997685185</v>
      </c>
    </row>
    <row r="3616" spans="1:20" ht="43.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80"/>
        <v>1.008</v>
      </c>
      <c r="P3616">
        <f t="shared" si="281"/>
        <v>2.8174603174603175E-2</v>
      </c>
      <c r="Q3616" t="str" cm="1">
        <f t="array" ref="Q3616">_xlfn.IFS(LEFT(N3616,4)="film","film &amp; video",LEFT(N3616,4)="food","food",LEFT(N3616,4)="game","games",LEFT(N3616,4)="jour","journalism",LEFT(N3616,4)="musi","music",LEFT(N3616,4)="phot","photography",LEFT(N3616,4)="publ","publishing",LEFT(N3616,4)="tech","technology",LEFT(N3616,4)="thea","theater")</f>
        <v>theater</v>
      </c>
      <c r="R3616" t="str">
        <f t="shared" si="284"/>
        <v>plays</v>
      </c>
      <c r="S3616" s="10">
        <f t="shared" si="282"/>
        <v>42174.041851851856</v>
      </c>
      <c r="T3616" s="10">
        <f t="shared" si="283"/>
        <v>42144.041851851856</v>
      </c>
    </row>
    <row r="3617" spans="1:20" ht="43.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80"/>
        <v>1.0680000000000001</v>
      </c>
      <c r="P3617">
        <f t="shared" si="281"/>
        <v>2.6966292134831461E-2</v>
      </c>
      <c r="Q3617" t="str" cm="1">
        <f t="array" ref="Q3617">_xlfn.IFS(LEFT(N3617,4)="film","film &amp; video",LEFT(N3617,4)="food","food",LEFT(N3617,4)="game","games",LEFT(N3617,4)="jour","journalism",LEFT(N3617,4)="musi","music",LEFT(N3617,4)="phot","photography",LEFT(N3617,4)="publ","publishing",LEFT(N3617,4)="tech","technology",LEFT(N3617,4)="thea","theater")</f>
        <v>theater</v>
      </c>
      <c r="R3617" t="str">
        <f t="shared" si="284"/>
        <v>plays</v>
      </c>
      <c r="S3617" s="10">
        <f t="shared" si="282"/>
        <v>42348.593703703707</v>
      </c>
      <c r="T3617" s="10">
        <f t="shared" si="283"/>
        <v>42318.593703703707</v>
      </c>
    </row>
    <row r="3618" spans="1:20" ht="43.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80"/>
        <v>1.248</v>
      </c>
      <c r="P3618">
        <f t="shared" si="281"/>
        <v>1.4423076923076924E-2</v>
      </c>
      <c r="Q3618" t="str" cm="1">
        <f t="array" ref="Q3618">_xlfn.IFS(LEFT(N3618,4)="film","film &amp; video",LEFT(N3618,4)="food","food",LEFT(N3618,4)="game","games",LEFT(N3618,4)="jour","journalism",LEFT(N3618,4)="musi","music",LEFT(N3618,4)="phot","photography",LEFT(N3618,4)="publ","publishing",LEFT(N3618,4)="tech","technology",LEFT(N3618,4)="thea","theater")</f>
        <v>theater</v>
      </c>
      <c r="R3618" t="str">
        <f t="shared" si="284"/>
        <v>plays</v>
      </c>
      <c r="S3618" s="10">
        <f t="shared" si="282"/>
        <v>42082.908148148148</v>
      </c>
      <c r="T3618" s="10">
        <f t="shared" si="283"/>
        <v>42052.949814814812</v>
      </c>
    </row>
    <row r="3619" spans="1:20" ht="43.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80"/>
        <v>1.1891891891891893</v>
      </c>
      <c r="P3619">
        <f t="shared" si="281"/>
        <v>5.7954545454545453E-2</v>
      </c>
      <c r="Q3619" t="str" cm="1">
        <f t="array" ref="Q3619">_xlfn.IFS(LEFT(N3619,4)="film","film &amp; video",LEFT(N3619,4)="food","food",LEFT(N3619,4)="game","games",LEFT(N3619,4)="jour","journalism",LEFT(N3619,4)="musi","music",LEFT(N3619,4)="phot","photography",LEFT(N3619,4)="publ","publishing",LEFT(N3619,4)="tech","technology",LEFT(N3619,4)="thea","theater")</f>
        <v>theater</v>
      </c>
      <c r="R3619" t="str">
        <f t="shared" si="284"/>
        <v>plays</v>
      </c>
      <c r="S3619" s="10">
        <f t="shared" si="282"/>
        <v>42794</v>
      </c>
      <c r="T3619" s="10">
        <f t="shared" si="283"/>
        <v>42779.610289351855</v>
      </c>
    </row>
    <row r="3620" spans="1:20" ht="43.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80"/>
        <v>1.01</v>
      </c>
      <c r="P3620">
        <f t="shared" si="281"/>
        <v>2.7722772277227723E-2</v>
      </c>
      <c r="Q3620" t="str" cm="1">
        <f t="array" ref="Q3620">_xlfn.IFS(LEFT(N3620,4)="film","film &amp; video",LEFT(N3620,4)="food","food",LEFT(N3620,4)="game","games",LEFT(N3620,4)="jour","journalism",LEFT(N3620,4)="musi","music",LEFT(N3620,4)="phot","photography",LEFT(N3620,4)="publ","publishing",LEFT(N3620,4)="tech","technology",LEFT(N3620,4)="thea","theater")</f>
        <v>theater</v>
      </c>
      <c r="R3620" t="str">
        <f t="shared" si="284"/>
        <v>plays</v>
      </c>
      <c r="S3620" s="10">
        <f t="shared" si="282"/>
        <v>42158.627893518518</v>
      </c>
      <c r="T3620" s="10">
        <f t="shared" si="283"/>
        <v>42128.627893518518</v>
      </c>
    </row>
    <row r="3621" spans="1:20" ht="43.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80"/>
        <v>1.1299999999999999</v>
      </c>
      <c r="P3621">
        <f t="shared" si="281"/>
        <v>1.5044247787610619E-2</v>
      </c>
      <c r="Q3621" t="str" cm="1">
        <f t="array" ref="Q3621">_xlfn.IFS(LEFT(N3621,4)="film","film &amp; video",LEFT(N3621,4)="food","food",LEFT(N3621,4)="game","games",LEFT(N3621,4)="jour","journalism",LEFT(N3621,4)="musi","music",LEFT(N3621,4)="phot","photography",LEFT(N3621,4)="publ","publishing",LEFT(N3621,4)="tech","technology",LEFT(N3621,4)="thea","theater")</f>
        <v>theater</v>
      </c>
      <c r="R3621" t="str">
        <f t="shared" si="284"/>
        <v>plays</v>
      </c>
      <c r="S3621" s="10">
        <f t="shared" si="282"/>
        <v>42693.916666666672</v>
      </c>
      <c r="T3621" s="10">
        <f t="shared" si="283"/>
        <v>42661.132245370376</v>
      </c>
    </row>
    <row r="3622" spans="1:20" ht="43.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80"/>
        <v>1.0519047619047619</v>
      </c>
      <c r="P3622">
        <f t="shared" si="281"/>
        <v>1.7836124943413308E-2</v>
      </c>
      <c r="Q3622" t="str" cm="1">
        <f t="array" ref="Q3622">_xlfn.IFS(LEFT(N3622,4)="film","film &amp; video",LEFT(N3622,4)="food","food",LEFT(N3622,4)="game","games",LEFT(N3622,4)="jour","journalism",LEFT(N3622,4)="musi","music",LEFT(N3622,4)="phot","photography",LEFT(N3622,4)="publ","publishing",LEFT(N3622,4)="tech","technology",LEFT(N3622,4)="thea","theater")</f>
        <v>theater</v>
      </c>
      <c r="R3622" t="str">
        <f t="shared" si="284"/>
        <v>plays</v>
      </c>
      <c r="S3622" s="10">
        <f t="shared" si="282"/>
        <v>42068.166666666672</v>
      </c>
      <c r="T3622" s="10">
        <f t="shared" si="283"/>
        <v>42037.938206018516</v>
      </c>
    </row>
    <row r="3623" spans="1:20" ht="43.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80"/>
        <v>1.0973333333333333</v>
      </c>
      <c r="P3623">
        <f t="shared" si="281"/>
        <v>2.12636695018226E-2</v>
      </c>
      <c r="Q3623" t="str" cm="1">
        <f t="array" ref="Q3623">_xlfn.IFS(LEFT(N3623,4)="film","film &amp; video",LEFT(N3623,4)="food","food",LEFT(N3623,4)="game","games",LEFT(N3623,4)="jour","journalism",LEFT(N3623,4)="musi","music",LEFT(N3623,4)="phot","photography",LEFT(N3623,4)="publ","publishing",LEFT(N3623,4)="tech","technology",LEFT(N3623,4)="thea","theater")</f>
        <v>theater</v>
      </c>
      <c r="R3623" t="str">
        <f t="shared" si="284"/>
        <v>plays</v>
      </c>
      <c r="S3623" s="10">
        <f t="shared" si="282"/>
        <v>42643.875</v>
      </c>
      <c r="T3623" s="10">
        <f t="shared" si="283"/>
        <v>42619.935694444444</v>
      </c>
    </row>
    <row r="3624" spans="1:20" ht="28.8">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80"/>
        <v>1.00099</v>
      </c>
      <c r="P3624">
        <f t="shared" si="281"/>
        <v>2.0979230561743872E-2</v>
      </c>
      <c r="Q3624" t="str" cm="1">
        <f t="array" ref="Q3624">_xlfn.IFS(LEFT(N3624,4)="film","film &amp; video",LEFT(N3624,4)="food","food",LEFT(N3624,4)="game","games",LEFT(N3624,4)="jour","journalism",LEFT(N3624,4)="musi","music",LEFT(N3624,4)="phot","photography",LEFT(N3624,4)="publ","publishing",LEFT(N3624,4)="tech","technology",LEFT(N3624,4)="thea","theater")</f>
        <v>theater</v>
      </c>
      <c r="R3624" t="str">
        <f t="shared" si="284"/>
        <v>plays</v>
      </c>
      <c r="S3624" s="10">
        <f t="shared" si="282"/>
        <v>41910.140972222223</v>
      </c>
      <c r="T3624" s="10">
        <f t="shared" si="283"/>
        <v>41877.221886574072</v>
      </c>
    </row>
    <row r="3625" spans="1:20" ht="28.8">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80"/>
        <v>1.2</v>
      </c>
      <c r="P3625">
        <f t="shared" si="281"/>
        <v>1.1333333333333334E-2</v>
      </c>
      <c r="Q3625" t="str" cm="1">
        <f t="array" ref="Q3625">_xlfn.IFS(LEFT(N3625,4)="film","film &amp; video",LEFT(N3625,4)="food","food",LEFT(N3625,4)="game","games",LEFT(N3625,4)="jour","journalism",LEFT(N3625,4)="musi","music",LEFT(N3625,4)="phot","photography",LEFT(N3625,4)="publ","publishing",LEFT(N3625,4)="tech","technology",LEFT(N3625,4)="thea","theater")</f>
        <v>theater</v>
      </c>
      <c r="R3625" t="str">
        <f t="shared" si="284"/>
        <v>plays</v>
      </c>
      <c r="S3625" s="10">
        <f t="shared" si="282"/>
        <v>41846.291666666664</v>
      </c>
      <c r="T3625" s="10">
        <f t="shared" si="283"/>
        <v>41828.736921296295</v>
      </c>
    </row>
    <row r="3626" spans="1:20" ht="7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80"/>
        <v>1.0493333333333332</v>
      </c>
      <c r="P3626">
        <f t="shared" si="281"/>
        <v>1.238881829733164E-2</v>
      </c>
      <c r="Q3626" t="str" cm="1">
        <f t="array" ref="Q3626">_xlfn.IFS(LEFT(N3626,4)="film","film &amp; video",LEFT(N3626,4)="food","food",LEFT(N3626,4)="game","games",LEFT(N3626,4)="jour","journalism",LEFT(N3626,4)="musi","music",LEFT(N3626,4)="phot","photography",LEFT(N3626,4)="publ","publishing",LEFT(N3626,4)="tech","technology",LEFT(N3626,4)="thea","theater")</f>
        <v>theater</v>
      </c>
      <c r="R3626" t="str">
        <f t="shared" si="284"/>
        <v>plays</v>
      </c>
      <c r="S3626" s="10">
        <f t="shared" si="282"/>
        <v>42605.774189814809</v>
      </c>
      <c r="T3626" s="10">
        <f t="shared" si="283"/>
        <v>42545.774189814809</v>
      </c>
    </row>
    <row r="3627" spans="1:20" ht="57.6">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80"/>
        <v>1.0266666666666666</v>
      </c>
      <c r="P3627">
        <f t="shared" si="281"/>
        <v>2.5324675324675326E-2</v>
      </c>
      <c r="Q3627" t="str" cm="1">
        <f t="array" ref="Q3627">_xlfn.IFS(LEFT(N3627,4)="film","film &amp; video",LEFT(N3627,4)="food","food",LEFT(N3627,4)="game","games",LEFT(N3627,4)="jour","journalism",LEFT(N3627,4)="musi","music",LEFT(N3627,4)="phot","photography",LEFT(N3627,4)="publ","publishing",LEFT(N3627,4)="tech","technology",LEFT(N3627,4)="thea","theater")</f>
        <v>theater</v>
      </c>
      <c r="R3627" t="str">
        <f t="shared" si="284"/>
        <v>plays</v>
      </c>
      <c r="S3627" s="10">
        <f t="shared" si="282"/>
        <v>42187.652511574073</v>
      </c>
      <c r="T3627" s="10">
        <f t="shared" si="283"/>
        <v>42157.652511574073</v>
      </c>
    </row>
    <row r="3628" spans="1:20" ht="43.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80"/>
        <v>1.0182500000000001</v>
      </c>
      <c r="P3628">
        <f t="shared" si="281"/>
        <v>1.1784925116621655E-2</v>
      </c>
      <c r="Q3628" t="str" cm="1">
        <f t="array" ref="Q3628">_xlfn.IFS(LEFT(N3628,4)="film","film &amp; video",LEFT(N3628,4)="food","food",LEFT(N3628,4)="game","games",LEFT(N3628,4)="jour","journalism",LEFT(N3628,4)="musi","music",LEFT(N3628,4)="phot","photography",LEFT(N3628,4)="publ","publishing",LEFT(N3628,4)="tech","technology",LEFT(N3628,4)="thea","theater")</f>
        <v>theater</v>
      </c>
      <c r="R3628" t="str">
        <f t="shared" si="284"/>
        <v>plays</v>
      </c>
      <c r="S3628" s="10">
        <f t="shared" si="282"/>
        <v>41867.667326388888</v>
      </c>
      <c r="T3628" s="10">
        <f t="shared" si="283"/>
        <v>41846.667326388888</v>
      </c>
    </row>
    <row r="3629" spans="1:20" ht="43.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80"/>
        <v>1</v>
      </c>
      <c r="P3629">
        <f t="shared" si="281"/>
        <v>1.4500000000000001E-2</v>
      </c>
      <c r="Q3629" t="str" cm="1">
        <f t="array" ref="Q3629">_xlfn.IFS(LEFT(N3629,4)="film","film &amp; video",LEFT(N3629,4)="food","food",LEFT(N3629,4)="game","games",LEFT(N3629,4)="jour","journalism",LEFT(N3629,4)="musi","music",LEFT(N3629,4)="phot","photography",LEFT(N3629,4)="publ","publishing",LEFT(N3629,4)="tech","technology",LEFT(N3629,4)="thea","theater")</f>
        <v>theater</v>
      </c>
      <c r="R3629" t="str">
        <f t="shared" si="284"/>
        <v>plays</v>
      </c>
      <c r="S3629" s="10">
        <f t="shared" si="282"/>
        <v>42511.165972222225</v>
      </c>
      <c r="T3629" s="10">
        <f t="shared" si="283"/>
        <v>42460.741747685184</v>
      </c>
    </row>
    <row r="3630" spans="1:20" ht="43.2">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80"/>
        <v>0</v>
      </c>
      <c r="P3630" t="e">
        <f t="shared" si="281"/>
        <v>#DIV/0!</v>
      </c>
      <c r="Q3630" t="str" cm="1">
        <f t="array" ref="Q3630">_xlfn.IFS(LEFT(N3630,4)="film","film &amp; video",LEFT(N3630,4)="food","food",LEFT(N3630,4)="game","games",LEFT(N3630,4)="jour","journalism",LEFT(N3630,4)="musi","music",LEFT(N3630,4)="phot","photography",LEFT(N3630,4)="publ","publishing",LEFT(N3630,4)="tech","technology",LEFT(N3630,4)="thea","theater")</f>
        <v>theater</v>
      </c>
      <c r="R3630" t="str">
        <f t="shared" si="284"/>
        <v>musical</v>
      </c>
      <c r="S3630" s="10">
        <f t="shared" si="282"/>
        <v>42351.874953703707</v>
      </c>
      <c r="T3630" s="10">
        <f t="shared" si="283"/>
        <v>42291.833287037036</v>
      </c>
    </row>
    <row r="3631" spans="1:20" ht="57.6">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80"/>
        <v>1.9999999999999999E-6</v>
      </c>
      <c r="P3631">
        <f t="shared" si="281"/>
        <v>1</v>
      </c>
      <c r="Q3631" t="str" cm="1">
        <f t="array" ref="Q3631">_xlfn.IFS(LEFT(N3631,4)="film","film &amp; video",LEFT(N3631,4)="food","food",LEFT(N3631,4)="game","games",LEFT(N3631,4)="jour","journalism",LEFT(N3631,4)="musi","music",LEFT(N3631,4)="phot","photography",LEFT(N3631,4)="publ","publishing",LEFT(N3631,4)="tech","technology",LEFT(N3631,4)="thea","theater")</f>
        <v>theater</v>
      </c>
      <c r="R3631" t="str">
        <f t="shared" si="284"/>
        <v>musical</v>
      </c>
      <c r="S3631" s="10">
        <f t="shared" si="282"/>
        <v>42495.708333333328</v>
      </c>
      <c r="T3631" s="10">
        <f t="shared" si="283"/>
        <v>42437.094490740739</v>
      </c>
    </row>
    <row r="3632" spans="1:20" ht="43.2">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80"/>
        <v>3.3333333333333332E-4</v>
      </c>
      <c r="P3632">
        <f t="shared" si="281"/>
        <v>1</v>
      </c>
      <c r="Q3632" t="str" cm="1">
        <f t="array" ref="Q3632">_xlfn.IFS(LEFT(N3632,4)="film","film &amp; video",LEFT(N3632,4)="food","food",LEFT(N3632,4)="game","games",LEFT(N3632,4)="jour","journalism",LEFT(N3632,4)="musi","music",LEFT(N3632,4)="phot","photography",LEFT(N3632,4)="publ","publishing",LEFT(N3632,4)="tech","technology",LEFT(N3632,4)="thea","theater")</f>
        <v>theater</v>
      </c>
      <c r="R3632" t="str">
        <f t="shared" si="284"/>
        <v>musical</v>
      </c>
      <c r="S3632" s="10">
        <f t="shared" si="282"/>
        <v>41972.888773148152</v>
      </c>
      <c r="T3632" s="10">
        <f t="shared" si="283"/>
        <v>41942.84710648148</v>
      </c>
    </row>
    <row r="3633" spans="1:20" ht="57.6">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80"/>
        <v>0.51023391812865493</v>
      </c>
      <c r="P3633">
        <f t="shared" si="281"/>
        <v>6.7621776504297997E-3</v>
      </c>
      <c r="Q3633" t="str" cm="1">
        <f t="array" ref="Q3633">_xlfn.IFS(LEFT(N3633,4)="film","film &amp; video",LEFT(N3633,4)="food","food",LEFT(N3633,4)="game","games",LEFT(N3633,4)="jour","journalism",LEFT(N3633,4)="musi","music",LEFT(N3633,4)="phot","photography",LEFT(N3633,4)="publ","publishing",LEFT(N3633,4)="tech","technology",LEFT(N3633,4)="thea","theater")</f>
        <v>theater</v>
      </c>
      <c r="R3633" t="str">
        <f t="shared" si="284"/>
        <v>musical</v>
      </c>
      <c r="S3633" s="10">
        <f t="shared" si="282"/>
        <v>41905.165972222225</v>
      </c>
      <c r="T3633" s="10">
        <f t="shared" si="283"/>
        <v>41880.753437499996</v>
      </c>
    </row>
    <row r="3634" spans="1:20" ht="43.2">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80"/>
        <v>0.2</v>
      </c>
      <c r="P3634">
        <f t="shared" si="281"/>
        <v>0.01</v>
      </c>
      <c r="Q3634" t="str" cm="1">
        <f t="array" ref="Q3634">_xlfn.IFS(LEFT(N3634,4)="film","film &amp; video",LEFT(N3634,4)="food","food",LEFT(N3634,4)="game","games",LEFT(N3634,4)="jour","journalism",LEFT(N3634,4)="musi","music",LEFT(N3634,4)="phot","photography",LEFT(N3634,4)="publ","publishing",LEFT(N3634,4)="tech","technology",LEFT(N3634,4)="thea","theater")</f>
        <v>theater</v>
      </c>
      <c r="R3634" t="str">
        <f t="shared" si="284"/>
        <v>musical</v>
      </c>
      <c r="S3634" s="10">
        <f t="shared" si="282"/>
        <v>41966.936909722222</v>
      </c>
      <c r="T3634" s="10">
        <f t="shared" si="283"/>
        <v>41946.936909722222</v>
      </c>
    </row>
    <row r="3635" spans="1:20" ht="43.2">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80"/>
        <v>0.35239999999999999</v>
      </c>
      <c r="P3635">
        <f t="shared" si="281"/>
        <v>1.7593643586833144E-2</v>
      </c>
      <c r="Q3635" t="str" cm="1">
        <f t="array" ref="Q3635">_xlfn.IFS(LEFT(N3635,4)="film","film &amp; video",LEFT(N3635,4)="food","food",LEFT(N3635,4)="game","games",LEFT(N3635,4)="jour","journalism",LEFT(N3635,4)="musi","music",LEFT(N3635,4)="phot","photography",LEFT(N3635,4)="publ","publishing",LEFT(N3635,4)="tech","technology",LEFT(N3635,4)="thea","theater")</f>
        <v>theater</v>
      </c>
      <c r="R3635" t="str">
        <f t="shared" si="284"/>
        <v>musical</v>
      </c>
      <c r="S3635" s="10">
        <f t="shared" si="282"/>
        <v>42693.041666666672</v>
      </c>
      <c r="T3635" s="10">
        <f t="shared" si="283"/>
        <v>42649.623460648145</v>
      </c>
    </row>
    <row r="3636" spans="1:20" ht="43.2">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80"/>
        <v>4.2466666666666666E-2</v>
      </c>
      <c r="P3636">
        <f t="shared" si="281"/>
        <v>5.6514913657770803E-3</v>
      </c>
      <c r="Q3636" t="str" cm="1">
        <f t="array" ref="Q3636">_xlfn.IFS(LEFT(N3636,4)="film","film &amp; video",LEFT(N3636,4)="food","food",LEFT(N3636,4)="game","games",LEFT(N3636,4)="jour","journalism",LEFT(N3636,4)="musi","music",LEFT(N3636,4)="phot","photography",LEFT(N3636,4)="publ","publishing",LEFT(N3636,4)="tech","technology",LEFT(N3636,4)="thea","theater")</f>
        <v>theater</v>
      </c>
      <c r="R3636" t="str">
        <f t="shared" si="284"/>
        <v>musical</v>
      </c>
      <c r="S3636" s="10">
        <f t="shared" si="282"/>
        <v>42749.165972222225</v>
      </c>
      <c r="T3636" s="10">
        <f t="shared" si="283"/>
        <v>42701.166365740741</v>
      </c>
    </row>
    <row r="3637" spans="1:20" ht="28.8">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80"/>
        <v>0.36457142857142855</v>
      </c>
      <c r="P3637">
        <f t="shared" si="281"/>
        <v>7.8369905956112845E-3</v>
      </c>
      <c r="Q3637" t="str" cm="1">
        <f t="array" ref="Q3637">_xlfn.IFS(LEFT(N3637,4)="film","film &amp; video",LEFT(N3637,4)="food","food",LEFT(N3637,4)="game","games",LEFT(N3637,4)="jour","journalism",LEFT(N3637,4)="musi","music",LEFT(N3637,4)="phot","photography",LEFT(N3637,4)="publ","publishing",LEFT(N3637,4)="tech","technology",LEFT(N3637,4)="thea","theater")</f>
        <v>theater</v>
      </c>
      <c r="R3637" t="str">
        <f t="shared" si="284"/>
        <v>musical</v>
      </c>
      <c r="S3637" s="10">
        <f t="shared" si="282"/>
        <v>42480.88282407407</v>
      </c>
      <c r="T3637" s="10">
        <f t="shared" si="283"/>
        <v>42450.88282407407</v>
      </c>
    </row>
    <row r="3638" spans="1:20" ht="43.2">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80"/>
        <v>0</v>
      </c>
      <c r="P3638" t="e">
        <f t="shared" si="281"/>
        <v>#DIV/0!</v>
      </c>
      <c r="Q3638" t="str" cm="1">
        <f t="array" ref="Q3638">_xlfn.IFS(LEFT(N3638,4)="film","film &amp; video",LEFT(N3638,4)="food","food",LEFT(N3638,4)="game","games",LEFT(N3638,4)="jour","journalism",LEFT(N3638,4)="musi","music",LEFT(N3638,4)="phot","photography",LEFT(N3638,4)="publ","publishing",LEFT(N3638,4)="tech","technology",LEFT(N3638,4)="thea","theater")</f>
        <v>theater</v>
      </c>
      <c r="R3638" t="str">
        <f t="shared" si="284"/>
        <v>musical</v>
      </c>
      <c r="S3638" s="10">
        <f t="shared" si="282"/>
        <v>42261.694780092599</v>
      </c>
      <c r="T3638" s="10">
        <f t="shared" si="283"/>
        <v>42226.694780092599</v>
      </c>
    </row>
    <row r="3639" spans="1:20" ht="57.6">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80"/>
        <v>0.30866666666666664</v>
      </c>
      <c r="P3639">
        <f t="shared" si="281"/>
        <v>1.511879049676026E-2</v>
      </c>
      <c r="Q3639" t="str" cm="1">
        <f t="array" ref="Q3639">_xlfn.IFS(LEFT(N3639,4)="film","film &amp; video",LEFT(N3639,4)="food","food",LEFT(N3639,4)="game","games",LEFT(N3639,4)="jour","journalism",LEFT(N3639,4)="musi","music",LEFT(N3639,4)="phot","photography",LEFT(N3639,4)="publ","publishing",LEFT(N3639,4)="tech","technology",LEFT(N3639,4)="thea","theater")</f>
        <v>theater</v>
      </c>
      <c r="R3639" t="str">
        <f t="shared" si="284"/>
        <v>musical</v>
      </c>
      <c r="S3639" s="10">
        <f t="shared" si="282"/>
        <v>42005.700636574074</v>
      </c>
      <c r="T3639" s="10">
        <f t="shared" si="283"/>
        <v>41975.700636574074</v>
      </c>
    </row>
    <row r="3640" spans="1:20" ht="28.8">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80"/>
        <v>6.545454545454546E-2</v>
      </c>
      <c r="P3640">
        <f t="shared" si="281"/>
        <v>9.2592592592592587E-3</v>
      </c>
      <c r="Q3640" t="str" cm="1">
        <f t="array" ref="Q3640">_xlfn.IFS(LEFT(N3640,4)="film","film &amp; video",LEFT(N3640,4)="food","food",LEFT(N3640,4)="game","games",LEFT(N3640,4)="jour","journalism",LEFT(N3640,4)="musi","music",LEFT(N3640,4)="phot","photography",LEFT(N3640,4)="publ","publishing",LEFT(N3640,4)="tech","technology",LEFT(N3640,4)="thea","theater")</f>
        <v>theater</v>
      </c>
      <c r="R3640" t="str">
        <f t="shared" si="284"/>
        <v>musical</v>
      </c>
      <c r="S3640" s="10">
        <f t="shared" si="282"/>
        <v>42113.631157407406</v>
      </c>
      <c r="T3640" s="10">
        <f t="shared" si="283"/>
        <v>42053.672824074078</v>
      </c>
    </row>
    <row r="3641" spans="1:20" ht="43.2">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80"/>
        <v>4.0000000000000003E-5</v>
      </c>
      <c r="P3641">
        <f t="shared" si="281"/>
        <v>1</v>
      </c>
      <c r="Q3641" t="str" cm="1">
        <f t="array" ref="Q3641">_xlfn.IFS(LEFT(N3641,4)="film","film &amp; video",LEFT(N3641,4)="food","food",LEFT(N3641,4)="game","games",LEFT(N3641,4)="jour","journalism",LEFT(N3641,4)="musi","music",LEFT(N3641,4)="phot","photography",LEFT(N3641,4)="publ","publishing",LEFT(N3641,4)="tech","technology",LEFT(N3641,4)="thea","theater")</f>
        <v>theater</v>
      </c>
      <c r="R3641" t="str">
        <f t="shared" si="284"/>
        <v>musical</v>
      </c>
      <c r="S3641" s="10">
        <f t="shared" si="282"/>
        <v>42650.632638888885</v>
      </c>
      <c r="T3641" s="10">
        <f t="shared" si="283"/>
        <v>42590.677152777775</v>
      </c>
    </row>
    <row r="3642" spans="1:20" ht="72">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80"/>
        <v>5.5E-2</v>
      </c>
      <c r="P3642">
        <f t="shared" si="281"/>
        <v>5.4545454545454543E-2</v>
      </c>
      <c r="Q3642" t="str" cm="1">
        <f t="array" ref="Q3642">_xlfn.IFS(LEFT(N3642,4)="film","film &amp; video",LEFT(N3642,4)="food","food",LEFT(N3642,4)="game","games",LEFT(N3642,4)="jour","journalism",LEFT(N3642,4)="musi","music",LEFT(N3642,4)="phot","photography",LEFT(N3642,4)="publ","publishing",LEFT(N3642,4)="tech","technology",LEFT(N3642,4)="thea","theater")</f>
        <v>theater</v>
      </c>
      <c r="R3642" t="str">
        <f t="shared" si="284"/>
        <v>musical</v>
      </c>
      <c r="S3642" s="10">
        <f t="shared" si="282"/>
        <v>42134.781597222223</v>
      </c>
      <c r="T3642" s="10">
        <f t="shared" si="283"/>
        <v>42104.781597222223</v>
      </c>
    </row>
    <row r="3643" spans="1:20" ht="43.2">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80"/>
        <v>0</v>
      </c>
      <c r="P3643" t="e">
        <f t="shared" si="281"/>
        <v>#DIV/0!</v>
      </c>
      <c r="Q3643" t="str" cm="1">
        <f t="array" ref="Q3643">_xlfn.IFS(LEFT(N3643,4)="film","film &amp; video",LEFT(N3643,4)="food","food",LEFT(N3643,4)="game","games",LEFT(N3643,4)="jour","journalism",LEFT(N3643,4)="musi","music",LEFT(N3643,4)="phot","photography",LEFT(N3643,4)="publ","publishing",LEFT(N3643,4)="tech","technology",LEFT(N3643,4)="thea","theater")</f>
        <v>theater</v>
      </c>
      <c r="R3643" t="str">
        <f t="shared" si="284"/>
        <v>musical</v>
      </c>
      <c r="S3643" s="10">
        <f t="shared" si="282"/>
        <v>41917.208333333336</v>
      </c>
      <c r="T3643" s="10">
        <f t="shared" si="283"/>
        <v>41899.627071759263</v>
      </c>
    </row>
    <row r="3644" spans="1:20" ht="57.6">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80"/>
        <v>2.1428571428571429E-2</v>
      </c>
      <c r="P3644">
        <f t="shared" si="281"/>
        <v>0.13333333333333333</v>
      </c>
      <c r="Q3644" t="str" cm="1">
        <f t="array" ref="Q3644">_xlfn.IFS(LEFT(N3644,4)="film","film &amp; video",LEFT(N3644,4)="food","food",LEFT(N3644,4)="game","games",LEFT(N3644,4)="jour","journalism",LEFT(N3644,4)="musi","music",LEFT(N3644,4)="phot","photography",LEFT(N3644,4)="publ","publishing",LEFT(N3644,4)="tech","technology",LEFT(N3644,4)="thea","theater")</f>
        <v>theater</v>
      </c>
      <c r="R3644" t="str">
        <f t="shared" si="284"/>
        <v>musical</v>
      </c>
      <c r="S3644" s="10">
        <f t="shared" si="282"/>
        <v>42338.708333333328</v>
      </c>
      <c r="T3644" s="10">
        <f t="shared" si="283"/>
        <v>42297.816284722227</v>
      </c>
    </row>
    <row r="3645" spans="1:20" ht="43.2">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80"/>
        <v>0</v>
      </c>
      <c r="P3645" t="e">
        <f t="shared" si="281"/>
        <v>#DIV/0!</v>
      </c>
      <c r="Q3645" t="str" cm="1">
        <f t="array" ref="Q3645">_xlfn.IFS(LEFT(N3645,4)="film","film &amp; video",LEFT(N3645,4)="food","food",LEFT(N3645,4)="game","games",LEFT(N3645,4)="jour","journalism",LEFT(N3645,4)="musi","music",LEFT(N3645,4)="phot","photography",LEFT(N3645,4)="publ","publishing",LEFT(N3645,4)="tech","technology",LEFT(N3645,4)="thea","theater")</f>
        <v>theater</v>
      </c>
      <c r="R3645" t="str">
        <f t="shared" si="284"/>
        <v>musical</v>
      </c>
      <c r="S3645" s="10">
        <f t="shared" si="282"/>
        <v>42325.185636574075</v>
      </c>
      <c r="T3645" s="10">
        <f t="shared" si="283"/>
        <v>42285.143969907411</v>
      </c>
    </row>
    <row r="3646" spans="1:20" ht="43.2">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80"/>
        <v>0.16420000000000001</v>
      </c>
      <c r="P3646">
        <f t="shared" si="281"/>
        <v>1.4616321559074299E-2</v>
      </c>
      <c r="Q3646" t="str" cm="1">
        <f t="array" ref="Q3646">_xlfn.IFS(LEFT(N3646,4)="film","film &amp; video",LEFT(N3646,4)="food","food",LEFT(N3646,4)="game","games",LEFT(N3646,4)="jour","journalism",LEFT(N3646,4)="musi","music",LEFT(N3646,4)="phot","photography",LEFT(N3646,4)="publ","publishing",LEFT(N3646,4)="tech","technology",LEFT(N3646,4)="thea","theater")</f>
        <v>theater</v>
      </c>
      <c r="R3646" t="str">
        <f t="shared" si="284"/>
        <v>musical</v>
      </c>
      <c r="S3646" s="10">
        <f t="shared" si="282"/>
        <v>42437.207638888889</v>
      </c>
      <c r="T3646" s="10">
        <f t="shared" si="283"/>
        <v>42409.241747685184</v>
      </c>
    </row>
    <row r="3647" spans="1:20" ht="43.2">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80"/>
        <v>1E-3</v>
      </c>
      <c r="P3647">
        <f t="shared" si="281"/>
        <v>1</v>
      </c>
      <c r="Q3647" t="str" cm="1">
        <f t="array" ref="Q3647">_xlfn.IFS(LEFT(N3647,4)="film","film &amp; video",LEFT(N3647,4)="food","food",LEFT(N3647,4)="game","games",LEFT(N3647,4)="jour","journalism",LEFT(N3647,4)="musi","music",LEFT(N3647,4)="phot","photography",LEFT(N3647,4)="publ","publishing",LEFT(N3647,4)="tech","technology",LEFT(N3647,4)="thea","theater")</f>
        <v>theater</v>
      </c>
      <c r="R3647" t="str">
        <f t="shared" si="284"/>
        <v>musical</v>
      </c>
      <c r="S3647" s="10">
        <f t="shared" si="282"/>
        <v>42696.012013888889</v>
      </c>
      <c r="T3647" s="10">
        <f t="shared" si="283"/>
        <v>42665.970347222217</v>
      </c>
    </row>
    <row r="3648" spans="1:20" ht="43.2">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80"/>
        <v>4.8099999999999997E-2</v>
      </c>
      <c r="P3648">
        <f t="shared" si="281"/>
        <v>1.6632016632016633E-2</v>
      </c>
      <c r="Q3648" t="str" cm="1">
        <f t="array" ref="Q3648">_xlfn.IFS(LEFT(N3648,4)="film","film &amp; video",LEFT(N3648,4)="food","food",LEFT(N3648,4)="game","games",LEFT(N3648,4)="jour","journalism",LEFT(N3648,4)="musi","music",LEFT(N3648,4)="phot","photography",LEFT(N3648,4)="publ","publishing",LEFT(N3648,4)="tech","technology",LEFT(N3648,4)="thea","theater")</f>
        <v>theater</v>
      </c>
      <c r="R3648" t="str">
        <f t="shared" si="284"/>
        <v>musical</v>
      </c>
      <c r="S3648" s="10">
        <f t="shared" si="282"/>
        <v>42171.979166666672</v>
      </c>
      <c r="T3648" s="10">
        <f t="shared" si="283"/>
        <v>42140.421319444446</v>
      </c>
    </row>
    <row r="3649" spans="1:20" ht="43.2">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80"/>
        <v>0.06</v>
      </c>
      <c r="P3649">
        <f t="shared" si="281"/>
        <v>6.6666666666666666E-2</v>
      </c>
      <c r="Q3649" t="str" cm="1">
        <f t="array" ref="Q3649">_xlfn.IFS(LEFT(N3649,4)="film","film &amp; video",LEFT(N3649,4)="food","food",LEFT(N3649,4)="game","games",LEFT(N3649,4)="jour","journalism",LEFT(N3649,4)="musi","music",LEFT(N3649,4)="phot","photography",LEFT(N3649,4)="publ","publishing",LEFT(N3649,4)="tech","technology",LEFT(N3649,4)="thea","theater")</f>
        <v>theater</v>
      </c>
      <c r="R3649" t="str">
        <f t="shared" si="284"/>
        <v>musical</v>
      </c>
      <c r="S3649" s="10">
        <f t="shared" si="282"/>
        <v>42643.749155092592</v>
      </c>
      <c r="T3649" s="10">
        <f t="shared" si="283"/>
        <v>42598.749155092592</v>
      </c>
    </row>
    <row r="3650" spans="1:20" ht="28.8">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285">E3650/D3650</f>
        <v>1.003825</v>
      </c>
      <c r="P3650">
        <f t="shared" ref="P3650:P3713" si="286">L3650/E3650</f>
        <v>1.8180459741488806E-3</v>
      </c>
      <c r="Q3650" t="str" cm="1">
        <f t="array" ref="Q3650">_xlfn.IFS(LEFT(N3650,4)="film","film &amp; video",LEFT(N3650,4)="food","food",LEFT(N3650,4)="game","games",LEFT(N3650,4)="jour","journalism",LEFT(N3650,4)="musi","music",LEFT(N3650,4)="phot","photography",LEFT(N3650,4)="publ","publishing",LEFT(N3650,4)="tech","technology",LEFT(N3650,4)="thea","theater")</f>
        <v>theater</v>
      </c>
      <c r="R3650" t="str">
        <f t="shared" si="284"/>
        <v>plays</v>
      </c>
      <c r="S3650" s="10">
        <f t="shared" ref="S3650:S3713" si="287">(((I3650/60)/60)/24)+DATE(1970,1,1)</f>
        <v>41917.292187500003</v>
      </c>
      <c r="T3650" s="10">
        <f t="shared" ref="T3650:T3713" si="288">(((J3650/60)/60)/24)+DATE(1970,1,1)</f>
        <v>41887.292187500003</v>
      </c>
    </row>
    <row r="3651" spans="1:20" ht="43.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85"/>
        <v>1.04</v>
      </c>
      <c r="P3651">
        <f t="shared" si="286"/>
        <v>1.0256410256410256E-2</v>
      </c>
      <c r="Q3651" t="str" cm="1">
        <f t="array" ref="Q3651">_xlfn.IFS(LEFT(N3651,4)="film","film &amp; video",LEFT(N3651,4)="food","food",LEFT(N3651,4)="game","games",LEFT(N3651,4)="jour","journalism",LEFT(N3651,4)="musi","music",LEFT(N3651,4)="phot","photography",LEFT(N3651,4)="publ","publishing",LEFT(N3651,4)="tech","technology",LEFT(N3651,4)="thea","theater")</f>
        <v>theater</v>
      </c>
      <c r="R3651" t="str">
        <f t="shared" ref="R3651:R3714" si="289">MID(N3651,SEARCH("/",N3651)+1,17)</f>
        <v>plays</v>
      </c>
      <c r="S3651" s="10">
        <f t="shared" si="287"/>
        <v>41806.712893518517</v>
      </c>
      <c r="T3651" s="10">
        <f t="shared" si="288"/>
        <v>41780.712893518517</v>
      </c>
    </row>
    <row r="3652" spans="1:20" ht="43.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85"/>
        <v>1</v>
      </c>
      <c r="P3652">
        <f t="shared" si="286"/>
        <v>3.4000000000000002E-2</v>
      </c>
      <c r="Q3652" t="str" cm="1">
        <f t="array" ref="Q3652">_xlfn.IFS(LEFT(N3652,4)="film","film &amp; video",LEFT(N3652,4)="food","food",LEFT(N3652,4)="game","games",LEFT(N3652,4)="jour","journalism",LEFT(N3652,4)="musi","music",LEFT(N3652,4)="phot","photography",LEFT(N3652,4)="publ","publishing",LEFT(N3652,4)="tech","technology",LEFT(N3652,4)="thea","theater")</f>
        <v>theater</v>
      </c>
      <c r="R3652" t="str">
        <f t="shared" si="289"/>
        <v>plays</v>
      </c>
      <c r="S3652" s="10">
        <f t="shared" si="287"/>
        <v>42402.478981481487</v>
      </c>
      <c r="T3652" s="10">
        <f t="shared" si="288"/>
        <v>42381.478981481487</v>
      </c>
    </row>
    <row r="3653" spans="1:20" ht="43.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85"/>
        <v>1.04</v>
      </c>
      <c r="P3653">
        <f t="shared" si="286"/>
        <v>1.7307692307692309E-2</v>
      </c>
      <c r="Q3653" t="str" cm="1">
        <f t="array" ref="Q3653">_xlfn.IFS(LEFT(N3653,4)="film","film &amp; video",LEFT(N3653,4)="food","food",LEFT(N3653,4)="game","games",LEFT(N3653,4)="jour","journalism",LEFT(N3653,4)="musi","music",LEFT(N3653,4)="phot","photography",LEFT(N3653,4)="publ","publishing",LEFT(N3653,4)="tech","technology",LEFT(N3653,4)="thea","theater")</f>
        <v>theater</v>
      </c>
      <c r="R3653" t="str">
        <f t="shared" si="289"/>
        <v>plays</v>
      </c>
      <c r="S3653" s="10">
        <f t="shared" si="287"/>
        <v>41861.665972222225</v>
      </c>
      <c r="T3653" s="10">
        <f t="shared" si="288"/>
        <v>41828.646319444444</v>
      </c>
    </row>
    <row r="3654" spans="1:20" ht="43.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85"/>
        <v>2.5066666666666668</v>
      </c>
      <c r="P3654">
        <f t="shared" si="286"/>
        <v>2.2606382978723406E-2</v>
      </c>
      <c r="Q3654" t="str" cm="1">
        <f t="array" ref="Q3654">_xlfn.IFS(LEFT(N3654,4)="film","film &amp; video",LEFT(N3654,4)="food","food",LEFT(N3654,4)="game","games",LEFT(N3654,4)="jour","journalism",LEFT(N3654,4)="musi","music",LEFT(N3654,4)="phot","photography",LEFT(N3654,4)="publ","publishing",LEFT(N3654,4)="tech","technology",LEFT(N3654,4)="thea","theater")</f>
        <v>theater</v>
      </c>
      <c r="R3654" t="str">
        <f t="shared" si="289"/>
        <v>plays</v>
      </c>
      <c r="S3654" s="10">
        <f t="shared" si="287"/>
        <v>42607.165972222225</v>
      </c>
      <c r="T3654" s="10">
        <f t="shared" si="288"/>
        <v>42596.644699074073</v>
      </c>
    </row>
    <row r="3655" spans="1:20" ht="43.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85"/>
        <v>1.0049999999999999</v>
      </c>
      <c r="P3655">
        <f t="shared" si="286"/>
        <v>1.6417910447761194E-2</v>
      </c>
      <c r="Q3655" t="str" cm="1">
        <f t="array" ref="Q3655">_xlfn.IFS(LEFT(N3655,4)="film","film &amp; video",LEFT(N3655,4)="food","food",LEFT(N3655,4)="game","games",LEFT(N3655,4)="jour","journalism",LEFT(N3655,4)="musi","music",LEFT(N3655,4)="phot","photography",LEFT(N3655,4)="publ","publishing",LEFT(N3655,4)="tech","technology",LEFT(N3655,4)="thea","theater")</f>
        <v>theater</v>
      </c>
      <c r="R3655" t="str">
        <f t="shared" si="289"/>
        <v>plays</v>
      </c>
      <c r="S3655" s="10">
        <f t="shared" si="287"/>
        <v>42221.363506944443</v>
      </c>
      <c r="T3655" s="10">
        <f t="shared" si="288"/>
        <v>42191.363506944443</v>
      </c>
    </row>
    <row r="3656" spans="1:20" ht="57.6">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85"/>
        <v>1.744</v>
      </c>
      <c r="P3656">
        <f t="shared" si="286"/>
        <v>1.4525993883792049E-2</v>
      </c>
      <c r="Q3656" t="str" cm="1">
        <f t="array" ref="Q3656">_xlfn.IFS(LEFT(N3656,4)="film","film &amp; video",LEFT(N3656,4)="food","food",LEFT(N3656,4)="game","games",LEFT(N3656,4)="jour","journalism",LEFT(N3656,4)="musi","music",LEFT(N3656,4)="phot","photography",LEFT(N3656,4)="publ","publishing",LEFT(N3656,4)="tech","technology",LEFT(N3656,4)="thea","theater")</f>
        <v>theater</v>
      </c>
      <c r="R3656" t="str">
        <f t="shared" si="289"/>
        <v>plays</v>
      </c>
      <c r="S3656" s="10">
        <f t="shared" si="287"/>
        <v>42463.708333333328</v>
      </c>
      <c r="T3656" s="10">
        <f t="shared" si="288"/>
        <v>42440.416504629626</v>
      </c>
    </row>
    <row r="3657" spans="1:20" ht="57.6">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85"/>
        <v>1.1626000000000001</v>
      </c>
      <c r="P3657">
        <f t="shared" si="286"/>
        <v>1.3590228797522794E-2</v>
      </c>
      <c r="Q3657" t="str" cm="1">
        <f t="array" ref="Q3657">_xlfn.IFS(LEFT(N3657,4)="film","film &amp; video",LEFT(N3657,4)="food","food",LEFT(N3657,4)="game","games",LEFT(N3657,4)="jour","journalism",LEFT(N3657,4)="musi","music",LEFT(N3657,4)="phot","photography",LEFT(N3657,4)="publ","publishing",LEFT(N3657,4)="tech","technology",LEFT(N3657,4)="thea","theater")</f>
        <v>theater</v>
      </c>
      <c r="R3657" t="str">
        <f t="shared" si="289"/>
        <v>plays</v>
      </c>
      <c r="S3657" s="10">
        <f t="shared" si="287"/>
        <v>42203.290972222225</v>
      </c>
      <c r="T3657" s="10">
        <f t="shared" si="288"/>
        <v>42173.803217592591</v>
      </c>
    </row>
    <row r="3658" spans="1:20" ht="43.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85"/>
        <v>1.0582</v>
      </c>
      <c r="P3658">
        <f t="shared" si="286"/>
        <v>8.6940086940086939E-3</v>
      </c>
      <c r="Q3658" t="str" cm="1">
        <f t="array" ref="Q3658">_xlfn.IFS(LEFT(N3658,4)="film","film &amp; video",LEFT(N3658,4)="food","food",LEFT(N3658,4)="game","games",LEFT(N3658,4)="jour","journalism",LEFT(N3658,4)="musi","music",LEFT(N3658,4)="phot","photography",LEFT(N3658,4)="publ","publishing",LEFT(N3658,4)="tech","technology",LEFT(N3658,4)="thea","theater")</f>
        <v>theater</v>
      </c>
      <c r="R3658" t="str">
        <f t="shared" si="289"/>
        <v>plays</v>
      </c>
      <c r="S3658" s="10">
        <f t="shared" si="287"/>
        <v>42767.957638888889</v>
      </c>
      <c r="T3658" s="10">
        <f t="shared" si="288"/>
        <v>42737.910138888896</v>
      </c>
    </row>
    <row r="3659" spans="1:20" ht="43.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85"/>
        <v>1.1074999999999999</v>
      </c>
      <c r="P3659">
        <f t="shared" si="286"/>
        <v>9.0293453724604959E-3</v>
      </c>
      <c r="Q3659" t="str" cm="1">
        <f t="array" ref="Q3659">_xlfn.IFS(LEFT(N3659,4)="film","film &amp; video",LEFT(N3659,4)="food","food",LEFT(N3659,4)="game","games",LEFT(N3659,4)="jour","journalism",LEFT(N3659,4)="musi","music",LEFT(N3659,4)="phot","photography",LEFT(N3659,4)="publ","publishing",LEFT(N3659,4)="tech","technology",LEFT(N3659,4)="thea","theater")</f>
        <v>theater</v>
      </c>
      <c r="R3659" t="str">
        <f t="shared" si="289"/>
        <v>plays</v>
      </c>
      <c r="S3659" s="10">
        <f t="shared" si="287"/>
        <v>42522.904166666667</v>
      </c>
      <c r="T3659" s="10">
        <f t="shared" si="288"/>
        <v>42499.629849537043</v>
      </c>
    </row>
    <row r="3660" spans="1:20" ht="28.8">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85"/>
        <v>1.0066666666666666</v>
      </c>
      <c r="P3660">
        <f t="shared" si="286"/>
        <v>1.3245033112582781E-2</v>
      </c>
      <c r="Q3660" t="str" cm="1">
        <f t="array" ref="Q3660">_xlfn.IFS(LEFT(N3660,4)="film","film &amp; video",LEFT(N3660,4)="food","food",LEFT(N3660,4)="game","games",LEFT(N3660,4)="jour","journalism",LEFT(N3660,4)="musi","music",LEFT(N3660,4)="phot","photography",LEFT(N3660,4)="publ","publishing",LEFT(N3660,4)="tech","technology",LEFT(N3660,4)="thea","theater")</f>
        <v>theater</v>
      </c>
      <c r="R3660" t="str">
        <f t="shared" si="289"/>
        <v>plays</v>
      </c>
      <c r="S3660" s="10">
        <f t="shared" si="287"/>
        <v>41822.165972222225</v>
      </c>
      <c r="T3660" s="10">
        <f t="shared" si="288"/>
        <v>41775.858564814815</v>
      </c>
    </row>
    <row r="3661" spans="1:20" ht="43.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85"/>
        <v>1.0203333333333333</v>
      </c>
      <c r="P3661">
        <f t="shared" si="286"/>
        <v>4.2469781117281937E-3</v>
      </c>
      <c r="Q3661" t="str" cm="1">
        <f t="array" ref="Q3661">_xlfn.IFS(LEFT(N3661,4)="film","film &amp; video",LEFT(N3661,4)="food","food",LEFT(N3661,4)="game","games",LEFT(N3661,4)="jour","journalism",LEFT(N3661,4)="musi","music",LEFT(N3661,4)="phot","photography",LEFT(N3661,4)="publ","publishing",LEFT(N3661,4)="tech","technology",LEFT(N3661,4)="thea","theater")</f>
        <v>theater</v>
      </c>
      <c r="R3661" t="str">
        <f t="shared" si="289"/>
        <v>plays</v>
      </c>
      <c r="S3661" s="10">
        <f t="shared" si="287"/>
        <v>42082.610416666663</v>
      </c>
      <c r="T3661" s="10">
        <f t="shared" si="288"/>
        <v>42055.277199074073</v>
      </c>
    </row>
    <row r="3662" spans="1:20" ht="57.6">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85"/>
        <v>1</v>
      </c>
      <c r="P3662">
        <f t="shared" si="286"/>
        <v>8.7999999999999995E-2</v>
      </c>
      <c r="Q3662" t="str" cm="1">
        <f t="array" ref="Q3662">_xlfn.IFS(LEFT(N3662,4)="film","film &amp; video",LEFT(N3662,4)="food","food",LEFT(N3662,4)="game","games",LEFT(N3662,4)="jour","journalism",LEFT(N3662,4)="musi","music",LEFT(N3662,4)="phot","photography",LEFT(N3662,4)="publ","publishing",LEFT(N3662,4)="tech","technology",LEFT(N3662,4)="thea","theater")</f>
        <v>theater</v>
      </c>
      <c r="R3662" t="str">
        <f t="shared" si="289"/>
        <v>plays</v>
      </c>
      <c r="S3662" s="10">
        <f t="shared" si="287"/>
        <v>41996.881076388891</v>
      </c>
      <c r="T3662" s="10">
        <f t="shared" si="288"/>
        <v>41971.881076388891</v>
      </c>
    </row>
    <row r="3663" spans="1:20" ht="43.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85"/>
        <v>1.1100000000000001</v>
      </c>
      <c r="P3663">
        <f t="shared" si="286"/>
        <v>1.0810810810810811E-2</v>
      </c>
      <c r="Q3663" t="str" cm="1">
        <f t="array" ref="Q3663">_xlfn.IFS(LEFT(N3663,4)="film","film &amp; video",LEFT(N3663,4)="food","food",LEFT(N3663,4)="game","games",LEFT(N3663,4)="jour","journalism",LEFT(N3663,4)="musi","music",LEFT(N3663,4)="phot","photography",LEFT(N3663,4)="publ","publishing",LEFT(N3663,4)="tech","technology",LEFT(N3663,4)="thea","theater")</f>
        <v>theater</v>
      </c>
      <c r="R3663" t="str">
        <f t="shared" si="289"/>
        <v>plays</v>
      </c>
      <c r="S3663" s="10">
        <f t="shared" si="287"/>
        <v>42470.166666666672</v>
      </c>
      <c r="T3663" s="10">
        <f t="shared" si="288"/>
        <v>42447.896666666667</v>
      </c>
    </row>
    <row r="3664" spans="1:20" ht="57.6">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85"/>
        <v>1.0142500000000001</v>
      </c>
      <c r="P3664">
        <f t="shared" si="286"/>
        <v>4.9297510475720977E-3</v>
      </c>
      <c r="Q3664" t="str" cm="1">
        <f t="array" ref="Q3664">_xlfn.IFS(LEFT(N3664,4)="film","film &amp; video",LEFT(N3664,4)="food","food",LEFT(N3664,4)="game","games",LEFT(N3664,4)="jour","journalism",LEFT(N3664,4)="musi","music",LEFT(N3664,4)="phot","photography",LEFT(N3664,4)="publ","publishing",LEFT(N3664,4)="tech","technology",LEFT(N3664,4)="thea","theater")</f>
        <v>theater</v>
      </c>
      <c r="R3664" t="str">
        <f t="shared" si="289"/>
        <v>plays</v>
      </c>
      <c r="S3664" s="10">
        <f t="shared" si="287"/>
        <v>42094.178402777776</v>
      </c>
      <c r="T3664" s="10">
        <f t="shared" si="288"/>
        <v>42064.220069444447</v>
      </c>
    </row>
    <row r="3665" spans="1:20" ht="43.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85"/>
        <v>1.04</v>
      </c>
      <c r="P3665">
        <f t="shared" si="286"/>
        <v>3.8461538461538464E-2</v>
      </c>
      <c r="Q3665" t="str" cm="1">
        <f t="array" ref="Q3665">_xlfn.IFS(LEFT(N3665,4)="film","film &amp; video",LEFT(N3665,4)="food","food",LEFT(N3665,4)="game","games",LEFT(N3665,4)="jour","journalism",LEFT(N3665,4)="musi","music",LEFT(N3665,4)="phot","photography",LEFT(N3665,4)="publ","publishing",LEFT(N3665,4)="tech","technology",LEFT(N3665,4)="thea","theater")</f>
        <v>theater</v>
      </c>
      <c r="R3665" t="str">
        <f t="shared" si="289"/>
        <v>plays</v>
      </c>
      <c r="S3665" s="10">
        <f t="shared" si="287"/>
        <v>42725.493402777778</v>
      </c>
      <c r="T3665" s="10">
        <f t="shared" si="288"/>
        <v>42665.451736111107</v>
      </c>
    </row>
    <row r="3666" spans="1:20" ht="43.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85"/>
        <v>1.09375</v>
      </c>
      <c r="P3666">
        <f t="shared" si="286"/>
        <v>2.1714285714285714E-2</v>
      </c>
      <c r="Q3666" t="str" cm="1">
        <f t="array" ref="Q3666">_xlfn.IFS(LEFT(N3666,4)="film","film &amp; video",LEFT(N3666,4)="food","food",LEFT(N3666,4)="game","games",LEFT(N3666,4)="jour","journalism",LEFT(N3666,4)="musi","music",LEFT(N3666,4)="phot","photography",LEFT(N3666,4)="publ","publishing",LEFT(N3666,4)="tech","technology",LEFT(N3666,4)="thea","theater")</f>
        <v>theater</v>
      </c>
      <c r="R3666" t="str">
        <f t="shared" si="289"/>
        <v>plays</v>
      </c>
      <c r="S3666" s="10">
        <f t="shared" si="287"/>
        <v>42537.248715277776</v>
      </c>
      <c r="T3666" s="10">
        <f t="shared" si="288"/>
        <v>42523.248715277776</v>
      </c>
    </row>
    <row r="3667" spans="1:20" ht="43.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85"/>
        <v>1.1516129032258065</v>
      </c>
      <c r="P3667">
        <f t="shared" si="286"/>
        <v>1.9607843137254902E-2</v>
      </c>
      <c r="Q3667" t="str" cm="1">
        <f t="array" ref="Q3667">_xlfn.IFS(LEFT(N3667,4)="film","film &amp; video",LEFT(N3667,4)="food","food",LEFT(N3667,4)="game","games",LEFT(N3667,4)="jour","journalism",LEFT(N3667,4)="musi","music",LEFT(N3667,4)="phot","photography",LEFT(N3667,4)="publ","publishing",LEFT(N3667,4)="tech","technology",LEFT(N3667,4)="thea","theater")</f>
        <v>theater</v>
      </c>
      <c r="R3667" t="str">
        <f t="shared" si="289"/>
        <v>plays</v>
      </c>
      <c r="S3667" s="10">
        <f t="shared" si="287"/>
        <v>42305.829166666663</v>
      </c>
      <c r="T3667" s="10">
        <f t="shared" si="288"/>
        <v>42294.808124999996</v>
      </c>
    </row>
    <row r="3668" spans="1:20" ht="28.8">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85"/>
        <v>1</v>
      </c>
      <c r="P3668">
        <f t="shared" si="286"/>
        <v>3.1666666666666669E-2</v>
      </c>
      <c r="Q3668" t="str" cm="1">
        <f t="array" ref="Q3668">_xlfn.IFS(LEFT(N3668,4)="film","film &amp; video",LEFT(N3668,4)="food","food",LEFT(N3668,4)="game","games",LEFT(N3668,4)="jour","journalism",LEFT(N3668,4)="musi","music",LEFT(N3668,4)="phot","photography",LEFT(N3668,4)="publ","publishing",LEFT(N3668,4)="tech","technology",LEFT(N3668,4)="thea","theater")</f>
        <v>theater</v>
      </c>
      <c r="R3668" t="str">
        <f t="shared" si="289"/>
        <v>plays</v>
      </c>
      <c r="S3668" s="10">
        <f t="shared" si="287"/>
        <v>41844.291666666664</v>
      </c>
      <c r="T3668" s="10">
        <f t="shared" si="288"/>
        <v>41822.90488425926</v>
      </c>
    </row>
    <row r="3669" spans="1:20" ht="43.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85"/>
        <v>1.0317033333333334</v>
      </c>
      <c r="P3669">
        <f t="shared" si="286"/>
        <v>1.8739237054579642E-2</v>
      </c>
      <c r="Q3669" t="str" cm="1">
        <f t="array" ref="Q3669">_xlfn.IFS(LEFT(N3669,4)="film","film &amp; video",LEFT(N3669,4)="food","food",LEFT(N3669,4)="game","games",LEFT(N3669,4)="jour","journalism",LEFT(N3669,4)="musi","music",LEFT(N3669,4)="phot","photography",LEFT(N3669,4)="publ","publishing",LEFT(N3669,4)="tech","technology",LEFT(N3669,4)="thea","theater")</f>
        <v>theater</v>
      </c>
      <c r="R3669" t="str">
        <f t="shared" si="289"/>
        <v>plays</v>
      </c>
      <c r="S3669" s="10">
        <f t="shared" si="287"/>
        <v>42203.970127314817</v>
      </c>
      <c r="T3669" s="10">
        <f t="shared" si="288"/>
        <v>42173.970127314817</v>
      </c>
    </row>
    <row r="3670" spans="1:20" ht="43.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85"/>
        <v>1.0349999999999999</v>
      </c>
      <c r="P3670">
        <f t="shared" si="286"/>
        <v>2.7053140096618359E-2</v>
      </c>
      <c r="Q3670" t="str" cm="1">
        <f t="array" ref="Q3670">_xlfn.IFS(LEFT(N3670,4)="film","film &amp; video",LEFT(N3670,4)="food","food",LEFT(N3670,4)="game","games",LEFT(N3670,4)="jour","journalism",LEFT(N3670,4)="musi","music",LEFT(N3670,4)="phot","photography",LEFT(N3670,4)="publ","publishing",LEFT(N3670,4)="tech","technology",LEFT(N3670,4)="thea","theater")</f>
        <v>theater</v>
      </c>
      <c r="R3670" t="str">
        <f t="shared" si="289"/>
        <v>plays</v>
      </c>
      <c r="S3670" s="10">
        <f t="shared" si="287"/>
        <v>42208.772916666669</v>
      </c>
      <c r="T3670" s="10">
        <f t="shared" si="288"/>
        <v>42185.556157407409</v>
      </c>
    </row>
    <row r="3671" spans="1:20" ht="43.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85"/>
        <v>1.3819999999999999</v>
      </c>
      <c r="P3671">
        <f t="shared" si="286"/>
        <v>1.2301013024602027E-2</v>
      </c>
      <c r="Q3671" t="str" cm="1">
        <f t="array" ref="Q3671">_xlfn.IFS(LEFT(N3671,4)="film","film &amp; video",LEFT(N3671,4)="food","food",LEFT(N3671,4)="game","games",LEFT(N3671,4)="jour","journalism",LEFT(N3671,4)="musi","music",LEFT(N3671,4)="phot","photography",LEFT(N3671,4)="publ","publishing",LEFT(N3671,4)="tech","technology",LEFT(N3671,4)="thea","theater")</f>
        <v>theater</v>
      </c>
      <c r="R3671" t="str">
        <f t="shared" si="289"/>
        <v>plays</v>
      </c>
      <c r="S3671" s="10">
        <f t="shared" si="287"/>
        <v>42166.675196759257</v>
      </c>
      <c r="T3671" s="10">
        <f t="shared" si="288"/>
        <v>42136.675196759257</v>
      </c>
    </row>
    <row r="3672" spans="1:20" ht="43.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85"/>
        <v>1.0954545454545455</v>
      </c>
      <c r="P3672">
        <f t="shared" si="286"/>
        <v>4.9792531120331947E-2</v>
      </c>
      <c r="Q3672" t="str" cm="1">
        <f t="array" ref="Q3672">_xlfn.IFS(LEFT(N3672,4)="film","film &amp; video",LEFT(N3672,4)="food","food",LEFT(N3672,4)="game","games",LEFT(N3672,4)="jour","journalism",LEFT(N3672,4)="musi","music",LEFT(N3672,4)="phot","photography",LEFT(N3672,4)="publ","publishing",LEFT(N3672,4)="tech","technology",LEFT(N3672,4)="thea","theater")</f>
        <v>theater</v>
      </c>
      <c r="R3672" t="str">
        <f t="shared" si="289"/>
        <v>plays</v>
      </c>
      <c r="S3672" s="10">
        <f t="shared" si="287"/>
        <v>42155.958333333328</v>
      </c>
      <c r="T3672" s="10">
        <f t="shared" si="288"/>
        <v>42142.514016203699</v>
      </c>
    </row>
    <row r="3673" spans="1:20" ht="43.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85"/>
        <v>1.0085714285714287</v>
      </c>
      <c r="P3673">
        <f t="shared" si="286"/>
        <v>1.1331444759206799E-2</v>
      </c>
      <c r="Q3673" t="str" cm="1">
        <f t="array" ref="Q3673">_xlfn.IFS(LEFT(N3673,4)="film","film &amp; video",LEFT(N3673,4)="food","food",LEFT(N3673,4)="game","games",LEFT(N3673,4)="jour","journalism",LEFT(N3673,4)="musi","music",LEFT(N3673,4)="phot","photography",LEFT(N3673,4)="publ","publishing",LEFT(N3673,4)="tech","technology",LEFT(N3673,4)="thea","theater")</f>
        <v>theater</v>
      </c>
      <c r="R3673" t="str">
        <f t="shared" si="289"/>
        <v>plays</v>
      </c>
      <c r="S3673" s="10">
        <f t="shared" si="287"/>
        <v>41841.165972222225</v>
      </c>
      <c r="T3673" s="10">
        <f t="shared" si="288"/>
        <v>41820.62809027778</v>
      </c>
    </row>
    <row r="3674" spans="1:20" ht="57.6">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85"/>
        <v>1.0153333333333334</v>
      </c>
      <c r="P3674">
        <f t="shared" si="286"/>
        <v>1.871306631648063E-2</v>
      </c>
      <c r="Q3674" t="str" cm="1">
        <f t="array" ref="Q3674">_xlfn.IFS(LEFT(N3674,4)="film","film &amp; video",LEFT(N3674,4)="food","food",LEFT(N3674,4)="game","games",LEFT(N3674,4)="jour","journalism",LEFT(N3674,4)="musi","music",LEFT(N3674,4)="phot","photography",LEFT(N3674,4)="publ","publishing",LEFT(N3674,4)="tech","technology",LEFT(N3674,4)="thea","theater")</f>
        <v>theater</v>
      </c>
      <c r="R3674" t="str">
        <f t="shared" si="289"/>
        <v>plays</v>
      </c>
      <c r="S3674" s="10">
        <f t="shared" si="287"/>
        <v>41908.946574074071</v>
      </c>
      <c r="T3674" s="10">
        <f t="shared" si="288"/>
        <v>41878.946574074071</v>
      </c>
    </row>
    <row r="3675" spans="1:20" ht="43.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85"/>
        <v>1.13625</v>
      </c>
      <c r="P3675">
        <f t="shared" si="286"/>
        <v>2.5082508250825083E-2</v>
      </c>
      <c r="Q3675" t="str" cm="1">
        <f t="array" ref="Q3675">_xlfn.IFS(LEFT(N3675,4)="film","film &amp; video",LEFT(N3675,4)="food","food",LEFT(N3675,4)="game","games",LEFT(N3675,4)="jour","journalism",LEFT(N3675,4)="musi","music",LEFT(N3675,4)="phot","photography",LEFT(N3675,4)="publ","publishing",LEFT(N3675,4)="tech","technology",LEFT(N3675,4)="thea","theater")</f>
        <v>theater</v>
      </c>
      <c r="R3675" t="str">
        <f t="shared" si="289"/>
        <v>plays</v>
      </c>
      <c r="S3675" s="10">
        <f t="shared" si="287"/>
        <v>41948.536111111112</v>
      </c>
      <c r="T3675" s="10">
        <f t="shared" si="288"/>
        <v>41914.295104166667</v>
      </c>
    </row>
    <row r="3676" spans="1:20" ht="43.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85"/>
        <v>1</v>
      </c>
      <c r="P3676">
        <f t="shared" si="286"/>
        <v>6.8888888888888888E-3</v>
      </c>
      <c r="Q3676" t="str" cm="1">
        <f t="array" ref="Q3676">_xlfn.IFS(LEFT(N3676,4)="film","film &amp; video",LEFT(N3676,4)="food","food",LEFT(N3676,4)="game","games",LEFT(N3676,4)="jour","journalism",LEFT(N3676,4)="musi","music",LEFT(N3676,4)="phot","photography",LEFT(N3676,4)="publ","publishing",LEFT(N3676,4)="tech","technology",LEFT(N3676,4)="thea","theater")</f>
        <v>theater</v>
      </c>
      <c r="R3676" t="str">
        <f t="shared" si="289"/>
        <v>plays</v>
      </c>
      <c r="S3676" s="10">
        <f t="shared" si="287"/>
        <v>42616.873020833329</v>
      </c>
      <c r="T3676" s="10">
        <f t="shared" si="288"/>
        <v>42556.873020833329</v>
      </c>
    </row>
    <row r="3677" spans="1:20" ht="43.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85"/>
        <v>1.4</v>
      </c>
      <c r="P3677">
        <f t="shared" si="286"/>
        <v>4.2857142857142858E-2</v>
      </c>
      <c r="Q3677" t="str" cm="1">
        <f t="array" ref="Q3677">_xlfn.IFS(LEFT(N3677,4)="film","film &amp; video",LEFT(N3677,4)="food","food",LEFT(N3677,4)="game","games",LEFT(N3677,4)="jour","journalism",LEFT(N3677,4)="musi","music",LEFT(N3677,4)="phot","photography",LEFT(N3677,4)="publ","publishing",LEFT(N3677,4)="tech","technology",LEFT(N3677,4)="thea","theater")</f>
        <v>theater</v>
      </c>
      <c r="R3677" t="str">
        <f t="shared" si="289"/>
        <v>plays</v>
      </c>
      <c r="S3677" s="10">
        <f t="shared" si="287"/>
        <v>42505.958333333328</v>
      </c>
      <c r="T3677" s="10">
        <f t="shared" si="288"/>
        <v>42493.597013888888</v>
      </c>
    </row>
    <row r="3678" spans="1:20" ht="43.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85"/>
        <v>1.2875000000000001</v>
      </c>
      <c r="P3678">
        <f t="shared" si="286"/>
        <v>1.5533980582524271E-2</v>
      </c>
      <c r="Q3678" t="str" cm="1">
        <f t="array" ref="Q3678">_xlfn.IFS(LEFT(N3678,4)="film","film &amp; video",LEFT(N3678,4)="food","food",LEFT(N3678,4)="game","games",LEFT(N3678,4)="jour","journalism",LEFT(N3678,4)="musi","music",LEFT(N3678,4)="phot","photography",LEFT(N3678,4)="publ","publishing",LEFT(N3678,4)="tech","technology",LEFT(N3678,4)="thea","theater")</f>
        <v>theater</v>
      </c>
      <c r="R3678" t="str">
        <f t="shared" si="289"/>
        <v>plays</v>
      </c>
      <c r="S3678" s="10">
        <f t="shared" si="287"/>
        <v>41894.815787037034</v>
      </c>
      <c r="T3678" s="10">
        <f t="shared" si="288"/>
        <v>41876.815787037034</v>
      </c>
    </row>
    <row r="3679" spans="1:20" ht="43.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85"/>
        <v>1.0290416666666666</v>
      </c>
      <c r="P3679">
        <f t="shared" si="286"/>
        <v>1.6115317649916992E-2</v>
      </c>
      <c r="Q3679" t="str" cm="1">
        <f t="array" ref="Q3679">_xlfn.IFS(LEFT(N3679,4)="film","film &amp; video",LEFT(N3679,4)="food","food",LEFT(N3679,4)="game","games",LEFT(N3679,4)="jour","journalism",LEFT(N3679,4)="musi","music",LEFT(N3679,4)="phot","photography",LEFT(N3679,4)="publ","publishing",LEFT(N3679,4)="tech","technology",LEFT(N3679,4)="thea","theater")</f>
        <v>theater</v>
      </c>
      <c r="R3679" t="str">
        <f t="shared" si="289"/>
        <v>plays</v>
      </c>
      <c r="S3679" s="10">
        <f t="shared" si="287"/>
        <v>41823.165972222225</v>
      </c>
      <c r="T3679" s="10">
        <f t="shared" si="288"/>
        <v>41802.574282407404</v>
      </c>
    </row>
    <row r="3680" spans="1:20" ht="43.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85"/>
        <v>1.0249999999999999</v>
      </c>
      <c r="P3680">
        <f t="shared" si="286"/>
        <v>1.5121951219512195E-2</v>
      </c>
      <c r="Q3680" t="str" cm="1">
        <f t="array" ref="Q3680">_xlfn.IFS(LEFT(N3680,4)="film","film &amp; video",LEFT(N3680,4)="food","food",LEFT(N3680,4)="game","games",LEFT(N3680,4)="jour","journalism",LEFT(N3680,4)="musi","music",LEFT(N3680,4)="phot","photography",LEFT(N3680,4)="publ","publishing",LEFT(N3680,4)="tech","technology",LEFT(N3680,4)="thea","theater")</f>
        <v>theater</v>
      </c>
      <c r="R3680" t="str">
        <f t="shared" si="289"/>
        <v>plays</v>
      </c>
      <c r="S3680" s="10">
        <f t="shared" si="287"/>
        <v>42155.531226851846</v>
      </c>
      <c r="T3680" s="10">
        <f t="shared" si="288"/>
        <v>42120.531226851846</v>
      </c>
    </row>
    <row r="3681" spans="1:20" ht="43.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85"/>
        <v>1.101</v>
      </c>
      <c r="P3681">
        <f t="shared" si="286"/>
        <v>1.3623978201634877E-2</v>
      </c>
      <c r="Q3681" t="str" cm="1">
        <f t="array" ref="Q3681">_xlfn.IFS(LEFT(N3681,4)="film","film &amp; video",LEFT(N3681,4)="food","food",LEFT(N3681,4)="game","games",LEFT(N3681,4)="jour","journalism",LEFT(N3681,4)="musi","music",LEFT(N3681,4)="phot","photography",LEFT(N3681,4)="publ","publishing",LEFT(N3681,4)="tech","technology",LEFT(N3681,4)="thea","theater")</f>
        <v>theater</v>
      </c>
      <c r="R3681" t="str">
        <f t="shared" si="289"/>
        <v>plays</v>
      </c>
      <c r="S3681" s="10">
        <f t="shared" si="287"/>
        <v>41821.207638888889</v>
      </c>
      <c r="T3681" s="10">
        <f t="shared" si="288"/>
        <v>41786.761354166665</v>
      </c>
    </row>
    <row r="3682" spans="1:20" ht="43.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85"/>
        <v>1.1276666666666666</v>
      </c>
      <c r="P3682">
        <f t="shared" si="286"/>
        <v>1.0050251256281407E-2</v>
      </c>
      <c r="Q3682" t="str" cm="1">
        <f t="array" ref="Q3682">_xlfn.IFS(LEFT(N3682,4)="film","film &amp; video",LEFT(N3682,4)="food","food",LEFT(N3682,4)="game","games",LEFT(N3682,4)="jour","journalism",LEFT(N3682,4)="musi","music",LEFT(N3682,4)="phot","photography",LEFT(N3682,4)="publ","publishing",LEFT(N3682,4)="tech","technology",LEFT(N3682,4)="thea","theater")</f>
        <v>theater</v>
      </c>
      <c r="R3682" t="str">
        <f t="shared" si="289"/>
        <v>plays</v>
      </c>
      <c r="S3682" s="10">
        <f t="shared" si="287"/>
        <v>42648.454097222217</v>
      </c>
      <c r="T3682" s="10">
        <f t="shared" si="288"/>
        <v>42627.454097222217</v>
      </c>
    </row>
    <row r="3683" spans="1:20" ht="57.6">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85"/>
        <v>1.119</v>
      </c>
      <c r="P3683">
        <f t="shared" si="286"/>
        <v>1.6085790884718499E-2</v>
      </c>
      <c r="Q3683" t="str" cm="1">
        <f t="array" ref="Q3683">_xlfn.IFS(LEFT(N3683,4)="film","film &amp; video",LEFT(N3683,4)="food","food",LEFT(N3683,4)="game","games",LEFT(N3683,4)="jour","journalism",LEFT(N3683,4)="musi","music",LEFT(N3683,4)="phot","photography",LEFT(N3683,4)="publ","publishing",LEFT(N3683,4)="tech","technology",LEFT(N3683,4)="thea","theater")</f>
        <v>theater</v>
      </c>
      <c r="R3683" t="str">
        <f t="shared" si="289"/>
        <v>plays</v>
      </c>
      <c r="S3683" s="10">
        <f t="shared" si="287"/>
        <v>42384.651504629626</v>
      </c>
      <c r="T3683" s="10">
        <f t="shared" si="288"/>
        <v>42374.651504629626</v>
      </c>
    </row>
    <row r="3684" spans="1:20" ht="43.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85"/>
        <v>1.3919999999999999</v>
      </c>
      <c r="P3684">
        <f t="shared" si="286"/>
        <v>1.6044061302681992E-2</v>
      </c>
      <c r="Q3684" t="str" cm="1">
        <f t="array" ref="Q3684">_xlfn.IFS(LEFT(N3684,4)="film","film &amp; video",LEFT(N3684,4)="food","food",LEFT(N3684,4)="game","games",LEFT(N3684,4)="jour","journalism",LEFT(N3684,4)="musi","music",LEFT(N3684,4)="phot","photography",LEFT(N3684,4)="publ","publishing",LEFT(N3684,4)="tech","technology",LEFT(N3684,4)="thea","theater")</f>
        <v>theater</v>
      </c>
      <c r="R3684" t="str">
        <f t="shared" si="289"/>
        <v>plays</v>
      </c>
      <c r="S3684" s="10">
        <f t="shared" si="287"/>
        <v>41806.290972222225</v>
      </c>
      <c r="T3684" s="10">
        <f t="shared" si="288"/>
        <v>41772.685393518521</v>
      </c>
    </row>
    <row r="3685" spans="1:20" ht="43.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85"/>
        <v>1.1085714285714285</v>
      </c>
      <c r="P3685">
        <f t="shared" si="286"/>
        <v>1.7010309278350514E-2</v>
      </c>
      <c r="Q3685" t="str" cm="1">
        <f t="array" ref="Q3685">_xlfn.IFS(LEFT(N3685,4)="film","film &amp; video",LEFT(N3685,4)="food","food",LEFT(N3685,4)="game","games",LEFT(N3685,4)="jour","journalism",LEFT(N3685,4)="musi","music",LEFT(N3685,4)="phot","photography",LEFT(N3685,4)="publ","publishing",LEFT(N3685,4)="tech","technology",LEFT(N3685,4)="thea","theater")</f>
        <v>theater</v>
      </c>
      <c r="R3685" t="str">
        <f t="shared" si="289"/>
        <v>plays</v>
      </c>
      <c r="S3685" s="10">
        <f t="shared" si="287"/>
        <v>42663.116851851853</v>
      </c>
      <c r="T3685" s="10">
        <f t="shared" si="288"/>
        <v>42633.116851851853</v>
      </c>
    </row>
    <row r="3686" spans="1:20" ht="43.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85"/>
        <v>1.3906666666666667</v>
      </c>
      <c r="P3686">
        <f t="shared" si="286"/>
        <v>2.2051773729626079E-2</v>
      </c>
      <c r="Q3686" t="str" cm="1">
        <f t="array" ref="Q3686">_xlfn.IFS(LEFT(N3686,4)="film","film &amp; video",LEFT(N3686,4)="food","food",LEFT(N3686,4)="game","games",LEFT(N3686,4)="jour","journalism",LEFT(N3686,4)="musi","music",LEFT(N3686,4)="phot","photography",LEFT(N3686,4)="publ","publishing",LEFT(N3686,4)="tech","technology",LEFT(N3686,4)="thea","theater")</f>
        <v>theater</v>
      </c>
      <c r="R3686" t="str">
        <f t="shared" si="289"/>
        <v>plays</v>
      </c>
      <c r="S3686" s="10">
        <f t="shared" si="287"/>
        <v>42249.180393518516</v>
      </c>
      <c r="T3686" s="10">
        <f t="shared" si="288"/>
        <v>42219.180393518516</v>
      </c>
    </row>
    <row r="3687" spans="1:20" ht="43.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85"/>
        <v>1.0569999999999999</v>
      </c>
      <c r="P3687">
        <f t="shared" si="286"/>
        <v>2.3841059602649008E-2</v>
      </c>
      <c r="Q3687" t="str" cm="1">
        <f t="array" ref="Q3687">_xlfn.IFS(LEFT(N3687,4)="film","film &amp; video",LEFT(N3687,4)="food","food",LEFT(N3687,4)="game","games",LEFT(N3687,4)="jour","journalism",LEFT(N3687,4)="musi","music",LEFT(N3687,4)="phot","photography",LEFT(N3687,4)="publ","publishing",LEFT(N3687,4)="tech","technology",LEFT(N3687,4)="thea","theater")</f>
        <v>theater</v>
      </c>
      <c r="R3687" t="str">
        <f t="shared" si="289"/>
        <v>plays</v>
      </c>
      <c r="S3687" s="10">
        <f t="shared" si="287"/>
        <v>41778.875</v>
      </c>
      <c r="T3687" s="10">
        <f t="shared" si="288"/>
        <v>41753.593275462961</v>
      </c>
    </row>
    <row r="3688" spans="1:20" ht="43.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85"/>
        <v>1.0142857142857142</v>
      </c>
      <c r="P3688">
        <f t="shared" si="286"/>
        <v>1.6901408450704224E-2</v>
      </c>
      <c r="Q3688" t="str" cm="1">
        <f t="array" ref="Q3688">_xlfn.IFS(LEFT(N3688,4)="film","film &amp; video",LEFT(N3688,4)="food","food",LEFT(N3688,4)="game","games",LEFT(N3688,4)="jour","journalism",LEFT(N3688,4)="musi","music",LEFT(N3688,4)="phot","photography",LEFT(N3688,4)="publ","publishing",LEFT(N3688,4)="tech","technology",LEFT(N3688,4)="thea","theater")</f>
        <v>theater</v>
      </c>
      <c r="R3688" t="str">
        <f t="shared" si="289"/>
        <v>plays</v>
      </c>
      <c r="S3688" s="10">
        <f t="shared" si="287"/>
        <v>42245.165972222225</v>
      </c>
      <c r="T3688" s="10">
        <f t="shared" si="288"/>
        <v>42230.662731481483</v>
      </c>
    </row>
    <row r="3689" spans="1:20" ht="43.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85"/>
        <v>1.0024500000000001</v>
      </c>
      <c r="P3689">
        <f t="shared" si="286"/>
        <v>4.9877799391490844E-3</v>
      </c>
      <c r="Q3689" t="str" cm="1">
        <f t="array" ref="Q3689">_xlfn.IFS(LEFT(N3689,4)="film","film &amp; video",LEFT(N3689,4)="food","food",LEFT(N3689,4)="game","games",LEFT(N3689,4)="jour","journalism",LEFT(N3689,4)="musi","music",LEFT(N3689,4)="phot","photography",LEFT(N3689,4)="publ","publishing",LEFT(N3689,4)="tech","technology",LEFT(N3689,4)="thea","theater")</f>
        <v>theater</v>
      </c>
      <c r="R3689" t="str">
        <f t="shared" si="289"/>
        <v>plays</v>
      </c>
      <c r="S3689" s="10">
        <f t="shared" si="287"/>
        <v>41817.218229166669</v>
      </c>
      <c r="T3689" s="10">
        <f t="shared" si="288"/>
        <v>41787.218229166669</v>
      </c>
    </row>
    <row r="3690" spans="1:20" ht="43.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85"/>
        <v>1.0916666666666666</v>
      </c>
      <c r="P3690">
        <f t="shared" si="286"/>
        <v>1.1908396946564885E-2</v>
      </c>
      <c r="Q3690" t="str" cm="1">
        <f t="array" ref="Q3690">_xlfn.IFS(LEFT(N3690,4)="film","film &amp; video",LEFT(N3690,4)="food","food",LEFT(N3690,4)="game","games",LEFT(N3690,4)="jour","journalism",LEFT(N3690,4)="musi","music",LEFT(N3690,4)="phot","photography",LEFT(N3690,4)="publ","publishing",LEFT(N3690,4)="tech","technology",LEFT(N3690,4)="thea","theater")</f>
        <v>theater</v>
      </c>
      <c r="R3690" t="str">
        <f t="shared" si="289"/>
        <v>plays</v>
      </c>
      <c r="S3690" s="10">
        <f t="shared" si="287"/>
        <v>41859.787083333329</v>
      </c>
      <c r="T3690" s="10">
        <f t="shared" si="288"/>
        <v>41829.787083333329</v>
      </c>
    </row>
    <row r="3691" spans="1:20" ht="43.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85"/>
        <v>1.1833333333333333</v>
      </c>
      <c r="P3691">
        <f t="shared" si="286"/>
        <v>1.7464788732394366E-2</v>
      </c>
      <c r="Q3691" t="str" cm="1">
        <f t="array" ref="Q3691">_xlfn.IFS(LEFT(N3691,4)="film","film &amp; video",LEFT(N3691,4)="food","food",LEFT(N3691,4)="game","games",LEFT(N3691,4)="jour","journalism",LEFT(N3691,4)="musi","music",LEFT(N3691,4)="phot","photography",LEFT(N3691,4)="publ","publishing",LEFT(N3691,4)="tech","technology",LEFT(N3691,4)="thea","theater")</f>
        <v>theater</v>
      </c>
      <c r="R3691" t="str">
        <f t="shared" si="289"/>
        <v>plays</v>
      </c>
      <c r="S3691" s="10">
        <f t="shared" si="287"/>
        <v>42176.934027777781</v>
      </c>
      <c r="T3691" s="10">
        <f t="shared" si="288"/>
        <v>42147.826840277776</v>
      </c>
    </row>
    <row r="3692" spans="1:20" ht="43.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85"/>
        <v>1.2</v>
      </c>
      <c r="P3692">
        <f t="shared" si="286"/>
        <v>1.7222222222222222E-2</v>
      </c>
      <c r="Q3692" t="str" cm="1">
        <f t="array" ref="Q3692">_xlfn.IFS(LEFT(N3692,4)="film","film &amp; video",LEFT(N3692,4)="food","food",LEFT(N3692,4)="game","games",LEFT(N3692,4)="jour","journalism",LEFT(N3692,4)="musi","music",LEFT(N3692,4)="phot","photography",LEFT(N3692,4)="publ","publishing",LEFT(N3692,4)="tech","technology",LEFT(N3692,4)="thea","theater")</f>
        <v>theater</v>
      </c>
      <c r="R3692" t="str">
        <f t="shared" si="289"/>
        <v>plays</v>
      </c>
      <c r="S3692" s="10">
        <f t="shared" si="287"/>
        <v>41970.639849537038</v>
      </c>
      <c r="T3692" s="10">
        <f t="shared" si="288"/>
        <v>41940.598182870373</v>
      </c>
    </row>
    <row r="3693" spans="1:20" ht="28.8">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85"/>
        <v>1.2796000000000001</v>
      </c>
      <c r="P3693">
        <f t="shared" si="286"/>
        <v>5.3532353860581434E-3</v>
      </c>
      <c r="Q3693" t="str" cm="1">
        <f t="array" ref="Q3693">_xlfn.IFS(LEFT(N3693,4)="film","film &amp; video",LEFT(N3693,4)="food","food",LEFT(N3693,4)="game","games",LEFT(N3693,4)="jour","journalism",LEFT(N3693,4)="musi","music",LEFT(N3693,4)="phot","photography",LEFT(N3693,4)="publ","publishing",LEFT(N3693,4)="tech","technology",LEFT(N3693,4)="thea","theater")</f>
        <v>theater</v>
      </c>
      <c r="R3693" t="str">
        <f t="shared" si="289"/>
        <v>plays</v>
      </c>
      <c r="S3693" s="10">
        <f t="shared" si="287"/>
        <v>42065.207638888889</v>
      </c>
      <c r="T3693" s="10">
        <f t="shared" si="288"/>
        <v>42020.700567129628</v>
      </c>
    </row>
    <row r="3694" spans="1:20" ht="28.8">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85"/>
        <v>1.26</v>
      </c>
      <c r="P3694">
        <f t="shared" si="286"/>
        <v>1.3492063492063493E-2</v>
      </c>
      <c r="Q3694" t="str" cm="1">
        <f t="array" ref="Q3694">_xlfn.IFS(LEFT(N3694,4)="film","film &amp; video",LEFT(N3694,4)="food","food",LEFT(N3694,4)="game","games",LEFT(N3694,4)="jour","journalism",LEFT(N3694,4)="musi","music",LEFT(N3694,4)="phot","photography",LEFT(N3694,4)="publ","publishing",LEFT(N3694,4)="tech","technology",LEFT(N3694,4)="thea","theater")</f>
        <v>theater</v>
      </c>
      <c r="R3694" t="str">
        <f t="shared" si="289"/>
        <v>plays</v>
      </c>
      <c r="S3694" s="10">
        <f t="shared" si="287"/>
        <v>41901</v>
      </c>
      <c r="T3694" s="10">
        <f t="shared" si="288"/>
        <v>41891.96503472222</v>
      </c>
    </row>
    <row r="3695" spans="1:20" ht="43.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85"/>
        <v>1.2912912912912913</v>
      </c>
      <c r="P3695">
        <f t="shared" si="286"/>
        <v>3.255813953488372E-2</v>
      </c>
      <c r="Q3695" t="str" cm="1">
        <f t="array" ref="Q3695">_xlfn.IFS(LEFT(N3695,4)="film","film &amp; video",LEFT(N3695,4)="food","food",LEFT(N3695,4)="game","games",LEFT(N3695,4)="jour","journalism",LEFT(N3695,4)="musi","music",LEFT(N3695,4)="phot","photography",LEFT(N3695,4)="publ","publishing",LEFT(N3695,4)="tech","technology",LEFT(N3695,4)="thea","theater")</f>
        <v>theater</v>
      </c>
      <c r="R3695" t="str">
        <f t="shared" si="289"/>
        <v>plays</v>
      </c>
      <c r="S3695" s="10">
        <f t="shared" si="287"/>
        <v>42338.9375</v>
      </c>
      <c r="T3695" s="10">
        <f t="shared" si="288"/>
        <v>42309.191307870366</v>
      </c>
    </row>
    <row r="3696" spans="1:20" ht="57.6">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85"/>
        <v>1.0742857142857143</v>
      </c>
      <c r="P3696">
        <f t="shared" si="286"/>
        <v>1.5957446808510637E-2</v>
      </c>
      <c r="Q3696" t="str" cm="1">
        <f t="array" ref="Q3696">_xlfn.IFS(LEFT(N3696,4)="film","film &amp; video",LEFT(N3696,4)="food","food",LEFT(N3696,4)="game","games",LEFT(N3696,4)="jour","journalism",LEFT(N3696,4)="musi","music",LEFT(N3696,4)="phot","photography",LEFT(N3696,4)="publ","publishing",LEFT(N3696,4)="tech","technology",LEFT(N3696,4)="thea","theater")</f>
        <v>theater</v>
      </c>
      <c r="R3696" t="str">
        <f t="shared" si="289"/>
        <v>plays</v>
      </c>
      <c r="S3696" s="10">
        <f t="shared" si="287"/>
        <v>42527.083333333328</v>
      </c>
      <c r="T3696" s="10">
        <f t="shared" si="288"/>
        <v>42490.133877314816</v>
      </c>
    </row>
    <row r="3697" spans="1:20" ht="57.6">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85"/>
        <v>1.00125</v>
      </c>
      <c r="P3697">
        <f t="shared" si="286"/>
        <v>8.2397003745318352E-3</v>
      </c>
      <c r="Q3697" t="str" cm="1">
        <f t="array" ref="Q3697">_xlfn.IFS(LEFT(N3697,4)="film","film &amp; video",LEFT(N3697,4)="food","food",LEFT(N3697,4)="game","games",LEFT(N3697,4)="jour","journalism",LEFT(N3697,4)="musi","music",LEFT(N3697,4)="phot","photography",LEFT(N3697,4)="publ","publishing",LEFT(N3697,4)="tech","technology",LEFT(N3697,4)="thea","theater")</f>
        <v>theater</v>
      </c>
      <c r="R3697" t="str">
        <f t="shared" si="289"/>
        <v>plays</v>
      </c>
      <c r="S3697" s="10">
        <f t="shared" si="287"/>
        <v>42015.870486111111</v>
      </c>
      <c r="T3697" s="10">
        <f t="shared" si="288"/>
        <v>41995.870486111111</v>
      </c>
    </row>
    <row r="3698" spans="1:20" ht="43.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85"/>
        <v>1.55</v>
      </c>
      <c r="P3698">
        <f t="shared" si="286"/>
        <v>2.5161290322580646E-2</v>
      </c>
      <c r="Q3698" t="str" cm="1">
        <f t="array" ref="Q3698">_xlfn.IFS(LEFT(N3698,4)="film","film &amp; video",LEFT(N3698,4)="food","food",LEFT(N3698,4)="game","games",LEFT(N3698,4)="jour","journalism",LEFT(N3698,4)="musi","music",LEFT(N3698,4)="phot","photography",LEFT(N3698,4)="publ","publishing",LEFT(N3698,4)="tech","technology",LEFT(N3698,4)="thea","theater")</f>
        <v>theater</v>
      </c>
      <c r="R3698" t="str">
        <f t="shared" si="289"/>
        <v>plays</v>
      </c>
      <c r="S3698" s="10">
        <f t="shared" si="287"/>
        <v>42048.617083333331</v>
      </c>
      <c r="T3698" s="10">
        <f t="shared" si="288"/>
        <v>41988.617083333331</v>
      </c>
    </row>
    <row r="3699" spans="1:20" ht="43.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85"/>
        <v>1.08</v>
      </c>
      <c r="P3699">
        <f t="shared" si="286"/>
        <v>1.3888888888888888E-2</v>
      </c>
      <c r="Q3699" t="str" cm="1">
        <f t="array" ref="Q3699">_xlfn.IFS(LEFT(N3699,4)="film","film &amp; video",LEFT(N3699,4)="food","food",LEFT(N3699,4)="game","games",LEFT(N3699,4)="jour","journalism",LEFT(N3699,4)="musi","music",LEFT(N3699,4)="phot","photography",LEFT(N3699,4)="publ","publishing",LEFT(N3699,4)="tech","technology",LEFT(N3699,4)="thea","theater")</f>
        <v>theater</v>
      </c>
      <c r="R3699" t="str">
        <f t="shared" si="289"/>
        <v>plays</v>
      </c>
      <c r="S3699" s="10">
        <f t="shared" si="287"/>
        <v>42500.465833333335</v>
      </c>
      <c r="T3699" s="10">
        <f t="shared" si="288"/>
        <v>42479.465833333335</v>
      </c>
    </row>
    <row r="3700" spans="1:20" ht="43.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85"/>
        <v>1.1052</v>
      </c>
      <c r="P3700">
        <f t="shared" si="286"/>
        <v>2.4610930148389432E-2</v>
      </c>
      <c r="Q3700" t="str" cm="1">
        <f t="array" ref="Q3700">_xlfn.IFS(LEFT(N3700,4)="film","film &amp; video",LEFT(N3700,4)="food","food",LEFT(N3700,4)="game","games",LEFT(N3700,4)="jour","journalism",LEFT(N3700,4)="musi","music",LEFT(N3700,4)="phot","photography",LEFT(N3700,4)="publ","publishing",LEFT(N3700,4)="tech","technology",LEFT(N3700,4)="thea","theater")</f>
        <v>theater</v>
      </c>
      <c r="R3700" t="str">
        <f t="shared" si="289"/>
        <v>plays</v>
      </c>
      <c r="S3700" s="10">
        <f t="shared" si="287"/>
        <v>42431.806562500002</v>
      </c>
      <c r="T3700" s="10">
        <f t="shared" si="288"/>
        <v>42401.806562500002</v>
      </c>
    </row>
    <row r="3701" spans="1:20" ht="43.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85"/>
        <v>1.008</v>
      </c>
      <c r="P3701">
        <f t="shared" si="286"/>
        <v>1.5873015873015872E-2</v>
      </c>
      <c r="Q3701" t="str" cm="1">
        <f t="array" ref="Q3701">_xlfn.IFS(LEFT(N3701,4)="film","film &amp; video",LEFT(N3701,4)="food","food",LEFT(N3701,4)="game","games",LEFT(N3701,4)="jour","journalism",LEFT(N3701,4)="musi","music",LEFT(N3701,4)="phot","photography",LEFT(N3701,4)="publ","publishing",LEFT(N3701,4)="tech","technology",LEFT(N3701,4)="thea","theater")</f>
        <v>theater</v>
      </c>
      <c r="R3701" t="str">
        <f t="shared" si="289"/>
        <v>plays</v>
      </c>
      <c r="S3701" s="10">
        <f t="shared" si="287"/>
        <v>41927.602037037039</v>
      </c>
      <c r="T3701" s="10">
        <f t="shared" si="288"/>
        <v>41897.602037037039</v>
      </c>
    </row>
    <row r="3702" spans="1:20" ht="28.8">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85"/>
        <v>1.212</v>
      </c>
      <c r="P3702">
        <f t="shared" si="286"/>
        <v>2.9702970297029702E-2</v>
      </c>
      <c r="Q3702" t="str" cm="1">
        <f t="array" ref="Q3702">_xlfn.IFS(LEFT(N3702,4)="film","film &amp; video",LEFT(N3702,4)="food","food",LEFT(N3702,4)="game","games",LEFT(N3702,4)="jour","journalism",LEFT(N3702,4)="musi","music",LEFT(N3702,4)="phot","photography",LEFT(N3702,4)="publ","publishing",LEFT(N3702,4)="tech","technology",LEFT(N3702,4)="thea","theater")</f>
        <v>theater</v>
      </c>
      <c r="R3702" t="str">
        <f t="shared" si="289"/>
        <v>plays</v>
      </c>
      <c r="S3702" s="10">
        <f t="shared" si="287"/>
        <v>41912.666666666664</v>
      </c>
      <c r="T3702" s="10">
        <f t="shared" si="288"/>
        <v>41882.585648148146</v>
      </c>
    </row>
    <row r="3703" spans="1:20" ht="43.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85"/>
        <v>1.0033333333333334</v>
      </c>
      <c r="P3703">
        <f t="shared" si="286"/>
        <v>2.5913621262458473E-2</v>
      </c>
      <c r="Q3703" t="str" cm="1">
        <f t="array" ref="Q3703">_xlfn.IFS(LEFT(N3703,4)="film","film &amp; video",LEFT(N3703,4)="food","food",LEFT(N3703,4)="game","games",LEFT(N3703,4)="jour","journalism",LEFT(N3703,4)="musi","music",LEFT(N3703,4)="phot","photography",LEFT(N3703,4)="publ","publishing",LEFT(N3703,4)="tech","technology",LEFT(N3703,4)="thea","theater")</f>
        <v>theater</v>
      </c>
      <c r="R3703" t="str">
        <f t="shared" si="289"/>
        <v>plays</v>
      </c>
      <c r="S3703" s="10">
        <f t="shared" si="287"/>
        <v>42159.541585648149</v>
      </c>
      <c r="T3703" s="10">
        <f t="shared" si="288"/>
        <v>42129.541585648149</v>
      </c>
    </row>
    <row r="3704" spans="1:20" ht="57.6">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85"/>
        <v>1.0916666666666666</v>
      </c>
      <c r="P3704">
        <f t="shared" si="286"/>
        <v>6.4122137404580152E-3</v>
      </c>
      <c r="Q3704" t="str" cm="1">
        <f t="array" ref="Q3704">_xlfn.IFS(LEFT(N3704,4)="film","film &amp; video",LEFT(N3704,4)="food","food",LEFT(N3704,4)="game","games",LEFT(N3704,4)="jour","journalism",LEFT(N3704,4)="musi","music",LEFT(N3704,4)="phot","photography",LEFT(N3704,4)="publ","publishing",LEFT(N3704,4)="tech","technology",LEFT(N3704,4)="thea","theater")</f>
        <v>theater</v>
      </c>
      <c r="R3704" t="str">
        <f t="shared" si="289"/>
        <v>plays</v>
      </c>
      <c r="S3704" s="10">
        <f t="shared" si="287"/>
        <v>42561.957638888889</v>
      </c>
      <c r="T3704" s="10">
        <f t="shared" si="288"/>
        <v>42524.53800925926</v>
      </c>
    </row>
    <row r="3705" spans="1:20" ht="43.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85"/>
        <v>1.2342857142857142</v>
      </c>
      <c r="P3705">
        <f t="shared" si="286"/>
        <v>2.3148148148148147E-2</v>
      </c>
      <c r="Q3705" t="str" cm="1">
        <f t="array" ref="Q3705">_xlfn.IFS(LEFT(N3705,4)="film","film &amp; video",LEFT(N3705,4)="food","food",LEFT(N3705,4)="game","games",LEFT(N3705,4)="jour","journalism",LEFT(N3705,4)="musi","music",LEFT(N3705,4)="phot","photography",LEFT(N3705,4)="publ","publishing",LEFT(N3705,4)="tech","technology",LEFT(N3705,4)="thea","theater")</f>
        <v>theater</v>
      </c>
      <c r="R3705" t="str">
        <f t="shared" si="289"/>
        <v>plays</v>
      </c>
      <c r="S3705" s="10">
        <f t="shared" si="287"/>
        <v>42595.290972222225</v>
      </c>
      <c r="T3705" s="10">
        <f t="shared" si="288"/>
        <v>42556.504490740743</v>
      </c>
    </row>
    <row r="3706" spans="1:20" ht="43.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85"/>
        <v>1.3633666666666666</v>
      </c>
      <c r="P3706">
        <f t="shared" si="286"/>
        <v>6.6013055915503285E-2</v>
      </c>
      <c r="Q3706" t="str" cm="1">
        <f t="array" ref="Q3706">_xlfn.IFS(LEFT(N3706,4)="film","film &amp; video",LEFT(N3706,4)="food","food",LEFT(N3706,4)="game","games",LEFT(N3706,4)="jour","journalism",LEFT(N3706,4)="musi","music",LEFT(N3706,4)="phot","photography",LEFT(N3706,4)="publ","publishing",LEFT(N3706,4)="tech","technology",LEFT(N3706,4)="thea","theater")</f>
        <v>theater</v>
      </c>
      <c r="R3706" t="str">
        <f t="shared" si="289"/>
        <v>plays</v>
      </c>
      <c r="S3706" s="10">
        <f t="shared" si="287"/>
        <v>42521.689745370371</v>
      </c>
      <c r="T3706" s="10">
        <f t="shared" si="288"/>
        <v>42461.689745370371</v>
      </c>
    </row>
    <row r="3707" spans="1:20" ht="43.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85"/>
        <v>1.0346657233816767</v>
      </c>
      <c r="P3707">
        <f t="shared" si="286"/>
        <v>1.1965811965811967E-2</v>
      </c>
      <c r="Q3707" t="str" cm="1">
        <f t="array" ref="Q3707">_xlfn.IFS(LEFT(N3707,4)="film","film &amp; video",LEFT(N3707,4)="food","food",LEFT(N3707,4)="game","games",LEFT(N3707,4)="jour","journalism",LEFT(N3707,4)="musi","music",LEFT(N3707,4)="phot","photography",LEFT(N3707,4)="publ","publishing",LEFT(N3707,4)="tech","technology",LEFT(N3707,4)="thea","theater")</f>
        <v>theater</v>
      </c>
      <c r="R3707" t="str">
        <f t="shared" si="289"/>
        <v>plays</v>
      </c>
      <c r="S3707" s="10">
        <f t="shared" si="287"/>
        <v>41813.75</v>
      </c>
      <c r="T3707" s="10">
        <f t="shared" si="288"/>
        <v>41792.542986111112</v>
      </c>
    </row>
    <row r="3708" spans="1:20" ht="43.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85"/>
        <v>1.2133333333333334</v>
      </c>
      <c r="P3708">
        <f t="shared" si="286"/>
        <v>7.1428571428571426E-3</v>
      </c>
      <c r="Q3708" t="str" cm="1">
        <f t="array" ref="Q3708">_xlfn.IFS(LEFT(N3708,4)="film","film &amp; video",LEFT(N3708,4)="food","food",LEFT(N3708,4)="game","games",LEFT(N3708,4)="jour","journalism",LEFT(N3708,4)="musi","music",LEFT(N3708,4)="phot","photography",LEFT(N3708,4)="publ","publishing",LEFT(N3708,4)="tech","technology",LEFT(N3708,4)="thea","theater")</f>
        <v>theater</v>
      </c>
      <c r="R3708" t="str">
        <f t="shared" si="289"/>
        <v>plays</v>
      </c>
      <c r="S3708" s="10">
        <f t="shared" si="287"/>
        <v>41894.913761574076</v>
      </c>
      <c r="T3708" s="10">
        <f t="shared" si="288"/>
        <v>41879.913761574076</v>
      </c>
    </row>
    <row r="3709" spans="1:20" ht="43.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85"/>
        <v>1.86</v>
      </c>
      <c r="P3709">
        <f t="shared" si="286"/>
        <v>1.2365591397849462E-2</v>
      </c>
      <c r="Q3709" t="str" cm="1">
        <f t="array" ref="Q3709">_xlfn.IFS(LEFT(N3709,4)="film","film &amp; video",LEFT(N3709,4)="food","food",LEFT(N3709,4)="game","games",LEFT(N3709,4)="jour","journalism",LEFT(N3709,4)="musi","music",LEFT(N3709,4)="phot","photography",LEFT(N3709,4)="publ","publishing",LEFT(N3709,4)="tech","technology",LEFT(N3709,4)="thea","theater")</f>
        <v>theater</v>
      </c>
      <c r="R3709" t="str">
        <f t="shared" si="289"/>
        <v>plays</v>
      </c>
      <c r="S3709" s="10">
        <f t="shared" si="287"/>
        <v>42573.226388888885</v>
      </c>
      <c r="T3709" s="10">
        <f t="shared" si="288"/>
        <v>42552.048356481479</v>
      </c>
    </row>
    <row r="3710" spans="1:20" ht="57.6">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85"/>
        <v>3</v>
      </c>
      <c r="P3710">
        <f t="shared" si="286"/>
        <v>1.8571428571428572E-2</v>
      </c>
      <c r="Q3710" t="str" cm="1">
        <f t="array" ref="Q3710">_xlfn.IFS(LEFT(N3710,4)="film","film &amp; video",LEFT(N3710,4)="food","food",LEFT(N3710,4)="game","games",LEFT(N3710,4)="jour","journalism",LEFT(N3710,4)="musi","music",LEFT(N3710,4)="phot","photography",LEFT(N3710,4)="publ","publishing",LEFT(N3710,4)="tech","technology",LEFT(N3710,4)="thea","theater")</f>
        <v>theater</v>
      </c>
      <c r="R3710" t="str">
        <f t="shared" si="289"/>
        <v>plays</v>
      </c>
      <c r="S3710" s="10">
        <f t="shared" si="287"/>
        <v>41824.142199074071</v>
      </c>
      <c r="T3710" s="10">
        <f t="shared" si="288"/>
        <v>41810.142199074071</v>
      </c>
    </row>
    <row r="3711" spans="1:20" ht="43.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85"/>
        <v>1.0825</v>
      </c>
      <c r="P3711">
        <f t="shared" si="286"/>
        <v>3.2332563510392612E-2</v>
      </c>
      <c r="Q3711" t="str" cm="1">
        <f t="array" ref="Q3711">_xlfn.IFS(LEFT(N3711,4)="film","film &amp; video",LEFT(N3711,4)="food","food",LEFT(N3711,4)="game","games",LEFT(N3711,4)="jour","journalism",LEFT(N3711,4)="musi","music",LEFT(N3711,4)="phot","photography",LEFT(N3711,4)="publ","publishing",LEFT(N3711,4)="tech","technology",LEFT(N3711,4)="thea","theater")</f>
        <v>theater</v>
      </c>
      <c r="R3711" t="str">
        <f t="shared" si="289"/>
        <v>plays</v>
      </c>
      <c r="S3711" s="10">
        <f t="shared" si="287"/>
        <v>41815.707708333335</v>
      </c>
      <c r="T3711" s="10">
        <f t="shared" si="288"/>
        <v>41785.707708333335</v>
      </c>
    </row>
    <row r="3712" spans="1:20" ht="28.8">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85"/>
        <v>1.4115384615384616</v>
      </c>
      <c r="P3712">
        <f t="shared" si="286"/>
        <v>1.4713896457765668E-2</v>
      </c>
      <c r="Q3712" t="str" cm="1">
        <f t="array" ref="Q3712">_xlfn.IFS(LEFT(N3712,4)="film","film &amp; video",LEFT(N3712,4)="food","food",LEFT(N3712,4)="game","games",LEFT(N3712,4)="jour","journalism",LEFT(N3712,4)="musi","music",LEFT(N3712,4)="phot","photography",LEFT(N3712,4)="publ","publishing",LEFT(N3712,4)="tech","technology",LEFT(N3712,4)="thea","theater")</f>
        <v>theater</v>
      </c>
      <c r="R3712" t="str">
        <f t="shared" si="289"/>
        <v>plays</v>
      </c>
      <c r="S3712" s="10">
        <f t="shared" si="287"/>
        <v>42097.576249999998</v>
      </c>
      <c r="T3712" s="10">
        <f t="shared" si="288"/>
        <v>42072.576249999998</v>
      </c>
    </row>
    <row r="3713" spans="1:20" ht="28.8">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85"/>
        <v>1.1399999999999999</v>
      </c>
      <c r="P3713">
        <f t="shared" si="286"/>
        <v>3.6842105263157891E-2</v>
      </c>
      <c r="Q3713" t="str" cm="1">
        <f t="array" ref="Q3713">_xlfn.IFS(LEFT(N3713,4)="film","film &amp; video",LEFT(N3713,4)="food","food",LEFT(N3713,4)="game","games",LEFT(N3713,4)="jour","journalism",LEFT(N3713,4)="musi","music",LEFT(N3713,4)="phot","photography",LEFT(N3713,4)="publ","publishing",LEFT(N3713,4)="tech","technology",LEFT(N3713,4)="thea","theater")</f>
        <v>theater</v>
      </c>
      <c r="R3713" t="str">
        <f t="shared" si="289"/>
        <v>plays</v>
      </c>
      <c r="S3713" s="10">
        <f t="shared" si="287"/>
        <v>41805.666666666664</v>
      </c>
      <c r="T3713" s="10">
        <f t="shared" si="288"/>
        <v>41779.724224537036</v>
      </c>
    </row>
    <row r="3714" spans="1:20" ht="57.6">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290">E3714/D3714</f>
        <v>1.5373333333333334</v>
      </c>
      <c r="P3714">
        <f t="shared" ref="P3714:P3777" si="291">L3714/E3714</f>
        <v>9.019947961838682E-3</v>
      </c>
      <c r="Q3714" t="str" cm="1">
        <f t="array" ref="Q3714">_xlfn.IFS(LEFT(N3714,4)="film","film &amp; video",LEFT(N3714,4)="food","food",LEFT(N3714,4)="game","games",LEFT(N3714,4)="jour","journalism",LEFT(N3714,4)="musi","music",LEFT(N3714,4)="phot","photography",LEFT(N3714,4)="publ","publishing",LEFT(N3714,4)="tech","technology",LEFT(N3714,4)="thea","theater")</f>
        <v>theater</v>
      </c>
      <c r="R3714" t="str">
        <f t="shared" si="289"/>
        <v>plays</v>
      </c>
      <c r="S3714" s="10">
        <f t="shared" ref="S3714:S3777" si="292">(((I3714/60)/60)/24)+DATE(1970,1,1)</f>
        <v>42155.290972222225</v>
      </c>
      <c r="T3714" s="10">
        <f t="shared" ref="T3714:T3777" si="293">(((J3714/60)/60)/24)+DATE(1970,1,1)</f>
        <v>42134.172071759262</v>
      </c>
    </row>
    <row r="3715" spans="1:20" ht="43.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90"/>
        <v>1.0149999999999999</v>
      </c>
      <c r="P3715">
        <f t="shared" si="291"/>
        <v>9.3596059113300496E-3</v>
      </c>
      <c r="Q3715" t="str" cm="1">
        <f t="array" ref="Q3715">_xlfn.IFS(LEFT(N3715,4)="film","film &amp; video",LEFT(N3715,4)="food","food",LEFT(N3715,4)="game","games",LEFT(N3715,4)="jour","journalism",LEFT(N3715,4)="musi","music",LEFT(N3715,4)="phot","photography",LEFT(N3715,4)="publ","publishing",LEFT(N3715,4)="tech","technology",LEFT(N3715,4)="thea","theater")</f>
        <v>theater</v>
      </c>
      <c r="R3715" t="str">
        <f t="shared" ref="R3715:R3778" si="294">MID(N3715,SEARCH("/",N3715)+1,17)</f>
        <v>plays</v>
      </c>
      <c r="S3715" s="10">
        <f t="shared" si="292"/>
        <v>42525.738032407404</v>
      </c>
      <c r="T3715" s="10">
        <f t="shared" si="293"/>
        <v>42505.738032407404</v>
      </c>
    </row>
    <row r="3716" spans="1:20" ht="43.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90"/>
        <v>1.0235000000000001</v>
      </c>
      <c r="P3716">
        <f t="shared" si="291"/>
        <v>9.4772838299951156E-3</v>
      </c>
      <c r="Q3716" t="str" cm="1">
        <f t="array" ref="Q3716">_xlfn.IFS(LEFT(N3716,4)="film","film &amp; video",LEFT(N3716,4)="food","food",LEFT(N3716,4)="game","games",LEFT(N3716,4)="jour","journalism",LEFT(N3716,4)="musi","music",LEFT(N3716,4)="phot","photography",LEFT(N3716,4)="publ","publishing",LEFT(N3716,4)="tech","technology",LEFT(N3716,4)="thea","theater")</f>
        <v>theater</v>
      </c>
      <c r="R3716" t="str">
        <f t="shared" si="294"/>
        <v>plays</v>
      </c>
      <c r="S3716" s="10">
        <f t="shared" si="292"/>
        <v>42150.165972222225</v>
      </c>
      <c r="T3716" s="10">
        <f t="shared" si="293"/>
        <v>42118.556331018524</v>
      </c>
    </row>
    <row r="3717" spans="1:20" ht="43.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90"/>
        <v>1.0257142857142858</v>
      </c>
      <c r="P3717">
        <f t="shared" si="291"/>
        <v>7.5208913649025067E-3</v>
      </c>
      <c r="Q3717" t="str" cm="1">
        <f t="array" ref="Q3717">_xlfn.IFS(LEFT(N3717,4)="film","film &amp; video",LEFT(N3717,4)="food","food",LEFT(N3717,4)="game","games",LEFT(N3717,4)="jour","journalism",LEFT(N3717,4)="musi","music",LEFT(N3717,4)="phot","photography",LEFT(N3717,4)="publ","publishing",LEFT(N3717,4)="tech","technology",LEFT(N3717,4)="thea","theater")</f>
        <v>theater</v>
      </c>
      <c r="R3717" t="str">
        <f t="shared" si="294"/>
        <v>plays</v>
      </c>
      <c r="S3717" s="10">
        <f t="shared" si="292"/>
        <v>42094.536111111112</v>
      </c>
      <c r="T3717" s="10">
        <f t="shared" si="293"/>
        <v>42036.995590277773</v>
      </c>
    </row>
    <row r="3718" spans="1:20" ht="43.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90"/>
        <v>1.5575000000000001</v>
      </c>
      <c r="P3718">
        <f t="shared" si="291"/>
        <v>1.9261637239165328E-2</v>
      </c>
      <c r="Q3718" t="str" cm="1">
        <f t="array" ref="Q3718">_xlfn.IFS(LEFT(N3718,4)="film","film &amp; video",LEFT(N3718,4)="food","food",LEFT(N3718,4)="game","games",LEFT(N3718,4)="jour","journalism",LEFT(N3718,4)="musi","music",LEFT(N3718,4)="phot","photography",LEFT(N3718,4)="publ","publishing",LEFT(N3718,4)="tech","technology",LEFT(N3718,4)="thea","theater")</f>
        <v>theater</v>
      </c>
      <c r="R3718" t="str">
        <f t="shared" si="294"/>
        <v>plays</v>
      </c>
      <c r="S3718" s="10">
        <f t="shared" si="292"/>
        <v>42390.887835648144</v>
      </c>
      <c r="T3718" s="10">
        <f t="shared" si="293"/>
        <v>42360.887835648144</v>
      </c>
    </row>
    <row r="3719" spans="1:20" ht="43.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90"/>
        <v>1.0075000000000001</v>
      </c>
      <c r="P3719">
        <f t="shared" si="291"/>
        <v>3.2258064516129032E-3</v>
      </c>
      <c r="Q3719" t="str" cm="1">
        <f t="array" ref="Q3719">_xlfn.IFS(LEFT(N3719,4)="film","film &amp; video",LEFT(N3719,4)="food","food",LEFT(N3719,4)="game","games",LEFT(N3719,4)="jour","journalism",LEFT(N3719,4)="musi","music",LEFT(N3719,4)="phot","photography",LEFT(N3719,4)="publ","publishing",LEFT(N3719,4)="tech","technology",LEFT(N3719,4)="thea","theater")</f>
        <v>theater</v>
      </c>
      <c r="R3719" t="str">
        <f t="shared" si="294"/>
        <v>plays</v>
      </c>
      <c r="S3719" s="10">
        <f t="shared" si="292"/>
        <v>42133.866307870368</v>
      </c>
      <c r="T3719" s="10">
        <f t="shared" si="293"/>
        <v>42102.866307870368</v>
      </c>
    </row>
    <row r="3720" spans="1:20" ht="43.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90"/>
        <v>2.3940000000000001</v>
      </c>
      <c r="P3720">
        <f t="shared" si="291"/>
        <v>3.842940685045948E-2</v>
      </c>
      <c r="Q3720" t="str" cm="1">
        <f t="array" ref="Q3720">_xlfn.IFS(LEFT(N3720,4)="film","film &amp; video",LEFT(N3720,4)="food","food",LEFT(N3720,4)="game","games",LEFT(N3720,4)="jour","journalism",LEFT(N3720,4)="musi","music",LEFT(N3720,4)="phot","photography",LEFT(N3720,4)="publ","publishing",LEFT(N3720,4)="tech","technology",LEFT(N3720,4)="thea","theater")</f>
        <v>theater</v>
      </c>
      <c r="R3720" t="str">
        <f t="shared" si="294"/>
        <v>plays</v>
      </c>
      <c r="S3720" s="10">
        <f t="shared" si="292"/>
        <v>42062.716145833328</v>
      </c>
      <c r="T3720" s="10">
        <f t="shared" si="293"/>
        <v>42032.716145833328</v>
      </c>
    </row>
    <row r="3721" spans="1:20" ht="28.8">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90"/>
        <v>2.1</v>
      </c>
      <c r="P3721">
        <f t="shared" si="291"/>
        <v>9.5238095238095247E-3</v>
      </c>
      <c r="Q3721" t="str" cm="1">
        <f t="array" ref="Q3721">_xlfn.IFS(LEFT(N3721,4)="film","film &amp; video",LEFT(N3721,4)="food","food",LEFT(N3721,4)="game","games",LEFT(N3721,4)="jour","journalism",LEFT(N3721,4)="musi","music",LEFT(N3721,4)="phot","photography",LEFT(N3721,4)="publ","publishing",LEFT(N3721,4)="tech","technology",LEFT(N3721,4)="thea","theater")</f>
        <v>theater</v>
      </c>
      <c r="R3721" t="str">
        <f t="shared" si="294"/>
        <v>plays</v>
      </c>
      <c r="S3721" s="10">
        <f t="shared" si="292"/>
        <v>42177.729930555557</v>
      </c>
      <c r="T3721" s="10">
        <f t="shared" si="293"/>
        <v>42147.729930555557</v>
      </c>
    </row>
    <row r="3722" spans="1:20" ht="28.8">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90"/>
        <v>1.0451515151515152</v>
      </c>
      <c r="P3722">
        <f t="shared" si="291"/>
        <v>1.1597564511452595E-2</v>
      </c>
      <c r="Q3722" t="str" cm="1">
        <f t="array" ref="Q3722">_xlfn.IFS(LEFT(N3722,4)="film","film &amp; video",LEFT(N3722,4)="food","food",LEFT(N3722,4)="game","games",LEFT(N3722,4)="jour","journalism",LEFT(N3722,4)="musi","music",LEFT(N3722,4)="phot","photography",LEFT(N3722,4)="publ","publishing",LEFT(N3722,4)="tech","technology",LEFT(N3722,4)="thea","theater")</f>
        <v>theater</v>
      </c>
      <c r="R3722" t="str">
        <f t="shared" si="294"/>
        <v>plays</v>
      </c>
      <c r="S3722" s="10">
        <f t="shared" si="292"/>
        <v>42187.993125000001</v>
      </c>
      <c r="T3722" s="10">
        <f t="shared" si="293"/>
        <v>42165.993125000001</v>
      </c>
    </row>
    <row r="3723" spans="1:20" ht="57.6">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90"/>
        <v>1.008</v>
      </c>
      <c r="P3723">
        <f t="shared" si="291"/>
        <v>8.7301587301587304E-3</v>
      </c>
      <c r="Q3723" t="str" cm="1">
        <f t="array" ref="Q3723">_xlfn.IFS(LEFT(N3723,4)="film","film &amp; video",LEFT(N3723,4)="food","food",LEFT(N3723,4)="game","games",LEFT(N3723,4)="jour","journalism",LEFT(N3723,4)="musi","music",LEFT(N3723,4)="phot","photography",LEFT(N3723,4)="publ","publishing",LEFT(N3723,4)="tech","technology",LEFT(N3723,4)="thea","theater")</f>
        <v>theater</v>
      </c>
      <c r="R3723" t="str">
        <f t="shared" si="294"/>
        <v>plays</v>
      </c>
      <c r="S3723" s="10">
        <f t="shared" si="292"/>
        <v>41948.977824074071</v>
      </c>
      <c r="T3723" s="10">
        <f t="shared" si="293"/>
        <v>41927.936157407406</v>
      </c>
    </row>
    <row r="3724" spans="1:20" ht="57.6">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90"/>
        <v>1.1120000000000001</v>
      </c>
      <c r="P3724">
        <f t="shared" si="291"/>
        <v>2.0983213429256596E-2</v>
      </c>
      <c r="Q3724" t="str" cm="1">
        <f t="array" ref="Q3724">_xlfn.IFS(LEFT(N3724,4)="film","film &amp; video",LEFT(N3724,4)="food","food",LEFT(N3724,4)="game","games",LEFT(N3724,4)="jour","journalism",LEFT(N3724,4)="musi","music",LEFT(N3724,4)="phot","photography",LEFT(N3724,4)="publ","publishing",LEFT(N3724,4)="tech","technology",LEFT(N3724,4)="thea","theater")</f>
        <v>theater</v>
      </c>
      <c r="R3724" t="str">
        <f t="shared" si="294"/>
        <v>plays</v>
      </c>
      <c r="S3724" s="10">
        <f t="shared" si="292"/>
        <v>42411.957638888889</v>
      </c>
      <c r="T3724" s="10">
        <f t="shared" si="293"/>
        <v>42381.671840277777</v>
      </c>
    </row>
    <row r="3725" spans="1:20" ht="28.8">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90"/>
        <v>1.0204444444444445</v>
      </c>
      <c r="P3725">
        <f t="shared" si="291"/>
        <v>1.3719512195121951E-2</v>
      </c>
      <c r="Q3725" t="str" cm="1">
        <f t="array" ref="Q3725">_xlfn.IFS(LEFT(N3725,4)="film","film &amp; video",LEFT(N3725,4)="food","food",LEFT(N3725,4)="game","games",LEFT(N3725,4)="jour","journalism",LEFT(N3725,4)="musi","music",LEFT(N3725,4)="phot","photography",LEFT(N3725,4)="publ","publishing",LEFT(N3725,4)="tech","technology",LEFT(N3725,4)="thea","theater")</f>
        <v>theater</v>
      </c>
      <c r="R3725" t="str">
        <f t="shared" si="294"/>
        <v>plays</v>
      </c>
      <c r="S3725" s="10">
        <f t="shared" si="292"/>
        <v>41973.794699074075</v>
      </c>
      <c r="T3725" s="10">
        <f t="shared" si="293"/>
        <v>41943.753032407411</v>
      </c>
    </row>
    <row r="3726" spans="1:20" ht="43.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90"/>
        <v>1.0254767441860466</v>
      </c>
      <c r="P3726">
        <f t="shared" si="291"/>
        <v>2.0183465432980687E-2</v>
      </c>
      <c r="Q3726" t="str" cm="1">
        <f t="array" ref="Q3726">_xlfn.IFS(LEFT(N3726,4)="film","film &amp; video",LEFT(N3726,4)="food","food",LEFT(N3726,4)="game","games",LEFT(N3726,4)="jour","journalism",LEFT(N3726,4)="musi","music",LEFT(N3726,4)="phot","photography",LEFT(N3726,4)="publ","publishing",LEFT(N3726,4)="tech","technology",LEFT(N3726,4)="thea","theater")</f>
        <v>theater</v>
      </c>
      <c r="R3726" t="str">
        <f t="shared" si="294"/>
        <v>plays</v>
      </c>
      <c r="S3726" s="10">
        <f t="shared" si="292"/>
        <v>42494.958333333328</v>
      </c>
      <c r="T3726" s="10">
        <f t="shared" si="293"/>
        <v>42465.491435185191</v>
      </c>
    </row>
    <row r="3727" spans="1:20" ht="43.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90"/>
        <v>1.27</v>
      </c>
      <c r="P3727">
        <f t="shared" si="291"/>
        <v>3.937007874015748E-2</v>
      </c>
      <c r="Q3727" t="str" cm="1">
        <f t="array" ref="Q3727">_xlfn.IFS(LEFT(N3727,4)="film","film &amp; video",LEFT(N3727,4)="food","food",LEFT(N3727,4)="game","games",LEFT(N3727,4)="jour","journalism",LEFT(N3727,4)="musi","music",LEFT(N3727,4)="phot","photography",LEFT(N3727,4)="publ","publishing",LEFT(N3727,4)="tech","technology",LEFT(N3727,4)="thea","theater")</f>
        <v>theater</v>
      </c>
      <c r="R3727" t="str">
        <f t="shared" si="294"/>
        <v>plays</v>
      </c>
      <c r="S3727" s="10">
        <f t="shared" si="292"/>
        <v>42418.895833333328</v>
      </c>
      <c r="T3727" s="10">
        <f t="shared" si="293"/>
        <v>42401.945219907408</v>
      </c>
    </row>
    <row r="3728" spans="1:20" ht="43.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90"/>
        <v>3.3870588235294119</v>
      </c>
      <c r="P3728">
        <f t="shared" si="291"/>
        <v>1.5977770059048279E-2</v>
      </c>
      <c r="Q3728" t="str" cm="1">
        <f t="array" ref="Q3728">_xlfn.IFS(LEFT(N3728,4)="film","film &amp; video",LEFT(N3728,4)="food","food",LEFT(N3728,4)="game","games",LEFT(N3728,4)="jour","journalism",LEFT(N3728,4)="musi","music",LEFT(N3728,4)="phot","photography",LEFT(N3728,4)="publ","publishing",LEFT(N3728,4)="tech","technology",LEFT(N3728,4)="thea","theater")</f>
        <v>theater</v>
      </c>
      <c r="R3728" t="str">
        <f t="shared" si="294"/>
        <v>plays</v>
      </c>
      <c r="S3728" s="10">
        <f t="shared" si="292"/>
        <v>42489.875</v>
      </c>
      <c r="T3728" s="10">
        <f t="shared" si="293"/>
        <v>42462.140868055561</v>
      </c>
    </row>
    <row r="3729" spans="1:20" ht="43.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90"/>
        <v>1.0075000000000001</v>
      </c>
      <c r="P3729">
        <f t="shared" si="291"/>
        <v>1.6377171215880892E-2</v>
      </c>
      <c r="Q3729" t="str" cm="1">
        <f t="array" ref="Q3729">_xlfn.IFS(LEFT(N3729,4)="film","film &amp; video",LEFT(N3729,4)="food","food",LEFT(N3729,4)="game","games",LEFT(N3729,4)="jour","journalism",LEFT(N3729,4)="musi","music",LEFT(N3729,4)="phot","photography",LEFT(N3729,4)="publ","publishing",LEFT(N3729,4)="tech","technology",LEFT(N3729,4)="thea","theater")</f>
        <v>theater</v>
      </c>
      <c r="R3729" t="str">
        <f t="shared" si="294"/>
        <v>plays</v>
      </c>
      <c r="S3729" s="10">
        <f t="shared" si="292"/>
        <v>42663.204861111109</v>
      </c>
      <c r="T3729" s="10">
        <f t="shared" si="293"/>
        <v>42632.348310185189</v>
      </c>
    </row>
    <row r="3730" spans="1:20" ht="43.2">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90"/>
        <v>9.3100000000000002E-2</v>
      </c>
      <c r="P3730">
        <f t="shared" si="291"/>
        <v>1.664876476906552E-2</v>
      </c>
      <c r="Q3730" t="str" cm="1">
        <f t="array" ref="Q3730">_xlfn.IFS(LEFT(N3730,4)="film","film &amp; video",LEFT(N3730,4)="food","food",LEFT(N3730,4)="game","games",LEFT(N3730,4)="jour","journalism",LEFT(N3730,4)="musi","music",LEFT(N3730,4)="phot","photography",LEFT(N3730,4)="publ","publishing",LEFT(N3730,4)="tech","technology",LEFT(N3730,4)="thea","theater")</f>
        <v>theater</v>
      </c>
      <c r="R3730" t="str">
        <f t="shared" si="294"/>
        <v>plays</v>
      </c>
      <c r="S3730" s="10">
        <f t="shared" si="292"/>
        <v>42235.171018518522</v>
      </c>
      <c r="T3730" s="10">
        <f t="shared" si="293"/>
        <v>42205.171018518522</v>
      </c>
    </row>
    <row r="3731" spans="1:20" ht="43.2">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90"/>
        <v>7.2400000000000006E-2</v>
      </c>
      <c r="P3731">
        <f t="shared" si="291"/>
        <v>1.3812154696132596E-2</v>
      </c>
      <c r="Q3731" t="str" cm="1">
        <f t="array" ref="Q3731">_xlfn.IFS(LEFT(N3731,4)="film","film &amp; video",LEFT(N3731,4)="food","food",LEFT(N3731,4)="game","games",LEFT(N3731,4)="jour","journalism",LEFT(N3731,4)="musi","music",LEFT(N3731,4)="phot","photography",LEFT(N3731,4)="publ","publishing",LEFT(N3731,4)="tech","technology",LEFT(N3731,4)="thea","theater")</f>
        <v>theater</v>
      </c>
      <c r="R3731" t="str">
        <f t="shared" si="294"/>
        <v>plays</v>
      </c>
      <c r="S3731" s="10">
        <f t="shared" si="292"/>
        <v>42086.16333333333</v>
      </c>
      <c r="T3731" s="10">
        <f t="shared" si="293"/>
        <v>42041.205000000002</v>
      </c>
    </row>
    <row r="3732" spans="1:20" ht="43.2">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90"/>
        <v>0.1</v>
      </c>
      <c r="P3732">
        <f t="shared" si="291"/>
        <v>0.01</v>
      </c>
      <c r="Q3732" t="str" cm="1">
        <f t="array" ref="Q3732">_xlfn.IFS(LEFT(N3732,4)="film","film &amp; video",LEFT(N3732,4)="food","food",LEFT(N3732,4)="game","games",LEFT(N3732,4)="jour","journalism",LEFT(N3732,4)="musi","music",LEFT(N3732,4)="phot","photography",LEFT(N3732,4)="publ","publishing",LEFT(N3732,4)="tech","technology",LEFT(N3732,4)="thea","theater")</f>
        <v>theater</v>
      </c>
      <c r="R3732" t="str">
        <f t="shared" si="294"/>
        <v>plays</v>
      </c>
      <c r="S3732" s="10">
        <f t="shared" si="292"/>
        <v>42233.677766203706</v>
      </c>
      <c r="T3732" s="10">
        <f t="shared" si="293"/>
        <v>42203.677766203706</v>
      </c>
    </row>
    <row r="3733" spans="1:20" ht="43.2">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90"/>
        <v>0.11272727272727273</v>
      </c>
      <c r="P3733">
        <f t="shared" si="291"/>
        <v>1.935483870967742E-2</v>
      </c>
      <c r="Q3733" t="str" cm="1">
        <f t="array" ref="Q3733">_xlfn.IFS(LEFT(N3733,4)="film","film &amp; video",LEFT(N3733,4)="food","food",LEFT(N3733,4)="game","games",LEFT(N3733,4)="jour","journalism",LEFT(N3733,4)="musi","music",LEFT(N3733,4)="phot","photography",LEFT(N3733,4)="publ","publishing",LEFT(N3733,4)="tech","technology",LEFT(N3733,4)="thea","theater")</f>
        <v>theater</v>
      </c>
      <c r="R3733" t="str">
        <f t="shared" si="294"/>
        <v>plays</v>
      </c>
      <c r="S3733" s="10">
        <f t="shared" si="292"/>
        <v>42014.140972222223</v>
      </c>
      <c r="T3733" s="10">
        <f t="shared" si="293"/>
        <v>41983.752847222218</v>
      </c>
    </row>
    <row r="3734" spans="1:20" ht="43.2">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90"/>
        <v>0.15411764705882353</v>
      </c>
      <c r="P3734">
        <f t="shared" si="291"/>
        <v>3.0534351145038167E-2</v>
      </c>
      <c r="Q3734" t="str" cm="1">
        <f t="array" ref="Q3734">_xlfn.IFS(LEFT(N3734,4)="film","film &amp; video",LEFT(N3734,4)="food","food",LEFT(N3734,4)="game","games",LEFT(N3734,4)="jour","journalism",LEFT(N3734,4)="musi","music",LEFT(N3734,4)="phot","photography",LEFT(N3734,4)="publ","publishing",LEFT(N3734,4)="tech","technology",LEFT(N3734,4)="thea","theater")</f>
        <v>theater</v>
      </c>
      <c r="R3734" t="str">
        <f t="shared" si="294"/>
        <v>plays</v>
      </c>
      <c r="S3734" s="10">
        <f t="shared" si="292"/>
        <v>42028.5</v>
      </c>
      <c r="T3734" s="10">
        <f t="shared" si="293"/>
        <v>41968.677465277782</v>
      </c>
    </row>
    <row r="3735" spans="1:20" ht="43.2">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90"/>
        <v>0</v>
      </c>
      <c r="P3735" t="e">
        <f t="shared" si="291"/>
        <v>#DIV/0!</v>
      </c>
      <c r="Q3735" t="str" cm="1">
        <f t="array" ref="Q3735">_xlfn.IFS(LEFT(N3735,4)="film","film &amp; video",LEFT(N3735,4)="food","food",LEFT(N3735,4)="game","games",LEFT(N3735,4)="jour","journalism",LEFT(N3735,4)="musi","music",LEFT(N3735,4)="phot","photography",LEFT(N3735,4)="publ","publishing",LEFT(N3735,4)="tech","technology",LEFT(N3735,4)="thea","theater")</f>
        <v>theater</v>
      </c>
      <c r="R3735" t="str">
        <f t="shared" si="294"/>
        <v>plays</v>
      </c>
      <c r="S3735" s="10">
        <f t="shared" si="292"/>
        <v>42112.9375</v>
      </c>
      <c r="T3735" s="10">
        <f t="shared" si="293"/>
        <v>42103.024398148147</v>
      </c>
    </row>
    <row r="3736" spans="1:20" ht="57.6">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90"/>
        <v>0.28466666666666668</v>
      </c>
      <c r="P3736">
        <f t="shared" si="291"/>
        <v>1.6393442622950821E-2</v>
      </c>
      <c r="Q3736" t="str" cm="1">
        <f t="array" ref="Q3736">_xlfn.IFS(LEFT(N3736,4)="film","film &amp; video",LEFT(N3736,4)="food","food",LEFT(N3736,4)="game","games",LEFT(N3736,4)="jour","journalism",LEFT(N3736,4)="musi","music",LEFT(N3736,4)="phot","photography",LEFT(N3736,4)="publ","publishing",LEFT(N3736,4)="tech","technology",LEFT(N3736,4)="thea","theater")</f>
        <v>theater</v>
      </c>
      <c r="R3736" t="str">
        <f t="shared" si="294"/>
        <v>plays</v>
      </c>
      <c r="S3736" s="10">
        <f t="shared" si="292"/>
        <v>42149.901574074072</v>
      </c>
      <c r="T3736" s="10">
        <f t="shared" si="293"/>
        <v>42089.901574074072</v>
      </c>
    </row>
    <row r="3737" spans="1:20" ht="28.8">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90"/>
        <v>0.13333333333333333</v>
      </c>
      <c r="P3737">
        <f t="shared" si="291"/>
        <v>0.1</v>
      </c>
      <c r="Q3737" t="str" cm="1">
        <f t="array" ref="Q3737">_xlfn.IFS(LEFT(N3737,4)="film","film &amp; video",LEFT(N3737,4)="food","food",LEFT(N3737,4)="game","games",LEFT(N3737,4)="jour","journalism",LEFT(N3737,4)="musi","music",LEFT(N3737,4)="phot","photography",LEFT(N3737,4)="publ","publishing",LEFT(N3737,4)="tech","technology",LEFT(N3737,4)="thea","theater")</f>
        <v>theater</v>
      </c>
      <c r="R3737" t="str">
        <f t="shared" si="294"/>
        <v>plays</v>
      </c>
      <c r="S3737" s="10">
        <f t="shared" si="292"/>
        <v>42152.693159722221</v>
      </c>
      <c r="T3737" s="10">
        <f t="shared" si="293"/>
        <v>42122.693159722221</v>
      </c>
    </row>
    <row r="3738" spans="1:20" ht="43.2">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90"/>
        <v>6.6666666666666671E-3</v>
      </c>
      <c r="P3738">
        <f t="shared" si="291"/>
        <v>0.1</v>
      </c>
      <c r="Q3738" t="str" cm="1">
        <f t="array" ref="Q3738">_xlfn.IFS(LEFT(N3738,4)="film","film &amp; video",LEFT(N3738,4)="food","food",LEFT(N3738,4)="game","games",LEFT(N3738,4)="jour","journalism",LEFT(N3738,4)="musi","music",LEFT(N3738,4)="phot","photography",LEFT(N3738,4)="publ","publishing",LEFT(N3738,4)="tech","technology",LEFT(N3738,4)="thea","theater")</f>
        <v>theater</v>
      </c>
      <c r="R3738" t="str">
        <f t="shared" si="294"/>
        <v>plays</v>
      </c>
      <c r="S3738" s="10">
        <f t="shared" si="292"/>
        <v>42086.75</v>
      </c>
      <c r="T3738" s="10">
        <f t="shared" si="293"/>
        <v>42048.711724537032</v>
      </c>
    </row>
    <row r="3739" spans="1:20" ht="43.2">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90"/>
        <v>0.21428571428571427</v>
      </c>
      <c r="P3739">
        <f t="shared" si="291"/>
        <v>2.6666666666666668E-2</v>
      </c>
      <c r="Q3739" t="str" cm="1">
        <f t="array" ref="Q3739">_xlfn.IFS(LEFT(N3739,4)="film","film &amp; video",LEFT(N3739,4)="food","food",LEFT(N3739,4)="game","games",LEFT(N3739,4)="jour","journalism",LEFT(N3739,4)="musi","music",LEFT(N3739,4)="phot","photography",LEFT(N3739,4)="publ","publishing",LEFT(N3739,4)="tech","technology",LEFT(N3739,4)="thea","theater")</f>
        <v>theater</v>
      </c>
      <c r="R3739" t="str">
        <f t="shared" si="294"/>
        <v>plays</v>
      </c>
      <c r="S3739" s="10">
        <f t="shared" si="292"/>
        <v>42320.290972222225</v>
      </c>
      <c r="T3739" s="10">
        <f t="shared" si="293"/>
        <v>42297.691006944442</v>
      </c>
    </row>
    <row r="3740" spans="1:20" ht="28.8">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90"/>
        <v>0.18</v>
      </c>
      <c r="P3740">
        <f t="shared" si="291"/>
        <v>2.2222222222222223E-2</v>
      </c>
      <c r="Q3740" t="str" cm="1">
        <f t="array" ref="Q3740">_xlfn.IFS(LEFT(N3740,4)="film","film &amp; video",LEFT(N3740,4)="food","food",LEFT(N3740,4)="game","games",LEFT(N3740,4)="jour","journalism",LEFT(N3740,4)="musi","music",LEFT(N3740,4)="phot","photography",LEFT(N3740,4)="publ","publishing",LEFT(N3740,4)="tech","technology",LEFT(N3740,4)="thea","theater")</f>
        <v>theater</v>
      </c>
      <c r="R3740" t="str">
        <f t="shared" si="294"/>
        <v>plays</v>
      </c>
      <c r="S3740" s="10">
        <f t="shared" si="292"/>
        <v>41835.916666666664</v>
      </c>
      <c r="T3740" s="10">
        <f t="shared" si="293"/>
        <v>41813.938715277778</v>
      </c>
    </row>
    <row r="3741" spans="1:20" ht="43.2">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90"/>
        <v>0.20125000000000001</v>
      </c>
      <c r="P3741">
        <f t="shared" si="291"/>
        <v>9.9378881987577643E-3</v>
      </c>
      <c r="Q3741" t="str" cm="1">
        <f t="array" ref="Q3741">_xlfn.IFS(LEFT(N3741,4)="film","film &amp; video",LEFT(N3741,4)="food","food",LEFT(N3741,4)="game","games",LEFT(N3741,4)="jour","journalism",LEFT(N3741,4)="musi","music",LEFT(N3741,4)="phot","photography",LEFT(N3741,4)="publ","publishing",LEFT(N3741,4)="tech","technology",LEFT(N3741,4)="thea","theater")</f>
        <v>theater</v>
      </c>
      <c r="R3741" t="str">
        <f t="shared" si="294"/>
        <v>plays</v>
      </c>
      <c r="S3741" s="10">
        <f t="shared" si="292"/>
        <v>42568.449861111112</v>
      </c>
      <c r="T3741" s="10">
        <f t="shared" si="293"/>
        <v>42548.449861111112</v>
      </c>
    </row>
    <row r="3742" spans="1:20" ht="43.2">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90"/>
        <v>0.17899999999999999</v>
      </c>
      <c r="P3742">
        <f t="shared" si="291"/>
        <v>3.9106145251396648E-2</v>
      </c>
      <c r="Q3742" t="str" cm="1">
        <f t="array" ref="Q3742">_xlfn.IFS(LEFT(N3742,4)="film","film &amp; video",LEFT(N3742,4)="food","food",LEFT(N3742,4)="game","games",LEFT(N3742,4)="jour","journalism",LEFT(N3742,4)="musi","music",LEFT(N3742,4)="phot","photography",LEFT(N3742,4)="publ","publishing",LEFT(N3742,4)="tech","technology",LEFT(N3742,4)="thea","theater")</f>
        <v>theater</v>
      </c>
      <c r="R3742" t="str">
        <f t="shared" si="294"/>
        <v>plays</v>
      </c>
      <c r="S3742" s="10">
        <f t="shared" si="292"/>
        <v>41863.079143518517</v>
      </c>
      <c r="T3742" s="10">
        <f t="shared" si="293"/>
        <v>41833.089756944442</v>
      </c>
    </row>
    <row r="3743" spans="1:20" ht="43.2">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90"/>
        <v>0</v>
      </c>
      <c r="P3743" t="e">
        <f t="shared" si="291"/>
        <v>#DIV/0!</v>
      </c>
      <c r="Q3743" t="str" cm="1">
        <f t="array" ref="Q3743">_xlfn.IFS(LEFT(N3743,4)="film","film &amp; video",LEFT(N3743,4)="food","food",LEFT(N3743,4)="game","games",LEFT(N3743,4)="jour","journalism",LEFT(N3743,4)="musi","music",LEFT(N3743,4)="phot","photography",LEFT(N3743,4)="publ","publishing",LEFT(N3743,4)="tech","technology",LEFT(N3743,4)="thea","theater")</f>
        <v>theater</v>
      </c>
      <c r="R3743" t="str">
        <f t="shared" si="294"/>
        <v>plays</v>
      </c>
      <c r="S3743" s="10">
        <f t="shared" si="292"/>
        <v>42355.920717592591</v>
      </c>
      <c r="T3743" s="10">
        <f t="shared" si="293"/>
        <v>42325.920717592591</v>
      </c>
    </row>
    <row r="3744" spans="1:20" ht="43.2">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90"/>
        <v>0.02</v>
      </c>
      <c r="P3744">
        <f t="shared" si="291"/>
        <v>0.04</v>
      </c>
      <c r="Q3744" t="str" cm="1">
        <f t="array" ref="Q3744">_xlfn.IFS(LEFT(N3744,4)="film","film &amp; video",LEFT(N3744,4)="food","food",LEFT(N3744,4)="game","games",LEFT(N3744,4)="jour","journalism",LEFT(N3744,4)="musi","music",LEFT(N3744,4)="phot","photography",LEFT(N3744,4)="publ","publishing",LEFT(N3744,4)="tech","technology",LEFT(N3744,4)="thea","theater")</f>
        <v>theater</v>
      </c>
      <c r="R3744" t="str">
        <f t="shared" si="294"/>
        <v>plays</v>
      </c>
      <c r="S3744" s="10">
        <f t="shared" si="292"/>
        <v>41888.214629629627</v>
      </c>
      <c r="T3744" s="10">
        <f t="shared" si="293"/>
        <v>41858.214629629627</v>
      </c>
    </row>
    <row r="3745" spans="1:20" ht="28.8">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90"/>
        <v>0</v>
      </c>
      <c r="P3745" t="e">
        <f t="shared" si="291"/>
        <v>#DIV/0!</v>
      </c>
      <c r="Q3745" t="str" cm="1">
        <f t="array" ref="Q3745">_xlfn.IFS(LEFT(N3745,4)="film","film &amp; video",LEFT(N3745,4)="food","food",LEFT(N3745,4)="game","games",LEFT(N3745,4)="jour","journalism",LEFT(N3745,4)="musi","music",LEFT(N3745,4)="phot","photography",LEFT(N3745,4)="publ","publishing",LEFT(N3745,4)="tech","technology",LEFT(N3745,4)="thea","theater")</f>
        <v>theater</v>
      </c>
      <c r="R3745" t="str">
        <f t="shared" si="294"/>
        <v>plays</v>
      </c>
      <c r="S3745" s="10">
        <f t="shared" si="292"/>
        <v>41823.710231481484</v>
      </c>
      <c r="T3745" s="10">
        <f t="shared" si="293"/>
        <v>41793.710231481484</v>
      </c>
    </row>
    <row r="3746" spans="1:20" ht="57.6">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90"/>
        <v>0</v>
      </c>
      <c r="P3746" t="e">
        <f t="shared" si="291"/>
        <v>#DIV/0!</v>
      </c>
      <c r="Q3746" t="str" cm="1">
        <f t="array" ref="Q3746">_xlfn.IFS(LEFT(N3746,4)="film","film &amp; video",LEFT(N3746,4)="food","food",LEFT(N3746,4)="game","games",LEFT(N3746,4)="jour","journalism",LEFT(N3746,4)="musi","music",LEFT(N3746,4)="phot","photography",LEFT(N3746,4)="publ","publishing",LEFT(N3746,4)="tech","technology",LEFT(N3746,4)="thea","theater")</f>
        <v>theater</v>
      </c>
      <c r="R3746" t="str">
        <f t="shared" si="294"/>
        <v>plays</v>
      </c>
      <c r="S3746" s="10">
        <f t="shared" si="292"/>
        <v>41825.165972222225</v>
      </c>
      <c r="T3746" s="10">
        <f t="shared" si="293"/>
        <v>41793.814259259263</v>
      </c>
    </row>
    <row r="3747" spans="1:20" ht="43.2">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90"/>
        <v>0.1</v>
      </c>
      <c r="P3747">
        <f t="shared" si="291"/>
        <v>0.1</v>
      </c>
      <c r="Q3747" t="str" cm="1">
        <f t="array" ref="Q3747">_xlfn.IFS(LEFT(N3747,4)="film","film &amp; video",LEFT(N3747,4)="food","food",LEFT(N3747,4)="game","games",LEFT(N3747,4)="jour","journalism",LEFT(N3747,4)="musi","music",LEFT(N3747,4)="phot","photography",LEFT(N3747,4)="publ","publishing",LEFT(N3747,4)="tech","technology",LEFT(N3747,4)="thea","theater")</f>
        <v>theater</v>
      </c>
      <c r="R3747" t="str">
        <f t="shared" si="294"/>
        <v>plays</v>
      </c>
      <c r="S3747" s="10">
        <f t="shared" si="292"/>
        <v>41861.697939814818</v>
      </c>
      <c r="T3747" s="10">
        <f t="shared" si="293"/>
        <v>41831.697939814818</v>
      </c>
    </row>
    <row r="3748" spans="1:20">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90"/>
        <v>2.3764705882352941E-2</v>
      </c>
      <c r="P3748">
        <f t="shared" si="291"/>
        <v>4.9504950495049506E-3</v>
      </c>
      <c r="Q3748" t="str" cm="1">
        <f t="array" ref="Q3748">_xlfn.IFS(LEFT(N3748,4)="film","film &amp; video",LEFT(N3748,4)="food","food",LEFT(N3748,4)="game","games",LEFT(N3748,4)="jour","journalism",LEFT(N3748,4)="musi","music",LEFT(N3748,4)="phot","photography",LEFT(N3748,4)="publ","publishing",LEFT(N3748,4)="tech","technology",LEFT(N3748,4)="thea","theater")</f>
        <v>theater</v>
      </c>
      <c r="R3748" t="str">
        <f t="shared" si="294"/>
        <v>plays</v>
      </c>
      <c r="S3748" s="10">
        <f t="shared" si="292"/>
        <v>42651.389340277776</v>
      </c>
      <c r="T3748" s="10">
        <f t="shared" si="293"/>
        <v>42621.389340277776</v>
      </c>
    </row>
    <row r="3749" spans="1:20" ht="28.8">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90"/>
        <v>0.01</v>
      </c>
      <c r="P3749">
        <f t="shared" si="291"/>
        <v>0.04</v>
      </c>
      <c r="Q3749" t="str" cm="1">
        <f t="array" ref="Q3749">_xlfn.IFS(LEFT(N3749,4)="film","film &amp; video",LEFT(N3749,4)="food","food",LEFT(N3749,4)="game","games",LEFT(N3749,4)="jour","journalism",LEFT(N3749,4)="musi","music",LEFT(N3749,4)="phot","photography",LEFT(N3749,4)="publ","publishing",LEFT(N3749,4)="tech","technology",LEFT(N3749,4)="thea","theater")</f>
        <v>theater</v>
      </c>
      <c r="R3749" t="str">
        <f t="shared" si="294"/>
        <v>plays</v>
      </c>
      <c r="S3749" s="10">
        <f t="shared" si="292"/>
        <v>42190.957638888889</v>
      </c>
      <c r="T3749" s="10">
        <f t="shared" si="293"/>
        <v>42164.299722222218</v>
      </c>
    </row>
    <row r="3750" spans="1:20" ht="43.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90"/>
        <v>1.0351999999999999</v>
      </c>
      <c r="P3750">
        <f t="shared" si="291"/>
        <v>1.0046367851622875E-2</v>
      </c>
      <c r="Q3750" t="str" cm="1">
        <f t="array" ref="Q3750">_xlfn.IFS(LEFT(N3750,4)="film","film &amp; video",LEFT(N3750,4)="food","food",LEFT(N3750,4)="game","games",LEFT(N3750,4)="jour","journalism",LEFT(N3750,4)="musi","music",LEFT(N3750,4)="phot","photography",LEFT(N3750,4)="publ","publishing",LEFT(N3750,4)="tech","technology",LEFT(N3750,4)="thea","theater")</f>
        <v>theater</v>
      </c>
      <c r="R3750" t="str">
        <f t="shared" si="294"/>
        <v>musical</v>
      </c>
      <c r="S3750" s="10">
        <f t="shared" si="292"/>
        <v>42416.249305555553</v>
      </c>
      <c r="T3750" s="10">
        <f t="shared" si="293"/>
        <v>42395.706435185188</v>
      </c>
    </row>
    <row r="3751" spans="1:20" ht="43.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90"/>
        <v>1.05</v>
      </c>
      <c r="P3751">
        <f t="shared" si="291"/>
        <v>1.3333333333333334E-2</v>
      </c>
      <c r="Q3751" t="str" cm="1">
        <f t="array" ref="Q3751">_xlfn.IFS(LEFT(N3751,4)="film","film &amp; video",LEFT(N3751,4)="food","food",LEFT(N3751,4)="game","games",LEFT(N3751,4)="jour","journalism",LEFT(N3751,4)="musi","music",LEFT(N3751,4)="phot","photography",LEFT(N3751,4)="publ","publishing",LEFT(N3751,4)="tech","technology",LEFT(N3751,4)="thea","theater")</f>
        <v>theater</v>
      </c>
      <c r="R3751" t="str">
        <f t="shared" si="294"/>
        <v>musical</v>
      </c>
      <c r="S3751" s="10">
        <f t="shared" si="292"/>
        <v>42489.165972222225</v>
      </c>
      <c r="T3751" s="10">
        <f t="shared" si="293"/>
        <v>42458.127175925925</v>
      </c>
    </row>
    <row r="3752" spans="1:20" ht="86.4">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90"/>
        <v>1.0044999999999999</v>
      </c>
      <c r="P3752">
        <f t="shared" si="291"/>
        <v>4.6457607433217189E-3</v>
      </c>
      <c r="Q3752" t="str" cm="1">
        <f t="array" ref="Q3752">_xlfn.IFS(LEFT(N3752,4)="film","film &amp; video",LEFT(N3752,4)="food","food",LEFT(N3752,4)="game","games",LEFT(N3752,4)="jour","journalism",LEFT(N3752,4)="musi","music",LEFT(N3752,4)="phot","photography",LEFT(N3752,4)="publ","publishing",LEFT(N3752,4)="tech","technology",LEFT(N3752,4)="thea","theater")</f>
        <v>theater</v>
      </c>
      <c r="R3752" t="str">
        <f t="shared" si="294"/>
        <v>musical</v>
      </c>
      <c r="S3752" s="10">
        <f t="shared" si="292"/>
        <v>42045.332638888889</v>
      </c>
      <c r="T3752" s="10">
        <f t="shared" si="293"/>
        <v>42016.981574074074</v>
      </c>
    </row>
    <row r="3753" spans="1:20" ht="43.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90"/>
        <v>1.3260000000000001</v>
      </c>
      <c r="P3753">
        <f t="shared" si="291"/>
        <v>8.2956259426847662E-3</v>
      </c>
      <c r="Q3753" t="str" cm="1">
        <f t="array" ref="Q3753">_xlfn.IFS(LEFT(N3753,4)="film","film &amp; video",LEFT(N3753,4)="food","food",LEFT(N3753,4)="game","games",LEFT(N3753,4)="jour","journalism",LEFT(N3753,4)="musi","music",LEFT(N3753,4)="phot","photography",LEFT(N3753,4)="publ","publishing",LEFT(N3753,4)="tech","technology",LEFT(N3753,4)="thea","theater")</f>
        <v>theater</v>
      </c>
      <c r="R3753" t="str">
        <f t="shared" si="294"/>
        <v>musical</v>
      </c>
      <c r="S3753" s="10">
        <f t="shared" si="292"/>
        <v>42462.993900462956</v>
      </c>
      <c r="T3753" s="10">
        <f t="shared" si="293"/>
        <v>42403.035567129627</v>
      </c>
    </row>
    <row r="3754" spans="1:20" ht="57.6">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90"/>
        <v>1.1299999999999999</v>
      </c>
      <c r="P3754">
        <f t="shared" si="291"/>
        <v>2.6548672566371681E-2</v>
      </c>
      <c r="Q3754" t="str" cm="1">
        <f t="array" ref="Q3754">_xlfn.IFS(LEFT(N3754,4)="film","film &amp; video",LEFT(N3754,4)="food","food",LEFT(N3754,4)="game","games",LEFT(N3754,4)="jour","journalism",LEFT(N3754,4)="musi","music",LEFT(N3754,4)="phot","photography",LEFT(N3754,4)="publ","publishing",LEFT(N3754,4)="tech","technology",LEFT(N3754,4)="thea","theater")</f>
        <v>theater</v>
      </c>
      <c r="R3754" t="str">
        <f t="shared" si="294"/>
        <v>musical</v>
      </c>
      <c r="S3754" s="10">
        <f t="shared" si="292"/>
        <v>42659.875</v>
      </c>
      <c r="T3754" s="10">
        <f t="shared" si="293"/>
        <v>42619.802488425921</v>
      </c>
    </row>
    <row r="3755" spans="1:20" ht="43.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90"/>
        <v>1.0334000000000001</v>
      </c>
      <c r="P3755">
        <f t="shared" si="291"/>
        <v>5.8060770272885618E-3</v>
      </c>
      <c r="Q3755" t="str" cm="1">
        <f t="array" ref="Q3755">_xlfn.IFS(LEFT(N3755,4)="film","film &amp; video",LEFT(N3755,4)="food","food",LEFT(N3755,4)="game","games",LEFT(N3755,4)="jour","journalism",LEFT(N3755,4)="musi","music",LEFT(N3755,4)="phot","photography",LEFT(N3755,4)="publ","publishing",LEFT(N3755,4)="tech","technology",LEFT(N3755,4)="thea","theater")</f>
        <v>theater</v>
      </c>
      <c r="R3755" t="str">
        <f t="shared" si="294"/>
        <v>musical</v>
      </c>
      <c r="S3755" s="10">
        <f t="shared" si="292"/>
        <v>42158</v>
      </c>
      <c r="T3755" s="10">
        <f t="shared" si="293"/>
        <v>42128.824074074073</v>
      </c>
    </row>
    <row r="3756" spans="1:20" ht="43.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90"/>
        <v>1.2</v>
      </c>
      <c r="P3756">
        <f t="shared" si="291"/>
        <v>8.9999999999999993E-3</v>
      </c>
      <c r="Q3756" t="str" cm="1">
        <f t="array" ref="Q3756">_xlfn.IFS(LEFT(N3756,4)="film","film &amp; video",LEFT(N3756,4)="food","food",LEFT(N3756,4)="game","games",LEFT(N3756,4)="jour","journalism",LEFT(N3756,4)="musi","music",LEFT(N3756,4)="phot","photography",LEFT(N3756,4)="publ","publishing",LEFT(N3756,4)="tech","technology",LEFT(N3756,4)="thea","theater")</f>
        <v>theater</v>
      </c>
      <c r="R3756" t="str">
        <f t="shared" si="294"/>
        <v>musical</v>
      </c>
      <c r="S3756" s="10">
        <f t="shared" si="292"/>
        <v>41846.207638888889</v>
      </c>
      <c r="T3756" s="10">
        <f t="shared" si="293"/>
        <v>41808.881215277775</v>
      </c>
    </row>
    <row r="3757" spans="1:20" ht="43.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90"/>
        <v>1.2963636363636364</v>
      </c>
      <c r="P3757">
        <f t="shared" si="291"/>
        <v>3.9270687237026647E-2</v>
      </c>
      <c r="Q3757" t="str" cm="1">
        <f t="array" ref="Q3757">_xlfn.IFS(LEFT(N3757,4)="film","film &amp; video",LEFT(N3757,4)="food","food",LEFT(N3757,4)="game","games",LEFT(N3757,4)="jour","journalism",LEFT(N3757,4)="musi","music",LEFT(N3757,4)="phot","photography",LEFT(N3757,4)="publ","publishing",LEFT(N3757,4)="tech","technology",LEFT(N3757,4)="thea","theater")</f>
        <v>theater</v>
      </c>
      <c r="R3757" t="str">
        <f t="shared" si="294"/>
        <v>musical</v>
      </c>
      <c r="S3757" s="10">
        <f t="shared" si="292"/>
        <v>42475.866979166662</v>
      </c>
      <c r="T3757" s="10">
        <f t="shared" si="293"/>
        <v>42445.866979166662</v>
      </c>
    </row>
    <row r="3758" spans="1:20" ht="43.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90"/>
        <v>1.0111111111111111</v>
      </c>
      <c r="P3758">
        <f t="shared" si="291"/>
        <v>3.7362637362637363E-3</v>
      </c>
      <c r="Q3758" t="str" cm="1">
        <f t="array" ref="Q3758">_xlfn.IFS(LEFT(N3758,4)="film","film &amp; video",LEFT(N3758,4)="food","food",LEFT(N3758,4)="game","games",LEFT(N3758,4)="jour","journalism",LEFT(N3758,4)="musi","music",LEFT(N3758,4)="phot","photography",LEFT(N3758,4)="publ","publishing",LEFT(N3758,4)="tech","technology",LEFT(N3758,4)="thea","theater")</f>
        <v>theater</v>
      </c>
      <c r="R3758" t="str">
        <f t="shared" si="294"/>
        <v>musical</v>
      </c>
      <c r="S3758" s="10">
        <f t="shared" si="292"/>
        <v>41801.814791666664</v>
      </c>
      <c r="T3758" s="10">
        <f t="shared" si="293"/>
        <v>41771.814791666664</v>
      </c>
    </row>
    <row r="3759" spans="1:20" ht="43.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90"/>
        <v>1.0851428571428572</v>
      </c>
      <c r="P3759">
        <f t="shared" si="291"/>
        <v>1.3164823591363875E-2</v>
      </c>
      <c r="Q3759" t="str" cm="1">
        <f t="array" ref="Q3759">_xlfn.IFS(LEFT(N3759,4)="film","film &amp; video",LEFT(N3759,4)="food","food",LEFT(N3759,4)="game","games",LEFT(N3759,4)="jour","journalism",LEFT(N3759,4)="musi","music",LEFT(N3759,4)="phot","photography",LEFT(N3759,4)="publ","publishing",LEFT(N3759,4)="tech","technology",LEFT(N3759,4)="thea","theater")</f>
        <v>theater</v>
      </c>
      <c r="R3759" t="str">
        <f t="shared" si="294"/>
        <v>musical</v>
      </c>
      <c r="S3759" s="10">
        <f t="shared" si="292"/>
        <v>41974.850868055553</v>
      </c>
      <c r="T3759" s="10">
        <f t="shared" si="293"/>
        <v>41954.850868055553</v>
      </c>
    </row>
    <row r="3760" spans="1:20" ht="28.8">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90"/>
        <v>1.0233333333333334</v>
      </c>
      <c r="P3760">
        <f t="shared" si="291"/>
        <v>1.6938110749185668E-2</v>
      </c>
      <c r="Q3760" t="str" cm="1">
        <f t="array" ref="Q3760">_xlfn.IFS(LEFT(N3760,4)="film","film &amp; video",LEFT(N3760,4)="food","food",LEFT(N3760,4)="game","games",LEFT(N3760,4)="jour","journalism",LEFT(N3760,4)="musi","music",LEFT(N3760,4)="phot","photography",LEFT(N3760,4)="publ","publishing",LEFT(N3760,4)="tech","technology",LEFT(N3760,4)="thea","theater")</f>
        <v>theater</v>
      </c>
      <c r="R3760" t="str">
        <f t="shared" si="294"/>
        <v>musical</v>
      </c>
      <c r="S3760" s="10">
        <f t="shared" si="292"/>
        <v>41778.208333333336</v>
      </c>
      <c r="T3760" s="10">
        <f t="shared" si="293"/>
        <v>41747.471504629626</v>
      </c>
    </row>
    <row r="3761" spans="1:20" ht="28.8">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90"/>
        <v>1.1024425000000002</v>
      </c>
      <c r="P3761">
        <f t="shared" si="291"/>
        <v>1.9955689298988381E-2</v>
      </c>
      <c r="Q3761" t="str" cm="1">
        <f t="array" ref="Q3761">_xlfn.IFS(LEFT(N3761,4)="film","film &amp; video",LEFT(N3761,4)="food","food",LEFT(N3761,4)="game","games",LEFT(N3761,4)="jour","journalism",LEFT(N3761,4)="musi","music",LEFT(N3761,4)="phot","photography",LEFT(N3761,4)="publ","publishing",LEFT(N3761,4)="tech","technology",LEFT(N3761,4)="thea","theater")</f>
        <v>theater</v>
      </c>
      <c r="R3761" t="str">
        <f t="shared" si="294"/>
        <v>musical</v>
      </c>
      <c r="S3761" s="10">
        <f t="shared" si="292"/>
        <v>42242.108252314814</v>
      </c>
      <c r="T3761" s="10">
        <f t="shared" si="293"/>
        <v>42182.108252314814</v>
      </c>
    </row>
    <row r="3762" spans="1:20" ht="43.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90"/>
        <v>1.010154</v>
      </c>
      <c r="P3762">
        <f t="shared" si="291"/>
        <v>1.8017054825303865E-2</v>
      </c>
      <c r="Q3762" t="str" cm="1">
        <f t="array" ref="Q3762">_xlfn.IFS(LEFT(N3762,4)="film","film &amp; video",LEFT(N3762,4)="food","food",LEFT(N3762,4)="game","games",LEFT(N3762,4)="jour","journalism",LEFT(N3762,4)="musi","music",LEFT(N3762,4)="phot","photography",LEFT(N3762,4)="publ","publishing",LEFT(N3762,4)="tech","technology",LEFT(N3762,4)="thea","theater")</f>
        <v>theater</v>
      </c>
      <c r="R3762" t="str">
        <f t="shared" si="294"/>
        <v>musical</v>
      </c>
      <c r="S3762" s="10">
        <f t="shared" si="292"/>
        <v>41764.525300925925</v>
      </c>
      <c r="T3762" s="10">
        <f t="shared" si="293"/>
        <v>41739.525300925925</v>
      </c>
    </row>
    <row r="3763" spans="1:20" ht="57.6">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90"/>
        <v>1</v>
      </c>
      <c r="P3763">
        <f t="shared" si="291"/>
        <v>6.0000000000000001E-3</v>
      </c>
      <c r="Q3763" t="str" cm="1">
        <f t="array" ref="Q3763">_xlfn.IFS(LEFT(N3763,4)="film","film &amp; video",LEFT(N3763,4)="food","food",LEFT(N3763,4)="game","games",LEFT(N3763,4)="jour","journalism",LEFT(N3763,4)="musi","music",LEFT(N3763,4)="phot","photography",LEFT(N3763,4)="publ","publishing",LEFT(N3763,4)="tech","technology",LEFT(N3763,4)="thea","theater")</f>
        <v>theater</v>
      </c>
      <c r="R3763" t="str">
        <f t="shared" si="294"/>
        <v>musical</v>
      </c>
      <c r="S3763" s="10">
        <f t="shared" si="292"/>
        <v>42226.958333333328</v>
      </c>
      <c r="T3763" s="10">
        <f t="shared" si="293"/>
        <v>42173.466863425929</v>
      </c>
    </row>
    <row r="3764" spans="1:20" ht="43.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90"/>
        <v>1.0624</v>
      </c>
      <c r="P3764">
        <f t="shared" si="291"/>
        <v>2.1084337349397589E-2</v>
      </c>
      <c r="Q3764" t="str" cm="1">
        <f t="array" ref="Q3764">_xlfn.IFS(LEFT(N3764,4)="film","film &amp; video",LEFT(N3764,4)="food","food",LEFT(N3764,4)="game","games",LEFT(N3764,4)="jour","journalism",LEFT(N3764,4)="musi","music",LEFT(N3764,4)="phot","photography",LEFT(N3764,4)="publ","publishing",LEFT(N3764,4)="tech","technology",LEFT(N3764,4)="thea","theater")</f>
        <v>theater</v>
      </c>
      <c r="R3764" t="str">
        <f t="shared" si="294"/>
        <v>musical</v>
      </c>
      <c r="S3764" s="10">
        <f t="shared" si="292"/>
        <v>42218.813530092593</v>
      </c>
      <c r="T3764" s="10">
        <f t="shared" si="293"/>
        <v>42193.813530092593</v>
      </c>
    </row>
    <row r="3765" spans="1:20" ht="28.8">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90"/>
        <v>1</v>
      </c>
      <c r="P3765">
        <f t="shared" si="291"/>
        <v>1.54E-2</v>
      </c>
      <c r="Q3765" t="str" cm="1">
        <f t="array" ref="Q3765">_xlfn.IFS(LEFT(N3765,4)="film","film &amp; video",LEFT(N3765,4)="food","food",LEFT(N3765,4)="game","games",LEFT(N3765,4)="jour","journalism",LEFT(N3765,4)="musi","music",LEFT(N3765,4)="phot","photography",LEFT(N3765,4)="publ","publishing",LEFT(N3765,4)="tech","technology",LEFT(N3765,4)="thea","theater")</f>
        <v>theater</v>
      </c>
      <c r="R3765" t="str">
        <f t="shared" si="294"/>
        <v>musical</v>
      </c>
      <c r="S3765" s="10">
        <f t="shared" si="292"/>
        <v>42095.708634259259</v>
      </c>
      <c r="T3765" s="10">
        <f t="shared" si="293"/>
        <v>42065.750300925924</v>
      </c>
    </row>
    <row r="3766" spans="1:20" ht="43.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90"/>
        <v>1</v>
      </c>
      <c r="P3766">
        <f t="shared" si="291"/>
        <v>1.7999999999999999E-2</v>
      </c>
      <c r="Q3766" t="str" cm="1">
        <f t="array" ref="Q3766">_xlfn.IFS(LEFT(N3766,4)="film","film &amp; video",LEFT(N3766,4)="food","food",LEFT(N3766,4)="game","games",LEFT(N3766,4)="jour","journalism",LEFT(N3766,4)="musi","music",LEFT(N3766,4)="phot","photography",LEFT(N3766,4)="publ","publishing",LEFT(N3766,4)="tech","technology",LEFT(N3766,4)="thea","theater")</f>
        <v>theater</v>
      </c>
      <c r="R3766" t="str">
        <f t="shared" si="294"/>
        <v>musical</v>
      </c>
      <c r="S3766" s="10">
        <f t="shared" si="292"/>
        <v>42519.024999999994</v>
      </c>
      <c r="T3766" s="10">
        <f t="shared" si="293"/>
        <v>42499.842962962968</v>
      </c>
    </row>
    <row r="3767" spans="1:20" ht="43.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90"/>
        <v>1.1345714285714286</v>
      </c>
      <c r="P3767">
        <f t="shared" si="291"/>
        <v>1.3472676907579955E-2</v>
      </c>
      <c r="Q3767" t="str" cm="1">
        <f t="array" ref="Q3767">_xlfn.IFS(LEFT(N3767,4)="film","film &amp; video",LEFT(N3767,4)="food","food",LEFT(N3767,4)="game","games",LEFT(N3767,4)="jour","journalism",LEFT(N3767,4)="musi","music",LEFT(N3767,4)="phot","photography",LEFT(N3767,4)="publ","publishing",LEFT(N3767,4)="tech","technology",LEFT(N3767,4)="thea","theater")</f>
        <v>theater</v>
      </c>
      <c r="R3767" t="str">
        <f t="shared" si="294"/>
        <v>musical</v>
      </c>
      <c r="S3767" s="10">
        <f t="shared" si="292"/>
        <v>41850.776412037041</v>
      </c>
      <c r="T3767" s="10">
        <f t="shared" si="293"/>
        <v>41820.776412037041</v>
      </c>
    </row>
    <row r="3768" spans="1:20" ht="43.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90"/>
        <v>1.0265010000000001</v>
      </c>
      <c r="P3768">
        <f t="shared" si="291"/>
        <v>9.3521584489445215E-3</v>
      </c>
      <c r="Q3768" t="str" cm="1">
        <f t="array" ref="Q3768">_xlfn.IFS(LEFT(N3768,4)="film","film &amp; video",LEFT(N3768,4)="food","food",LEFT(N3768,4)="game","games",LEFT(N3768,4)="jour","journalism",LEFT(N3768,4)="musi","music",LEFT(N3768,4)="phot","photography",LEFT(N3768,4)="publ","publishing",LEFT(N3768,4)="tech","technology",LEFT(N3768,4)="thea","theater")</f>
        <v>theater</v>
      </c>
      <c r="R3768" t="str">
        <f t="shared" si="294"/>
        <v>musical</v>
      </c>
      <c r="S3768" s="10">
        <f t="shared" si="292"/>
        <v>41823.167187500003</v>
      </c>
      <c r="T3768" s="10">
        <f t="shared" si="293"/>
        <v>41788.167187500003</v>
      </c>
    </row>
    <row r="3769" spans="1:20" ht="43.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90"/>
        <v>1.1675</v>
      </c>
      <c r="P3769">
        <f t="shared" si="291"/>
        <v>2.398286937901499E-2</v>
      </c>
      <c r="Q3769" t="str" cm="1">
        <f t="array" ref="Q3769">_xlfn.IFS(LEFT(N3769,4)="film","film &amp; video",LEFT(N3769,4)="food","food",LEFT(N3769,4)="game","games",LEFT(N3769,4)="jour","journalism",LEFT(N3769,4)="musi","music",LEFT(N3769,4)="phot","photography",LEFT(N3769,4)="publ","publishing",LEFT(N3769,4)="tech","technology",LEFT(N3769,4)="thea","theater")</f>
        <v>theater</v>
      </c>
      <c r="R3769" t="str">
        <f t="shared" si="294"/>
        <v>musical</v>
      </c>
      <c r="S3769" s="10">
        <f t="shared" si="292"/>
        <v>42064.207638888889</v>
      </c>
      <c r="T3769" s="10">
        <f t="shared" si="293"/>
        <v>42050.019641203704</v>
      </c>
    </row>
    <row r="3770" spans="1:20" ht="43.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90"/>
        <v>1.0765274999999999</v>
      </c>
      <c r="P3770">
        <f t="shared" si="291"/>
        <v>1.3469233252285707E-2</v>
      </c>
      <c r="Q3770" t="str" cm="1">
        <f t="array" ref="Q3770">_xlfn.IFS(LEFT(N3770,4)="film","film &amp; video",LEFT(N3770,4)="food","food",LEFT(N3770,4)="game","games",LEFT(N3770,4)="jour","journalism",LEFT(N3770,4)="musi","music",LEFT(N3770,4)="phot","photography",LEFT(N3770,4)="publ","publishing",LEFT(N3770,4)="tech","technology",LEFT(N3770,4)="thea","theater")</f>
        <v>theater</v>
      </c>
      <c r="R3770" t="str">
        <f t="shared" si="294"/>
        <v>musical</v>
      </c>
      <c r="S3770" s="10">
        <f t="shared" si="292"/>
        <v>41802.727893518517</v>
      </c>
      <c r="T3770" s="10">
        <f t="shared" si="293"/>
        <v>41772.727893518517</v>
      </c>
    </row>
    <row r="3771" spans="1:20" ht="43.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90"/>
        <v>1</v>
      </c>
      <c r="P3771">
        <f t="shared" si="291"/>
        <v>1.3636363636363636E-2</v>
      </c>
      <c r="Q3771" t="str" cm="1">
        <f t="array" ref="Q3771">_xlfn.IFS(LEFT(N3771,4)="film","film &amp; video",LEFT(N3771,4)="food","food",LEFT(N3771,4)="game","games",LEFT(N3771,4)="jour","journalism",LEFT(N3771,4)="musi","music",LEFT(N3771,4)="phot","photography",LEFT(N3771,4)="publ","publishing",LEFT(N3771,4)="tech","technology",LEFT(N3771,4)="thea","theater")</f>
        <v>theater</v>
      </c>
      <c r="R3771" t="str">
        <f t="shared" si="294"/>
        <v>musical</v>
      </c>
      <c r="S3771" s="10">
        <f t="shared" si="292"/>
        <v>42475.598136574074</v>
      </c>
      <c r="T3771" s="10">
        <f t="shared" si="293"/>
        <v>42445.598136574074</v>
      </c>
    </row>
    <row r="3772" spans="1:20" ht="43.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90"/>
        <v>1</v>
      </c>
      <c r="P3772">
        <f t="shared" si="291"/>
        <v>0.01</v>
      </c>
      <c r="Q3772" t="str" cm="1">
        <f t="array" ref="Q3772">_xlfn.IFS(LEFT(N3772,4)="film","film &amp; video",LEFT(N3772,4)="food","food",LEFT(N3772,4)="game","games",LEFT(N3772,4)="jour","journalism",LEFT(N3772,4)="musi","music",LEFT(N3772,4)="phot","photography",LEFT(N3772,4)="publ","publishing",LEFT(N3772,4)="tech","technology",LEFT(N3772,4)="thea","theater")</f>
        <v>theater</v>
      </c>
      <c r="R3772" t="str">
        <f t="shared" si="294"/>
        <v>musical</v>
      </c>
      <c r="S3772" s="10">
        <f t="shared" si="292"/>
        <v>42168.930671296301</v>
      </c>
      <c r="T3772" s="10">
        <f t="shared" si="293"/>
        <v>42138.930671296301</v>
      </c>
    </row>
    <row r="3773" spans="1:20" ht="28.8">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90"/>
        <v>1.46</v>
      </c>
      <c r="P3773">
        <f t="shared" si="291"/>
        <v>2.6027397260273973E-2</v>
      </c>
      <c r="Q3773" t="str" cm="1">
        <f t="array" ref="Q3773">_xlfn.IFS(LEFT(N3773,4)="film","film &amp; video",LEFT(N3773,4)="food","food",LEFT(N3773,4)="game","games",LEFT(N3773,4)="jour","journalism",LEFT(N3773,4)="musi","music",LEFT(N3773,4)="phot","photography",LEFT(N3773,4)="publ","publishing",LEFT(N3773,4)="tech","technology",LEFT(N3773,4)="thea","theater")</f>
        <v>theater</v>
      </c>
      <c r="R3773" t="str">
        <f t="shared" si="294"/>
        <v>musical</v>
      </c>
      <c r="S3773" s="10">
        <f t="shared" si="292"/>
        <v>42508</v>
      </c>
      <c r="T3773" s="10">
        <f t="shared" si="293"/>
        <v>42493.857083333336</v>
      </c>
    </row>
    <row r="3774" spans="1:20" ht="43.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90"/>
        <v>1.1020000000000001</v>
      </c>
      <c r="P3774">
        <f t="shared" si="291"/>
        <v>5.9891107078039931E-3</v>
      </c>
      <c r="Q3774" t="str" cm="1">
        <f t="array" ref="Q3774">_xlfn.IFS(LEFT(N3774,4)="film","film &amp; video",LEFT(N3774,4)="food","food",LEFT(N3774,4)="game","games",LEFT(N3774,4)="jour","journalism",LEFT(N3774,4)="musi","music",LEFT(N3774,4)="phot","photography",LEFT(N3774,4)="publ","publishing",LEFT(N3774,4)="tech","technology",LEFT(N3774,4)="thea","theater")</f>
        <v>theater</v>
      </c>
      <c r="R3774" t="str">
        <f t="shared" si="294"/>
        <v>musical</v>
      </c>
      <c r="S3774" s="10">
        <f t="shared" si="292"/>
        <v>42703.25</v>
      </c>
      <c r="T3774" s="10">
        <f t="shared" si="293"/>
        <v>42682.616967592592</v>
      </c>
    </row>
    <row r="3775" spans="1:20" ht="28.8">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90"/>
        <v>1.0820000000000001</v>
      </c>
      <c r="P3775">
        <f t="shared" si="291"/>
        <v>1.0536044362292052E-2</v>
      </c>
      <c r="Q3775" t="str" cm="1">
        <f t="array" ref="Q3775">_xlfn.IFS(LEFT(N3775,4)="film","film &amp; video",LEFT(N3775,4)="food","food",LEFT(N3775,4)="game","games",LEFT(N3775,4)="jour","journalism",LEFT(N3775,4)="musi","music",LEFT(N3775,4)="phot","photography",LEFT(N3775,4)="publ","publishing",LEFT(N3775,4)="tech","technology",LEFT(N3775,4)="thea","theater")</f>
        <v>theater</v>
      </c>
      <c r="R3775" t="str">
        <f t="shared" si="294"/>
        <v>musical</v>
      </c>
      <c r="S3775" s="10">
        <f t="shared" si="292"/>
        <v>42689.088888888888</v>
      </c>
      <c r="T3775" s="10">
        <f t="shared" si="293"/>
        <v>42656.005173611105</v>
      </c>
    </row>
    <row r="3776" spans="1:20" ht="57.6">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90"/>
        <v>1</v>
      </c>
      <c r="P3776">
        <f t="shared" si="291"/>
        <v>0.01</v>
      </c>
      <c r="Q3776" t="str" cm="1">
        <f t="array" ref="Q3776">_xlfn.IFS(LEFT(N3776,4)="film","film &amp; video",LEFT(N3776,4)="food","food",LEFT(N3776,4)="game","games",LEFT(N3776,4)="jour","journalism",LEFT(N3776,4)="musi","music",LEFT(N3776,4)="phot","photography",LEFT(N3776,4)="publ","publishing",LEFT(N3776,4)="tech","technology",LEFT(N3776,4)="thea","theater")</f>
        <v>theater</v>
      </c>
      <c r="R3776" t="str">
        <f t="shared" si="294"/>
        <v>musical</v>
      </c>
      <c r="S3776" s="10">
        <f t="shared" si="292"/>
        <v>42103.792303240742</v>
      </c>
      <c r="T3776" s="10">
        <f t="shared" si="293"/>
        <v>42087.792303240742</v>
      </c>
    </row>
    <row r="3777" spans="1:20" ht="43.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90"/>
        <v>1.0024999999999999</v>
      </c>
      <c r="P3777">
        <f t="shared" si="291"/>
        <v>6.9825436408977558E-3</v>
      </c>
      <c r="Q3777" t="str" cm="1">
        <f t="array" ref="Q3777">_xlfn.IFS(LEFT(N3777,4)="film","film &amp; video",LEFT(N3777,4)="food","food",LEFT(N3777,4)="game","games",LEFT(N3777,4)="jour","journalism",LEFT(N3777,4)="musi","music",LEFT(N3777,4)="phot","photography",LEFT(N3777,4)="publ","publishing",LEFT(N3777,4)="tech","technology",LEFT(N3777,4)="thea","theater")</f>
        <v>theater</v>
      </c>
      <c r="R3777" t="str">
        <f t="shared" si="294"/>
        <v>musical</v>
      </c>
      <c r="S3777" s="10">
        <f t="shared" si="292"/>
        <v>42103.166666666672</v>
      </c>
      <c r="T3777" s="10">
        <f t="shared" si="293"/>
        <v>42075.942627314813</v>
      </c>
    </row>
    <row r="3778" spans="1:20" ht="57.6">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295">E3778/D3778</f>
        <v>1.0671250000000001</v>
      </c>
      <c r="P3778">
        <f t="shared" ref="P3778:P3841" si="296">L3778/E3778</f>
        <v>1.1010893756588966E-2</v>
      </c>
      <c r="Q3778" t="str" cm="1">
        <f t="array" ref="Q3778">_xlfn.IFS(LEFT(N3778,4)="film","film &amp; video",LEFT(N3778,4)="food","food",LEFT(N3778,4)="game","games",LEFT(N3778,4)="jour","journalism",LEFT(N3778,4)="musi","music",LEFT(N3778,4)="phot","photography",LEFT(N3778,4)="publ","publishing",LEFT(N3778,4)="tech","technology",LEFT(N3778,4)="thea","theater")</f>
        <v>theater</v>
      </c>
      <c r="R3778" t="str">
        <f t="shared" si="294"/>
        <v>musical</v>
      </c>
      <c r="S3778" s="10">
        <f t="shared" ref="S3778:S3841" si="297">(((I3778/60)/60)/24)+DATE(1970,1,1)</f>
        <v>41852.041666666664</v>
      </c>
      <c r="T3778" s="10">
        <f t="shared" ref="T3778:T3841" si="298">(((J3778/60)/60)/24)+DATE(1970,1,1)</f>
        <v>41814.367800925924</v>
      </c>
    </row>
    <row r="3779" spans="1:20" ht="43.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95"/>
        <v>1.4319999999999999</v>
      </c>
      <c r="P3779">
        <f t="shared" si="296"/>
        <v>2.0600558659217876E-2</v>
      </c>
      <c r="Q3779" t="str" cm="1">
        <f t="array" ref="Q3779">_xlfn.IFS(LEFT(N3779,4)="film","film &amp; video",LEFT(N3779,4)="food","food",LEFT(N3779,4)="game","games",LEFT(N3779,4)="jour","journalism",LEFT(N3779,4)="musi","music",LEFT(N3779,4)="phot","photography",LEFT(N3779,4)="publ","publishing",LEFT(N3779,4)="tech","technology",LEFT(N3779,4)="thea","theater")</f>
        <v>theater</v>
      </c>
      <c r="R3779" t="str">
        <f t="shared" ref="R3779:R3842" si="299">MID(N3779,SEARCH("/",N3779)+1,17)</f>
        <v>musical</v>
      </c>
      <c r="S3779" s="10">
        <f t="shared" si="297"/>
        <v>41909.166666666664</v>
      </c>
      <c r="T3779" s="10">
        <f t="shared" si="298"/>
        <v>41887.111354166671</v>
      </c>
    </row>
    <row r="3780" spans="1:20" ht="28.8">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95"/>
        <v>1.0504166666666668</v>
      </c>
      <c r="P3780">
        <f t="shared" si="296"/>
        <v>1.4280047600158666E-2</v>
      </c>
      <c r="Q3780" t="str" cm="1">
        <f t="array" ref="Q3780">_xlfn.IFS(LEFT(N3780,4)="film","film &amp; video",LEFT(N3780,4)="food","food",LEFT(N3780,4)="game","games",LEFT(N3780,4)="jour","journalism",LEFT(N3780,4)="musi","music",LEFT(N3780,4)="phot","photography",LEFT(N3780,4)="publ","publishing",LEFT(N3780,4)="tech","technology",LEFT(N3780,4)="thea","theater")</f>
        <v>theater</v>
      </c>
      <c r="R3780" t="str">
        <f t="shared" si="299"/>
        <v>musical</v>
      </c>
      <c r="S3780" s="10">
        <f t="shared" si="297"/>
        <v>42049.819212962961</v>
      </c>
      <c r="T3780" s="10">
        <f t="shared" si="298"/>
        <v>41989.819212962961</v>
      </c>
    </row>
    <row r="3781" spans="1:20" ht="28.8">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95"/>
        <v>1.0398000000000001</v>
      </c>
      <c r="P3781">
        <f t="shared" si="296"/>
        <v>7.3732127973328201E-3</v>
      </c>
      <c r="Q3781" t="str" cm="1">
        <f t="array" ref="Q3781">_xlfn.IFS(LEFT(N3781,4)="film","film &amp; video",LEFT(N3781,4)="food","food",LEFT(N3781,4)="game","games",LEFT(N3781,4)="jour","journalism",LEFT(N3781,4)="musi","music",LEFT(N3781,4)="phot","photography",LEFT(N3781,4)="publ","publishing",LEFT(N3781,4)="tech","technology",LEFT(N3781,4)="thea","theater")</f>
        <v>theater</v>
      </c>
      <c r="R3781" t="str">
        <f t="shared" si="299"/>
        <v>musical</v>
      </c>
      <c r="S3781" s="10">
        <f t="shared" si="297"/>
        <v>42455.693750000006</v>
      </c>
      <c r="T3781" s="10">
        <f t="shared" si="298"/>
        <v>42425.735416666663</v>
      </c>
    </row>
    <row r="3782" spans="1:20" ht="43.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95"/>
        <v>1.2</v>
      </c>
      <c r="P3782">
        <f t="shared" si="296"/>
        <v>0.01</v>
      </c>
      <c r="Q3782" t="str" cm="1">
        <f t="array" ref="Q3782">_xlfn.IFS(LEFT(N3782,4)="film","film &amp; video",LEFT(N3782,4)="food","food",LEFT(N3782,4)="game","games",LEFT(N3782,4)="jour","journalism",LEFT(N3782,4)="musi","music",LEFT(N3782,4)="phot","photography",LEFT(N3782,4)="publ","publishing",LEFT(N3782,4)="tech","technology",LEFT(N3782,4)="thea","theater")</f>
        <v>theater</v>
      </c>
      <c r="R3782" t="str">
        <f t="shared" si="299"/>
        <v>musical</v>
      </c>
      <c r="S3782" s="10">
        <f t="shared" si="297"/>
        <v>42198.837499999994</v>
      </c>
      <c r="T3782" s="10">
        <f t="shared" si="298"/>
        <v>42166.219733796301</v>
      </c>
    </row>
    <row r="3783" spans="1:20" ht="57.6">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95"/>
        <v>1.0966666666666667</v>
      </c>
      <c r="P3783">
        <f t="shared" si="296"/>
        <v>1.0536980749746707E-2</v>
      </c>
      <c r="Q3783" t="str" cm="1">
        <f t="array" ref="Q3783">_xlfn.IFS(LEFT(N3783,4)="film","film &amp; video",LEFT(N3783,4)="food","food",LEFT(N3783,4)="game","games",LEFT(N3783,4)="jour","journalism",LEFT(N3783,4)="musi","music",LEFT(N3783,4)="phot","photography",LEFT(N3783,4)="publ","publishing",LEFT(N3783,4)="tech","technology",LEFT(N3783,4)="thea","theater")</f>
        <v>theater</v>
      </c>
      <c r="R3783" t="str">
        <f t="shared" si="299"/>
        <v>musical</v>
      </c>
      <c r="S3783" s="10">
        <f t="shared" si="297"/>
        <v>41890.882928240739</v>
      </c>
      <c r="T3783" s="10">
        <f t="shared" si="298"/>
        <v>41865.882928240739</v>
      </c>
    </row>
    <row r="3784" spans="1:20" ht="43.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95"/>
        <v>1.0175000000000001</v>
      </c>
      <c r="P3784">
        <f t="shared" si="296"/>
        <v>1.3267813267813268E-2</v>
      </c>
      <c r="Q3784" t="str" cm="1">
        <f t="array" ref="Q3784">_xlfn.IFS(LEFT(N3784,4)="film","film &amp; video",LEFT(N3784,4)="food","food",LEFT(N3784,4)="game","games",LEFT(N3784,4)="jour","journalism",LEFT(N3784,4)="musi","music",LEFT(N3784,4)="phot","photography",LEFT(N3784,4)="publ","publishing",LEFT(N3784,4)="tech","technology",LEFT(N3784,4)="thea","theater")</f>
        <v>theater</v>
      </c>
      <c r="R3784" t="str">
        <f t="shared" si="299"/>
        <v>musical</v>
      </c>
      <c r="S3784" s="10">
        <f t="shared" si="297"/>
        <v>42575.958333333328</v>
      </c>
      <c r="T3784" s="10">
        <f t="shared" si="298"/>
        <v>42546.862233796302</v>
      </c>
    </row>
    <row r="3785" spans="1:20" ht="43.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95"/>
        <v>1.2891666666666666</v>
      </c>
      <c r="P3785">
        <f t="shared" si="296"/>
        <v>1.5513897866839044E-2</v>
      </c>
      <c r="Q3785" t="str" cm="1">
        <f t="array" ref="Q3785">_xlfn.IFS(LEFT(N3785,4)="film","film &amp; video",LEFT(N3785,4)="food","food",LEFT(N3785,4)="game","games",LEFT(N3785,4)="jour","journalism",LEFT(N3785,4)="musi","music",LEFT(N3785,4)="phot","photography",LEFT(N3785,4)="publ","publishing",LEFT(N3785,4)="tech","technology",LEFT(N3785,4)="thea","theater")</f>
        <v>theater</v>
      </c>
      <c r="R3785" t="str">
        <f t="shared" si="299"/>
        <v>musical</v>
      </c>
      <c r="S3785" s="10">
        <f t="shared" si="297"/>
        <v>42444.666666666672</v>
      </c>
      <c r="T3785" s="10">
        <f t="shared" si="298"/>
        <v>42420.140277777777</v>
      </c>
    </row>
    <row r="3786" spans="1:20" ht="43.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95"/>
        <v>1.1499999999999999</v>
      </c>
      <c r="P3786">
        <f t="shared" si="296"/>
        <v>8.6956521739130436E-3</v>
      </c>
      <c r="Q3786" t="str" cm="1">
        <f t="array" ref="Q3786">_xlfn.IFS(LEFT(N3786,4)="film","film &amp; video",LEFT(N3786,4)="food","food",LEFT(N3786,4)="game","games",LEFT(N3786,4)="jour","journalism",LEFT(N3786,4)="musi","music",LEFT(N3786,4)="phot","photography",LEFT(N3786,4)="publ","publishing",LEFT(N3786,4)="tech","technology",LEFT(N3786,4)="thea","theater")</f>
        <v>theater</v>
      </c>
      <c r="R3786" t="str">
        <f t="shared" si="299"/>
        <v>musical</v>
      </c>
      <c r="S3786" s="10">
        <f t="shared" si="297"/>
        <v>42561.980694444443</v>
      </c>
      <c r="T3786" s="10">
        <f t="shared" si="298"/>
        <v>42531.980694444443</v>
      </c>
    </row>
    <row r="3787" spans="1:20" ht="43.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95"/>
        <v>1.5075000000000001</v>
      </c>
      <c r="P3787">
        <f t="shared" si="296"/>
        <v>9.9502487562189053E-3</v>
      </c>
      <c r="Q3787" t="str" cm="1">
        <f t="array" ref="Q3787">_xlfn.IFS(LEFT(N3787,4)="film","film &amp; video",LEFT(N3787,4)="food","food",LEFT(N3787,4)="game","games",LEFT(N3787,4)="jour","journalism",LEFT(N3787,4)="musi","music",LEFT(N3787,4)="phot","photography",LEFT(N3787,4)="publ","publishing",LEFT(N3787,4)="tech","technology",LEFT(N3787,4)="thea","theater")</f>
        <v>theater</v>
      </c>
      <c r="R3787" t="str">
        <f t="shared" si="299"/>
        <v>musical</v>
      </c>
      <c r="S3787" s="10">
        <f t="shared" si="297"/>
        <v>42584.418749999997</v>
      </c>
      <c r="T3787" s="10">
        <f t="shared" si="298"/>
        <v>42548.63853009259</v>
      </c>
    </row>
    <row r="3788" spans="1:20" ht="43.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95"/>
        <v>1.1096666666666666</v>
      </c>
      <c r="P3788">
        <f t="shared" si="296"/>
        <v>1.0663863021928507E-2</v>
      </c>
      <c r="Q3788" t="str" cm="1">
        <f t="array" ref="Q3788">_xlfn.IFS(LEFT(N3788,4)="film","film &amp; video",LEFT(N3788,4)="food","food",LEFT(N3788,4)="game","games",LEFT(N3788,4)="jour","journalism",LEFT(N3788,4)="musi","music",LEFT(N3788,4)="phot","photography",LEFT(N3788,4)="publ","publishing",LEFT(N3788,4)="tech","technology",LEFT(N3788,4)="thea","theater")</f>
        <v>theater</v>
      </c>
      <c r="R3788" t="str">
        <f t="shared" si="299"/>
        <v>musical</v>
      </c>
      <c r="S3788" s="10">
        <f t="shared" si="297"/>
        <v>42517.037905092591</v>
      </c>
      <c r="T3788" s="10">
        <f t="shared" si="298"/>
        <v>42487.037905092591</v>
      </c>
    </row>
    <row r="3789" spans="1:20" ht="43.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95"/>
        <v>1.0028571428571429</v>
      </c>
      <c r="P3789">
        <f t="shared" si="296"/>
        <v>2.8490028490028491E-2</v>
      </c>
      <c r="Q3789" t="str" cm="1">
        <f t="array" ref="Q3789">_xlfn.IFS(LEFT(N3789,4)="film","film &amp; video",LEFT(N3789,4)="food","food",LEFT(N3789,4)="game","games",LEFT(N3789,4)="jour","journalism",LEFT(N3789,4)="musi","music",LEFT(N3789,4)="phot","photography",LEFT(N3789,4)="publ","publishing",LEFT(N3789,4)="tech","technology",LEFT(N3789,4)="thea","theater")</f>
        <v>theater</v>
      </c>
      <c r="R3789" t="str">
        <f t="shared" si="299"/>
        <v>musical</v>
      </c>
      <c r="S3789" s="10">
        <f t="shared" si="297"/>
        <v>42196.165972222225</v>
      </c>
      <c r="T3789" s="10">
        <f t="shared" si="298"/>
        <v>42167.534791666665</v>
      </c>
    </row>
    <row r="3790" spans="1:20" ht="72">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95"/>
        <v>6.6666666666666671E-3</v>
      </c>
      <c r="P3790">
        <f t="shared" si="296"/>
        <v>2E-3</v>
      </c>
      <c r="Q3790" t="str" cm="1">
        <f t="array" ref="Q3790">_xlfn.IFS(LEFT(N3790,4)="film","film &amp; video",LEFT(N3790,4)="food","food",LEFT(N3790,4)="game","games",LEFT(N3790,4)="jour","journalism",LEFT(N3790,4)="musi","music",LEFT(N3790,4)="phot","photography",LEFT(N3790,4)="publ","publishing",LEFT(N3790,4)="tech","technology",LEFT(N3790,4)="thea","theater")</f>
        <v>theater</v>
      </c>
      <c r="R3790" t="str">
        <f t="shared" si="299"/>
        <v>musical</v>
      </c>
      <c r="S3790" s="10">
        <f t="shared" si="297"/>
        <v>42361.679166666669</v>
      </c>
      <c r="T3790" s="10">
        <f t="shared" si="298"/>
        <v>42333.695821759262</v>
      </c>
    </row>
    <row r="3791" spans="1:20" ht="43.2">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95"/>
        <v>3.267605633802817E-2</v>
      </c>
      <c r="P3791">
        <f t="shared" si="296"/>
        <v>3.4482758620689655E-2</v>
      </c>
      <c r="Q3791" t="str" cm="1">
        <f t="array" ref="Q3791">_xlfn.IFS(LEFT(N3791,4)="film","film &amp; video",LEFT(N3791,4)="food","food",LEFT(N3791,4)="game","games",LEFT(N3791,4)="jour","journalism",LEFT(N3791,4)="musi","music",LEFT(N3791,4)="phot","photography",LEFT(N3791,4)="publ","publishing",LEFT(N3791,4)="tech","technology",LEFT(N3791,4)="thea","theater")</f>
        <v>theater</v>
      </c>
      <c r="R3791" t="str">
        <f t="shared" si="299"/>
        <v>musical</v>
      </c>
      <c r="S3791" s="10">
        <f t="shared" si="297"/>
        <v>42170.798819444448</v>
      </c>
      <c r="T3791" s="10">
        <f t="shared" si="298"/>
        <v>42138.798819444448</v>
      </c>
    </row>
    <row r="3792" spans="1:20" ht="43.2">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95"/>
        <v>0</v>
      </c>
      <c r="P3792" t="e">
        <f t="shared" si="296"/>
        <v>#DIV/0!</v>
      </c>
      <c r="Q3792" t="str" cm="1">
        <f t="array" ref="Q3792">_xlfn.IFS(LEFT(N3792,4)="film","film &amp; video",LEFT(N3792,4)="food","food",LEFT(N3792,4)="game","games",LEFT(N3792,4)="jour","journalism",LEFT(N3792,4)="musi","music",LEFT(N3792,4)="phot","photography",LEFT(N3792,4)="publ","publishing",LEFT(N3792,4)="tech","technology",LEFT(N3792,4)="thea","theater")</f>
        <v>theater</v>
      </c>
      <c r="R3792" t="str">
        <f t="shared" si="299"/>
        <v>musical</v>
      </c>
      <c r="S3792" s="10">
        <f t="shared" si="297"/>
        <v>42696.708599537036</v>
      </c>
      <c r="T3792" s="10">
        <f t="shared" si="298"/>
        <v>42666.666932870372</v>
      </c>
    </row>
    <row r="3793" spans="1:20" ht="28.8">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95"/>
        <v>0</v>
      </c>
      <c r="P3793" t="e">
        <f t="shared" si="296"/>
        <v>#DIV/0!</v>
      </c>
      <c r="Q3793" t="str" cm="1">
        <f t="array" ref="Q3793">_xlfn.IFS(LEFT(N3793,4)="film","film &amp; video",LEFT(N3793,4)="food","food",LEFT(N3793,4)="game","games",LEFT(N3793,4)="jour","journalism",LEFT(N3793,4)="musi","music",LEFT(N3793,4)="phot","photography",LEFT(N3793,4)="publ","publishing",LEFT(N3793,4)="tech","technology",LEFT(N3793,4)="thea","theater")</f>
        <v>theater</v>
      </c>
      <c r="R3793" t="str">
        <f t="shared" si="299"/>
        <v>musical</v>
      </c>
      <c r="S3793" s="10">
        <f t="shared" si="297"/>
        <v>41826.692037037035</v>
      </c>
      <c r="T3793" s="10">
        <f t="shared" si="298"/>
        <v>41766.692037037035</v>
      </c>
    </row>
    <row r="3794" spans="1:20" ht="28.8">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95"/>
        <v>2.8E-3</v>
      </c>
      <c r="P3794">
        <f t="shared" si="296"/>
        <v>5.7142857142857141E-2</v>
      </c>
      <c r="Q3794" t="str" cm="1">
        <f t="array" ref="Q3794">_xlfn.IFS(LEFT(N3794,4)="film","film &amp; video",LEFT(N3794,4)="food","food",LEFT(N3794,4)="game","games",LEFT(N3794,4)="jour","journalism",LEFT(N3794,4)="musi","music",LEFT(N3794,4)="phot","photography",LEFT(N3794,4)="publ","publishing",LEFT(N3794,4)="tech","technology",LEFT(N3794,4)="thea","theater")</f>
        <v>theater</v>
      </c>
      <c r="R3794" t="str">
        <f t="shared" si="299"/>
        <v>musical</v>
      </c>
      <c r="S3794" s="10">
        <f t="shared" si="297"/>
        <v>42200.447013888886</v>
      </c>
      <c r="T3794" s="10">
        <f t="shared" si="298"/>
        <v>42170.447013888886</v>
      </c>
    </row>
    <row r="3795" spans="1:20" ht="43.2">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95"/>
        <v>0.59657142857142853</v>
      </c>
      <c r="P3795">
        <f t="shared" si="296"/>
        <v>5.7471264367816091E-3</v>
      </c>
      <c r="Q3795" t="str" cm="1">
        <f t="array" ref="Q3795">_xlfn.IFS(LEFT(N3795,4)="film","film &amp; video",LEFT(N3795,4)="food","food",LEFT(N3795,4)="game","games",LEFT(N3795,4)="jour","journalism",LEFT(N3795,4)="musi","music",LEFT(N3795,4)="phot","photography",LEFT(N3795,4)="publ","publishing",LEFT(N3795,4)="tech","technology",LEFT(N3795,4)="thea","theater")</f>
        <v>theater</v>
      </c>
      <c r="R3795" t="str">
        <f t="shared" si="299"/>
        <v>musical</v>
      </c>
      <c r="S3795" s="10">
        <f t="shared" si="297"/>
        <v>41989.938993055555</v>
      </c>
      <c r="T3795" s="10">
        <f t="shared" si="298"/>
        <v>41968.938993055555</v>
      </c>
    </row>
    <row r="3796" spans="1:20" ht="43.2">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95"/>
        <v>0.01</v>
      </c>
      <c r="P3796">
        <f t="shared" si="296"/>
        <v>0.02</v>
      </c>
      <c r="Q3796" t="str" cm="1">
        <f t="array" ref="Q3796">_xlfn.IFS(LEFT(N3796,4)="film","film &amp; video",LEFT(N3796,4)="food","food",LEFT(N3796,4)="game","games",LEFT(N3796,4)="jour","journalism",LEFT(N3796,4)="musi","music",LEFT(N3796,4)="phot","photography",LEFT(N3796,4)="publ","publishing",LEFT(N3796,4)="tech","technology",LEFT(N3796,4)="thea","theater")</f>
        <v>theater</v>
      </c>
      <c r="R3796" t="str">
        <f t="shared" si="299"/>
        <v>musical</v>
      </c>
      <c r="S3796" s="10">
        <f t="shared" si="297"/>
        <v>42162.58048611111</v>
      </c>
      <c r="T3796" s="10">
        <f t="shared" si="298"/>
        <v>42132.58048611111</v>
      </c>
    </row>
    <row r="3797" spans="1:20" ht="43.2">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95"/>
        <v>1.6666666666666666E-2</v>
      </c>
      <c r="P3797">
        <f t="shared" si="296"/>
        <v>0.2</v>
      </c>
      <c r="Q3797" t="str" cm="1">
        <f t="array" ref="Q3797">_xlfn.IFS(LEFT(N3797,4)="film","film &amp; video",LEFT(N3797,4)="food","food",LEFT(N3797,4)="game","games",LEFT(N3797,4)="jour","journalism",LEFT(N3797,4)="musi","music",LEFT(N3797,4)="phot","photography",LEFT(N3797,4)="publ","publishing",LEFT(N3797,4)="tech","technology",LEFT(N3797,4)="thea","theater")</f>
        <v>theater</v>
      </c>
      <c r="R3797" t="str">
        <f t="shared" si="299"/>
        <v>musical</v>
      </c>
      <c r="S3797" s="10">
        <f t="shared" si="297"/>
        <v>42244.9375</v>
      </c>
      <c r="T3797" s="10">
        <f t="shared" si="298"/>
        <v>42201.436226851853</v>
      </c>
    </row>
    <row r="3798" spans="1:20" ht="43.2">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95"/>
        <v>4.4444444444444447E-5</v>
      </c>
      <c r="P3798">
        <f t="shared" si="296"/>
        <v>1</v>
      </c>
      <c r="Q3798" t="str" cm="1">
        <f t="array" ref="Q3798">_xlfn.IFS(LEFT(N3798,4)="film","film &amp; video",LEFT(N3798,4)="food","food",LEFT(N3798,4)="game","games",LEFT(N3798,4)="jour","journalism",LEFT(N3798,4)="musi","music",LEFT(N3798,4)="phot","photography",LEFT(N3798,4)="publ","publishing",LEFT(N3798,4)="tech","technology",LEFT(N3798,4)="thea","theater")</f>
        <v>theater</v>
      </c>
      <c r="R3798" t="str">
        <f t="shared" si="299"/>
        <v>musical</v>
      </c>
      <c r="S3798" s="10">
        <f t="shared" si="297"/>
        <v>42749.029583333337</v>
      </c>
      <c r="T3798" s="10">
        <f t="shared" si="298"/>
        <v>42689.029583333337</v>
      </c>
    </row>
    <row r="3799" spans="1:20" ht="57.6">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95"/>
        <v>0.89666666666666661</v>
      </c>
      <c r="P3799">
        <f t="shared" si="296"/>
        <v>6.8773234200743497E-3</v>
      </c>
      <c r="Q3799" t="str" cm="1">
        <f t="array" ref="Q3799">_xlfn.IFS(LEFT(N3799,4)="film","film &amp; video",LEFT(N3799,4)="food","food",LEFT(N3799,4)="game","games",LEFT(N3799,4)="jour","journalism",LEFT(N3799,4)="musi","music",LEFT(N3799,4)="phot","photography",LEFT(N3799,4)="publ","publishing",LEFT(N3799,4)="tech","technology",LEFT(N3799,4)="thea","theater")</f>
        <v>theater</v>
      </c>
      <c r="R3799" t="str">
        <f t="shared" si="299"/>
        <v>musical</v>
      </c>
      <c r="S3799" s="10">
        <f t="shared" si="297"/>
        <v>42114.881539351853</v>
      </c>
      <c r="T3799" s="10">
        <f t="shared" si="298"/>
        <v>42084.881539351853</v>
      </c>
    </row>
    <row r="3800" spans="1:20" ht="43.2">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95"/>
        <v>1.4642857142857143E-2</v>
      </c>
      <c r="P3800">
        <f t="shared" si="296"/>
        <v>4.8780487804878049E-3</v>
      </c>
      <c r="Q3800" t="str" cm="1">
        <f t="array" ref="Q3800">_xlfn.IFS(LEFT(N3800,4)="film","film &amp; video",LEFT(N3800,4)="food","food",LEFT(N3800,4)="game","games",LEFT(N3800,4)="jour","journalism",LEFT(N3800,4)="musi","music",LEFT(N3800,4)="phot","photography",LEFT(N3800,4)="publ","publishing",LEFT(N3800,4)="tech","technology",LEFT(N3800,4)="thea","theater")</f>
        <v>theater</v>
      </c>
      <c r="R3800" t="str">
        <f t="shared" si="299"/>
        <v>musical</v>
      </c>
      <c r="S3800" s="10">
        <f t="shared" si="297"/>
        <v>41861.722777777781</v>
      </c>
      <c r="T3800" s="10">
        <f t="shared" si="298"/>
        <v>41831.722777777781</v>
      </c>
    </row>
    <row r="3801" spans="1:20" ht="43.2">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95"/>
        <v>4.02E-2</v>
      </c>
      <c r="P3801">
        <f t="shared" si="296"/>
        <v>9.9502487562189053E-3</v>
      </c>
      <c r="Q3801" t="str" cm="1">
        <f t="array" ref="Q3801">_xlfn.IFS(LEFT(N3801,4)="film","film &amp; video",LEFT(N3801,4)="food","food",LEFT(N3801,4)="game","games",LEFT(N3801,4)="jour","journalism",LEFT(N3801,4)="musi","music",LEFT(N3801,4)="phot","photography",LEFT(N3801,4)="publ","publishing",LEFT(N3801,4)="tech","technology",LEFT(N3801,4)="thea","theater")</f>
        <v>theater</v>
      </c>
      <c r="R3801" t="str">
        <f t="shared" si="299"/>
        <v>musical</v>
      </c>
      <c r="S3801" s="10">
        <f t="shared" si="297"/>
        <v>42440.93105324074</v>
      </c>
      <c r="T3801" s="10">
        <f t="shared" si="298"/>
        <v>42410.93105324074</v>
      </c>
    </row>
    <row r="3802" spans="1:20" ht="43.2">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95"/>
        <v>4.0045454545454544E-2</v>
      </c>
      <c r="P3802">
        <f t="shared" si="296"/>
        <v>1.8161180476730987E-2</v>
      </c>
      <c r="Q3802" t="str" cm="1">
        <f t="array" ref="Q3802">_xlfn.IFS(LEFT(N3802,4)="film","film &amp; video",LEFT(N3802,4)="food","food",LEFT(N3802,4)="game","games",LEFT(N3802,4)="jour","journalism",LEFT(N3802,4)="musi","music",LEFT(N3802,4)="phot","photography",LEFT(N3802,4)="publ","publishing",LEFT(N3802,4)="tech","technology",LEFT(N3802,4)="thea","theater")</f>
        <v>theater</v>
      </c>
      <c r="R3802" t="str">
        <f t="shared" si="299"/>
        <v>musical</v>
      </c>
      <c r="S3802" s="10">
        <f t="shared" si="297"/>
        <v>42015.207638888889</v>
      </c>
      <c r="T3802" s="10">
        <f t="shared" si="298"/>
        <v>41982.737071759257</v>
      </c>
    </row>
    <row r="3803" spans="1:20" ht="43.2">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95"/>
        <v>8.5199999999999998E-2</v>
      </c>
      <c r="P3803">
        <f t="shared" si="296"/>
        <v>2.1126760563380281E-2</v>
      </c>
      <c r="Q3803" t="str" cm="1">
        <f t="array" ref="Q3803">_xlfn.IFS(LEFT(N3803,4)="film","film &amp; video",LEFT(N3803,4)="food","food",LEFT(N3803,4)="game","games",LEFT(N3803,4)="jour","journalism",LEFT(N3803,4)="musi","music",LEFT(N3803,4)="phot","photography",LEFT(N3803,4)="publ","publishing",LEFT(N3803,4)="tech","technology",LEFT(N3803,4)="thea","theater")</f>
        <v>theater</v>
      </c>
      <c r="R3803" t="str">
        <f t="shared" si="299"/>
        <v>musical</v>
      </c>
      <c r="S3803" s="10">
        <f t="shared" si="297"/>
        <v>42006.676111111112</v>
      </c>
      <c r="T3803" s="10">
        <f t="shared" si="298"/>
        <v>41975.676111111112</v>
      </c>
    </row>
    <row r="3804" spans="1:20" ht="43.2">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95"/>
        <v>0</v>
      </c>
      <c r="P3804" t="e">
        <f t="shared" si="296"/>
        <v>#DIV/0!</v>
      </c>
      <c r="Q3804" t="str" cm="1">
        <f t="array" ref="Q3804">_xlfn.IFS(LEFT(N3804,4)="film","film &amp; video",LEFT(N3804,4)="food","food",LEFT(N3804,4)="game","games",LEFT(N3804,4)="jour","journalism",LEFT(N3804,4)="musi","music",LEFT(N3804,4)="phot","photography",LEFT(N3804,4)="publ","publishing",LEFT(N3804,4)="tech","technology",LEFT(N3804,4)="thea","theater")</f>
        <v>theater</v>
      </c>
      <c r="R3804" t="str">
        <f t="shared" si="299"/>
        <v>musical</v>
      </c>
      <c r="S3804" s="10">
        <f t="shared" si="297"/>
        <v>42299.126226851848</v>
      </c>
      <c r="T3804" s="10">
        <f t="shared" si="298"/>
        <v>42269.126226851848</v>
      </c>
    </row>
    <row r="3805" spans="1:20" ht="28.8">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95"/>
        <v>0.19650000000000001</v>
      </c>
      <c r="P3805">
        <f t="shared" si="296"/>
        <v>1.6963528413910092E-2</v>
      </c>
      <c r="Q3805" t="str" cm="1">
        <f t="array" ref="Q3805">_xlfn.IFS(LEFT(N3805,4)="film","film &amp; video",LEFT(N3805,4)="food","food",LEFT(N3805,4)="game","games",LEFT(N3805,4)="jour","journalism",LEFT(N3805,4)="musi","music",LEFT(N3805,4)="phot","photography",LEFT(N3805,4)="publ","publishing",LEFT(N3805,4)="tech","technology",LEFT(N3805,4)="thea","theater")</f>
        <v>theater</v>
      </c>
      <c r="R3805" t="str">
        <f t="shared" si="299"/>
        <v>musical</v>
      </c>
      <c r="S3805" s="10">
        <f t="shared" si="297"/>
        <v>42433.971851851849</v>
      </c>
      <c r="T3805" s="10">
        <f t="shared" si="298"/>
        <v>42403.971851851849</v>
      </c>
    </row>
    <row r="3806" spans="1:20" ht="43.2">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95"/>
        <v>0</v>
      </c>
      <c r="P3806" t="e">
        <f t="shared" si="296"/>
        <v>#DIV/0!</v>
      </c>
      <c r="Q3806" t="str" cm="1">
        <f t="array" ref="Q3806">_xlfn.IFS(LEFT(N3806,4)="film","film &amp; video",LEFT(N3806,4)="food","food",LEFT(N3806,4)="game","games",LEFT(N3806,4)="jour","journalism",LEFT(N3806,4)="musi","music",LEFT(N3806,4)="phot","photography",LEFT(N3806,4)="publ","publishing",LEFT(N3806,4)="tech","technology",LEFT(N3806,4)="thea","theater")</f>
        <v>theater</v>
      </c>
      <c r="R3806" t="str">
        <f t="shared" si="299"/>
        <v>musical</v>
      </c>
      <c r="S3806" s="10">
        <f t="shared" si="297"/>
        <v>42582.291666666672</v>
      </c>
      <c r="T3806" s="10">
        <f t="shared" si="298"/>
        <v>42527.00953703704</v>
      </c>
    </row>
    <row r="3807" spans="1:20" ht="43.2">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95"/>
        <v>2.0000000000000002E-5</v>
      </c>
      <c r="P3807">
        <f t="shared" si="296"/>
        <v>0.66666666666666663</v>
      </c>
      <c r="Q3807" t="str" cm="1">
        <f t="array" ref="Q3807">_xlfn.IFS(LEFT(N3807,4)="film","film &amp; video",LEFT(N3807,4)="food","food",LEFT(N3807,4)="game","games",LEFT(N3807,4)="jour","journalism",LEFT(N3807,4)="musi","music",LEFT(N3807,4)="phot","photography",LEFT(N3807,4)="publ","publishing",LEFT(N3807,4)="tech","technology",LEFT(N3807,4)="thea","theater")</f>
        <v>theater</v>
      </c>
      <c r="R3807" t="str">
        <f t="shared" si="299"/>
        <v>musical</v>
      </c>
      <c r="S3807" s="10">
        <f t="shared" si="297"/>
        <v>41909.887037037035</v>
      </c>
      <c r="T3807" s="10">
        <f t="shared" si="298"/>
        <v>41849.887037037035</v>
      </c>
    </row>
    <row r="3808" spans="1:20" ht="57.6">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95"/>
        <v>6.6666666666666664E-4</v>
      </c>
      <c r="P3808">
        <f t="shared" si="296"/>
        <v>0.2</v>
      </c>
      <c r="Q3808" t="str" cm="1">
        <f t="array" ref="Q3808">_xlfn.IFS(LEFT(N3808,4)="film","film &amp; video",LEFT(N3808,4)="food","food",LEFT(N3808,4)="game","games",LEFT(N3808,4)="jour","journalism",LEFT(N3808,4)="musi","music",LEFT(N3808,4)="phot","photography",LEFT(N3808,4)="publ","publishing",LEFT(N3808,4)="tech","technology",LEFT(N3808,4)="thea","theater")</f>
        <v>theater</v>
      </c>
      <c r="R3808" t="str">
        <f t="shared" si="299"/>
        <v>musical</v>
      </c>
      <c r="S3808" s="10">
        <f t="shared" si="297"/>
        <v>41819.259039351848</v>
      </c>
      <c r="T3808" s="10">
        <f t="shared" si="298"/>
        <v>41799.259039351848</v>
      </c>
    </row>
    <row r="3809" spans="1:20" ht="43.2">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95"/>
        <v>0.30333333333333334</v>
      </c>
      <c r="P3809">
        <f t="shared" si="296"/>
        <v>1.9780219780219779E-2</v>
      </c>
      <c r="Q3809" t="str" cm="1">
        <f t="array" ref="Q3809">_xlfn.IFS(LEFT(N3809,4)="film","film &amp; video",LEFT(N3809,4)="food","food",LEFT(N3809,4)="game","games",LEFT(N3809,4)="jour","journalism",LEFT(N3809,4)="musi","music",LEFT(N3809,4)="phot","photography",LEFT(N3809,4)="publ","publishing",LEFT(N3809,4)="tech","technology",LEFT(N3809,4)="thea","theater")</f>
        <v>theater</v>
      </c>
      <c r="R3809" t="str">
        <f t="shared" si="299"/>
        <v>musical</v>
      </c>
      <c r="S3809" s="10">
        <f t="shared" si="297"/>
        <v>42097.909016203703</v>
      </c>
      <c r="T3809" s="10">
        <f t="shared" si="298"/>
        <v>42090.909016203703</v>
      </c>
    </row>
    <row r="3810" spans="1:20" ht="43.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95"/>
        <v>1</v>
      </c>
      <c r="P3810">
        <f t="shared" si="296"/>
        <v>2.4E-2</v>
      </c>
      <c r="Q3810" t="str" cm="1">
        <f t="array" ref="Q3810">_xlfn.IFS(LEFT(N3810,4)="film","film &amp; video",LEFT(N3810,4)="food","food",LEFT(N3810,4)="game","games",LEFT(N3810,4)="jour","journalism",LEFT(N3810,4)="musi","music",LEFT(N3810,4)="phot","photography",LEFT(N3810,4)="publ","publishing",LEFT(N3810,4)="tech","technology",LEFT(N3810,4)="thea","theater")</f>
        <v>theater</v>
      </c>
      <c r="R3810" t="str">
        <f t="shared" si="299"/>
        <v>plays</v>
      </c>
      <c r="S3810" s="10">
        <f t="shared" si="297"/>
        <v>42119.412256944444</v>
      </c>
      <c r="T3810" s="10">
        <f t="shared" si="298"/>
        <v>42059.453923611116</v>
      </c>
    </row>
    <row r="3811" spans="1:20" ht="43.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95"/>
        <v>1.0125</v>
      </c>
      <c r="P3811">
        <f t="shared" si="296"/>
        <v>1.8765432098765432E-2</v>
      </c>
      <c r="Q3811" t="str" cm="1">
        <f t="array" ref="Q3811">_xlfn.IFS(LEFT(N3811,4)="film","film &amp; video",LEFT(N3811,4)="food","food",LEFT(N3811,4)="game","games",LEFT(N3811,4)="jour","journalism",LEFT(N3811,4)="musi","music",LEFT(N3811,4)="phot","photography",LEFT(N3811,4)="publ","publishing",LEFT(N3811,4)="tech","technology",LEFT(N3811,4)="thea","theater")</f>
        <v>theater</v>
      </c>
      <c r="R3811" t="str">
        <f t="shared" si="299"/>
        <v>plays</v>
      </c>
      <c r="S3811" s="10">
        <f t="shared" si="297"/>
        <v>41850.958333333336</v>
      </c>
      <c r="T3811" s="10">
        <f t="shared" si="298"/>
        <v>41800.526701388888</v>
      </c>
    </row>
    <row r="3812" spans="1:20" ht="43.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95"/>
        <v>1.2173333333333334</v>
      </c>
      <c r="P3812">
        <f t="shared" si="296"/>
        <v>1.4238773274917854E-2</v>
      </c>
      <c r="Q3812" t="str" cm="1">
        <f t="array" ref="Q3812">_xlfn.IFS(LEFT(N3812,4)="film","film &amp; video",LEFT(N3812,4)="food","food",LEFT(N3812,4)="game","games",LEFT(N3812,4)="jour","journalism",LEFT(N3812,4)="musi","music",LEFT(N3812,4)="phot","photography",LEFT(N3812,4)="publ","publishing",LEFT(N3812,4)="tech","technology",LEFT(N3812,4)="thea","theater")</f>
        <v>theater</v>
      </c>
      <c r="R3812" t="str">
        <f t="shared" si="299"/>
        <v>plays</v>
      </c>
      <c r="S3812" s="10">
        <f t="shared" si="297"/>
        <v>42084.807384259257</v>
      </c>
      <c r="T3812" s="10">
        <f t="shared" si="298"/>
        <v>42054.849050925928</v>
      </c>
    </row>
    <row r="3813" spans="1:20" ht="43.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95"/>
        <v>3.3</v>
      </c>
      <c r="P3813">
        <f t="shared" si="296"/>
        <v>2.3030303030303029E-2</v>
      </c>
      <c r="Q3813" t="str" cm="1">
        <f t="array" ref="Q3813">_xlfn.IFS(LEFT(N3813,4)="film","film &amp; video",LEFT(N3813,4)="food","food",LEFT(N3813,4)="game","games",LEFT(N3813,4)="jour","journalism",LEFT(N3813,4)="musi","music",LEFT(N3813,4)="phot","photography",LEFT(N3813,4)="publ","publishing",LEFT(N3813,4)="tech","technology",LEFT(N3813,4)="thea","theater")</f>
        <v>theater</v>
      </c>
      <c r="R3813" t="str">
        <f t="shared" si="299"/>
        <v>plays</v>
      </c>
      <c r="S3813" s="10">
        <f t="shared" si="297"/>
        <v>42521.458333333328</v>
      </c>
      <c r="T3813" s="10">
        <f t="shared" si="298"/>
        <v>42487.62700231481</v>
      </c>
    </row>
    <row r="3814" spans="1:20" ht="43.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95"/>
        <v>1.0954999999999999</v>
      </c>
      <c r="P3814">
        <f t="shared" si="296"/>
        <v>5.0205385668644457E-3</v>
      </c>
      <c r="Q3814" t="str" cm="1">
        <f t="array" ref="Q3814">_xlfn.IFS(LEFT(N3814,4)="film","film &amp; video",LEFT(N3814,4)="food","food",LEFT(N3814,4)="game","games",LEFT(N3814,4)="jour","journalism",LEFT(N3814,4)="musi","music",LEFT(N3814,4)="phot","photography",LEFT(N3814,4)="publ","publishing",LEFT(N3814,4)="tech","technology",LEFT(N3814,4)="thea","theater")</f>
        <v>theater</v>
      </c>
      <c r="R3814" t="str">
        <f t="shared" si="299"/>
        <v>plays</v>
      </c>
      <c r="S3814" s="10">
        <f t="shared" si="297"/>
        <v>42156.165972222225</v>
      </c>
      <c r="T3814" s="10">
        <f t="shared" si="298"/>
        <v>42109.751250000001</v>
      </c>
    </row>
    <row r="3815" spans="1:20" ht="43.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95"/>
        <v>1.0095190476190474</v>
      </c>
      <c r="P3815">
        <f t="shared" si="296"/>
        <v>1.2735909131646848E-2</v>
      </c>
      <c r="Q3815" t="str" cm="1">
        <f t="array" ref="Q3815">_xlfn.IFS(LEFT(N3815,4)="film","film &amp; video",LEFT(N3815,4)="food","food",LEFT(N3815,4)="game","games",LEFT(N3815,4)="jour","journalism",LEFT(N3815,4)="musi","music",LEFT(N3815,4)="phot","photography",LEFT(N3815,4)="publ","publishing",LEFT(N3815,4)="tech","technology",LEFT(N3815,4)="thea","theater")</f>
        <v>theater</v>
      </c>
      <c r="R3815" t="str">
        <f t="shared" si="299"/>
        <v>plays</v>
      </c>
      <c r="S3815" s="10">
        <f t="shared" si="297"/>
        <v>42535.904861111107</v>
      </c>
      <c r="T3815" s="10">
        <f t="shared" si="298"/>
        <v>42497.275706018518</v>
      </c>
    </row>
    <row r="3816" spans="1:20" ht="43.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95"/>
        <v>1.4013333333333333</v>
      </c>
      <c r="P3816">
        <f t="shared" si="296"/>
        <v>1.6175071360608945E-2</v>
      </c>
      <c r="Q3816" t="str" cm="1">
        <f t="array" ref="Q3816">_xlfn.IFS(LEFT(N3816,4)="film","film &amp; video",LEFT(N3816,4)="food","food",LEFT(N3816,4)="game","games",LEFT(N3816,4)="jour","journalism",LEFT(N3816,4)="musi","music",LEFT(N3816,4)="phot","photography",LEFT(N3816,4)="publ","publishing",LEFT(N3816,4)="tech","technology",LEFT(N3816,4)="thea","theater")</f>
        <v>theater</v>
      </c>
      <c r="R3816" t="str">
        <f t="shared" si="299"/>
        <v>plays</v>
      </c>
      <c r="S3816" s="10">
        <f t="shared" si="297"/>
        <v>42095.165972222225</v>
      </c>
      <c r="T3816" s="10">
        <f t="shared" si="298"/>
        <v>42058.904074074075</v>
      </c>
    </row>
    <row r="3817" spans="1:20" ht="28.8">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95"/>
        <v>1.0000100000000001</v>
      </c>
      <c r="P3817">
        <f t="shared" si="296"/>
        <v>1.9999800001999982E-2</v>
      </c>
      <c r="Q3817" t="str" cm="1">
        <f t="array" ref="Q3817">_xlfn.IFS(LEFT(N3817,4)="film","film &amp; video",LEFT(N3817,4)="food","food",LEFT(N3817,4)="game","games",LEFT(N3817,4)="jour","journalism",LEFT(N3817,4)="musi","music",LEFT(N3817,4)="phot","photography",LEFT(N3817,4)="publ","publishing",LEFT(N3817,4)="tech","technology",LEFT(N3817,4)="thea","theater")</f>
        <v>theater</v>
      </c>
      <c r="R3817" t="str">
        <f t="shared" si="299"/>
        <v>plays</v>
      </c>
      <c r="S3817" s="10">
        <f t="shared" si="297"/>
        <v>42236.958333333328</v>
      </c>
      <c r="T3817" s="10">
        <f t="shared" si="298"/>
        <v>42207.259918981479</v>
      </c>
    </row>
    <row r="3818" spans="1:20" ht="57.6">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95"/>
        <v>1.19238</v>
      </c>
      <c r="P3818">
        <f t="shared" si="296"/>
        <v>2.0686917481563486E-2</v>
      </c>
      <c r="Q3818" t="str" cm="1">
        <f t="array" ref="Q3818">_xlfn.IFS(LEFT(N3818,4)="film","film &amp; video",LEFT(N3818,4)="food","food",LEFT(N3818,4)="game","games",LEFT(N3818,4)="jour","journalism",LEFT(N3818,4)="musi","music",LEFT(N3818,4)="phot","photography",LEFT(N3818,4)="publ","publishing",LEFT(N3818,4)="tech","technology",LEFT(N3818,4)="thea","theater")</f>
        <v>theater</v>
      </c>
      <c r="R3818" t="str">
        <f t="shared" si="299"/>
        <v>plays</v>
      </c>
      <c r="S3818" s="10">
        <f t="shared" si="297"/>
        <v>41837.690081018518</v>
      </c>
      <c r="T3818" s="10">
        <f t="shared" si="298"/>
        <v>41807.690081018518</v>
      </c>
    </row>
    <row r="3819" spans="1:20" ht="43.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95"/>
        <v>1.0725</v>
      </c>
      <c r="P3819">
        <f t="shared" si="296"/>
        <v>9.324009324009324E-3</v>
      </c>
      <c r="Q3819" t="str" cm="1">
        <f t="array" ref="Q3819">_xlfn.IFS(LEFT(N3819,4)="film","film &amp; video",LEFT(N3819,4)="food","food",LEFT(N3819,4)="game","games",LEFT(N3819,4)="jour","journalism",LEFT(N3819,4)="musi","music",LEFT(N3819,4)="phot","photography",LEFT(N3819,4)="publ","publishing",LEFT(N3819,4)="tech","technology",LEFT(N3819,4)="thea","theater")</f>
        <v>theater</v>
      </c>
      <c r="R3819" t="str">
        <f t="shared" si="299"/>
        <v>plays</v>
      </c>
      <c r="S3819" s="10">
        <f t="shared" si="297"/>
        <v>42301.165972222225</v>
      </c>
      <c r="T3819" s="10">
        <f t="shared" si="298"/>
        <v>42284.69694444444</v>
      </c>
    </row>
    <row r="3820" spans="1:20" ht="43.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95"/>
        <v>2.2799999999999998</v>
      </c>
      <c r="P3820">
        <f t="shared" si="296"/>
        <v>1.7543859649122806E-2</v>
      </c>
      <c r="Q3820" t="str" cm="1">
        <f t="array" ref="Q3820">_xlfn.IFS(LEFT(N3820,4)="film","film &amp; video",LEFT(N3820,4)="food","food",LEFT(N3820,4)="game","games",LEFT(N3820,4)="jour","journalism",LEFT(N3820,4)="musi","music",LEFT(N3820,4)="phot","photography",LEFT(N3820,4)="publ","publishing",LEFT(N3820,4)="tech","technology",LEFT(N3820,4)="thea","theater")</f>
        <v>theater</v>
      </c>
      <c r="R3820" t="str">
        <f t="shared" si="299"/>
        <v>plays</v>
      </c>
      <c r="S3820" s="10">
        <f t="shared" si="297"/>
        <v>42075.800717592589</v>
      </c>
      <c r="T3820" s="10">
        <f t="shared" si="298"/>
        <v>42045.84238425926</v>
      </c>
    </row>
    <row r="3821" spans="1:20" ht="43.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95"/>
        <v>1.0640000000000001</v>
      </c>
      <c r="P3821">
        <f t="shared" si="296"/>
        <v>2.4436090225563908E-2</v>
      </c>
      <c r="Q3821" t="str" cm="1">
        <f t="array" ref="Q3821">_xlfn.IFS(LEFT(N3821,4)="film","film &amp; video",LEFT(N3821,4)="food","food",LEFT(N3821,4)="game","games",LEFT(N3821,4)="jour","journalism",LEFT(N3821,4)="musi","music",LEFT(N3821,4)="phot","photography",LEFT(N3821,4)="publ","publishing",LEFT(N3821,4)="tech","technology",LEFT(N3821,4)="thea","theater")</f>
        <v>theater</v>
      </c>
      <c r="R3821" t="str">
        <f t="shared" si="299"/>
        <v>plays</v>
      </c>
      <c r="S3821" s="10">
        <f t="shared" si="297"/>
        <v>42202.876388888893</v>
      </c>
      <c r="T3821" s="10">
        <f t="shared" si="298"/>
        <v>42184.209537037037</v>
      </c>
    </row>
    <row r="3822" spans="1:20" ht="43.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95"/>
        <v>1.4333333333333333</v>
      </c>
      <c r="P3822">
        <f t="shared" si="296"/>
        <v>4.6511627906976744E-2</v>
      </c>
      <c r="Q3822" t="str" cm="1">
        <f t="array" ref="Q3822">_xlfn.IFS(LEFT(N3822,4)="film","film &amp; video",LEFT(N3822,4)="food","food",LEFT(N3822,4)="game","games",LEFT(N3822,4)="jour","journalism",LEFT(N3822,4)="musi","music",LEFT(N3822,4)="phot","photography",LEFT(N3822,4)="publ","publishing",LEFT(N3822,4)="tech","technology",LEFT(N3822,4)="thea","theater")</f>
        <v>theater</v>
      </c>
      <c r="R3822" t="str">
        <f t="shared" si="299"/>
        <v>plays</v>
      </c>
      <c r="S3822" s="10">
        <f t="shared" si="297"/>
        <v>42190.651817129634</v>
      </c>
      <c r="T3822" s="10">
        <f t="shared" si="298"/>
        <v>42160.651817129634</v>
      </c>
    </row>
    <row r="3823" spans="1:20" ht="43.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95"/>
        <v>1.0454285714285714</v>
      </c>
      <c r="P3823">
        <f t="shared" si="296"/>
        <v>1.257174091281771E-2</v>
      </c>
      <c r="Q3823" t="str" cm="1">
        <f t="array" ref="Q3823">_xlfn.IFS(LEFT(N3823,4)="film","film &amp; video",LEFT(N3823,4)="food","food",LEFT(N3823,4)="game","games",LEFT(N3823,4)="jour","journalism",LEFT(N3823,4)="musi","music",LEFT(N3823,4)="phot","photography",LEFT(N3823,4)="publ","publishing",LEFT(N3823,4)="tech","technology",LEFT(N3823,4)="thea","theater")</f>
        <v>theater</v>
      </c>
      <c r="R3823" t="str">
        <f t="shared" si="299"/>
        <v>plays</v>
      </c>
      <c r="S3823" s="10">
        <f t="shared" si="297"/>
        <v>42373.180636574078</v>
      </c>
      <c r="T3823" s="10">
        <f t="shared" si="298"/>
        <v>42341.180636574078</v>
      </c>
    </row>
    <row r="3824" spans="1:20" ht="57.6">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95"/>
        <v>1.1002000000000001</v>
      </c>
      <c r="P3824">
        <f t="shared" si="296"/>
        <v>1.3815669878203964E-2</v>
      </c>
      <c r="Q3824" t="str" cm="1">
        <f t="array" ref="Q3824">_xlfn.IFS(LEFT(N3824,4)="film","film &amp; video",LEFT(N3824,4)="food","food",LEFT(N3824,4)="game","games",LEFT(N3824,4)="jour","journalism",LEFT(N3824,4)="musi","music",LEFT(N3824,4)="phot","photography",LEFT(N3824,4)="publ","publishing",LEFT(N3824,4)="tech","technology",LEFT(N3824,4)="thea","theater")</f>
        <v>theater</v>
      </c>
      <c r="R3824" t="str">
        <f t="shared" si="299"/>
        <v>plays</v>
      </c>
      <c r="S3824" s="10">
        <f t="shared" si="297"/>
        <v>42388.957638888889</v>
      </c>
      <c r="T3824" s="10">
        <f t="shared" si="298"/>
        <v>42329.838159722218</v>
      </c>
    </row>
    <row r="3825" spans="1:20" ht="43.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95"/>
        <v>1.06</v>
      </c>
      <c r="P3825">
        <f t="shared" si="296"/>
        <v>1.5471698113207547E-2</v>
      </c>
      <c r="Q3825" t="str" cm="1">
        <f t="array" ref="Q3825">_xlfn.IFS(LEFT(N3825,4)="film","film &amp; video",LEFT(N3825,4)="food","food",LEFT(N3825,4)="game","games",LEFT(N3825,4)="jour","journalism",LEFT(N3825,4)="musi","music",LEFT(N3825,4)="phot","photography",LEFT(N3825,4)="publ","publishing",LEFT(N3825,4)="tech","technology",LEFT(N3825,4)="thea","theater")</f>
        <v>theater</v>
      </c>
      <c r="R3825" t="str">
        <f t="shared" si="299"/>
        <v>plays</v>
      </c>
      <c r="S3825" s="10">
        <f t="shared" si="297"/>
        <v>42205.165972222225</v>
      </c>
      <c r="T3825" s="10">
        <f t="shared" si="298"/>
        <v>42170.910231481481</v>
      </c>
    </row>
    <row r="3826" spans="1:20" ht="43.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95"/>
        <v>1.08</v>
      </c>
      <c r="P3826">
        <f t="shared" si="296"/>
        <v>2.5925925925925925E-2</v>
      </c>
      <c r="Q3826" t="str" cm="1">
        <f t="array" ref="Q3826">_xlfn.IFS(LEFT(N3826,4)="film","film &amp; video",LEFT(N3826,4)="food","food",LEFT(N3826,4)="game","games",LEFT(N3826,4)="jour","journalism",LEFT(N3826,4)="musi","music",LEFT(N3826,4)="phot","photography",LEFT(N3826,4)="publ","publishing",LEFT(N3826,4)="tech","technology",LEFT(N3826,4)="thea","theater")</f>
        <v>theater</v>
      </c>
      <c r="R3826" t="str">
        <f t="shared" si="299"/>
        <v>plays</v>
      </c>
      <c r="S3826" s="10">
        <f t="shared" si="297"/>
        <v>42583.570138888885</v>
      </c>
      <c r="T3826" s="10">
        <f t="shared" si="298"/>
        <v>42571.626192129625</v>
      </c>
    </row>
    <row r="3827" spans="1:20" ht="43.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95"/>
        <v>1.0542</v>
      </c>
      <c r="P3827">
        <f t="shared" si="296"/>
        <v>9.2961487383798145E-3</v>
      </c>
      <c r="Q3827" t="str" cm="1">
        <f t="array" ref="Q3827">_xlfn.IFS(LEFT(N3827,4)="film","film &amp; video",LEFT(N3827,4)="food","food",LEFT(N3827,4)="game","games",LEFT(N3827,4)="jour","journalism",LEFT(N3827,4)="musi","music",LEFT(N3827,4)="phot","photography",LEFT(N3827,4)="publ","publishing",LEFT(N3827,4)="tech","technology",LEFT(N3827,4)="thea","theater")</f>
        <v>theater</v>
      </c>
      <c r="R3827" t="str">
        <f t="shared" si="299"/>
        <v>plays</v>
      </c>
      <c r="S3827" s="10">
        <f t="shared" si="297"/>
        <v>42172.069606481484</v>
      </c>
      <c r="T3827" s="10">
        <f t="shared" si="298"/>
        <v>42151.069606481484</v>
      </c>
    </row>
    <row r="3828" spans="1:20" ht="28.8">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95"/>
        <v>1.1916666666666667</v>
      </c>
      <c r="P3828">
        <f t="shared" si="296"/>
        <v>3.6363636363636362E-2</v>
      </c>
      <c r="Q3828" t="str" cm="1">
        <f t="array" ref="Q3828">_xlfn.IFS(LEFT(N3828,4)="film","film &amp; video",LEFT(N3828,4)="food","food",LEFT(N3828,4)="game","games",LEFT(N3828,4)="jour","journalism",LEFT(N3828,4)="musi","music",LEFT(N3828,4)="phot","photography",LEFT(N3828,4)="publ","publishing",LEFT(N3828,4)="tech","technology",LEFT(N3828,4)="thea","theater")</f>
        <v>theater</v>
      </c>
      <c r="R3828" t="str">
        <f t="shared" si="299"/>
        <v>plays</v>
      </c>
      <c r="S3828" s="10">
        <f t="shared" si="297"/>
        <v>42131.423541666663</v>
      </c>
      <c r="T3828" s="10">
        <f t="shared" si="298"/>
        <v>42101.423541666663</v>
      </c>
    </row>
    <row r="3829" spans="1:20" ht="57.6">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95"/>
        <v>1.5266666666666666</v>
      </c>
      <c r="P3829">
        <f t="shared" si="296"/>
        <v>1.4192139737991267E-2</v>
      </c>
      <c r="Q3829" t="str" cm="1">
        <f t="array" ref="Q3829">_xlfn.IFS(LEFT(N3829,4)="film","film &amp; video",LEFT(N3829,4)="food","food",LEFT(N3829,4)="game","games",LEFT(N3829,4)="jour","journalism",LEFT(N3829,4)="musi","music",LEFT(N3829,4)="phot","photography",LEFT(N3829,4)="publ","publishing",LEFT(N3829,4)="tech","technology",LEFT(N3829,4)="thea","theater")</f>
        <v>theater</v>
      </c>
      <c r="R3829" t="str">
        <f t="shared" si="299"/>
        <v>plays</v>
      </c>
      <c r="S3829" s="10">
        <f t="shared" si="297"/>
        <v>42090</v>
      </c>
      <c r="T3829" s="10">
        <f t="shared" si="298"/>
        <v>42034.928252314814</v>
      </c>
    </row>
    <row r="3830" spans="1:20" ht="43.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95"/>
        <v>1</v>
      </c>
      <c r="P3830">
        <f t="shared" si="296"/>
        <v>5.5999999999999999E-3</v>
      </c>
      <c r="Q3830" t="str" cm="1">
        <f t="array" ref="Q3830">_xlfn.IFS(LEFT(N3830,4)="film","film &amp; video",LEFT(N3830,4)="food","food",LEFT(N3830,4)="game","games",LEFT(N3830,4)="jour","journalism",LEFT(N3830,4)="musi","music",LEFT(N3830,4)="phot","photography",LEFT(N3830,4)="publ","publishing",LEFT(N3830,4)="tech","technology",LEFT(N3830,4)="thea","theater")</f>
        <v>theater</v>
      </c>
      <c r="R3830" t="str">
        <f t="shared" si="299"/>
        <v>plays</v>
      </c>
      <c r="S3830" s="10">
        <f t="shared" si="297"/>
        <v>42004.569293981483</v>
      </c>
      <c r="T3830" s="10">
        <f t="shared" si="298"/>
        <v>41944.527627314819</v>
      </c>
    </row>
    <row r="3831" spans="1:20" ht="43.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95"/>
        <v>1.002</v>
      </c>
      <c r="P3831">
        <f t="shared" si="296"/>
        <v>1.5968063872255488E-2</v>
      </c>
      <c r="Q3831" t="str" cm="1">
        <f t="array" ref="Q3831">_xlfn.IFS(LEFT(N3831,4)="film","film &amp; video",LEFT(N3831,4)="food","food",LEFT(N3831,4)="game","games",LEFT(N3831,4)="jour","journalism",LEFT(N3831,4)="musi","music",LEFT(N3831,4)="phot","photography",LEFT(N3831,4)="publ","publishing",LEFT(N3831,4)="tech","technology",LEFT(N3831,4)="thea","theater")</f>
        <v>theater</v>
      </c>
      <c r="R3831" t="str">
        <f t="shared" si="299"/>
        <v>plays</v>
      </c>
      <c r="S3831" s="10">
        <f t="shared" si="297"/>
        <v>42613.865405092598</v>
      </c>
      <c r="T3831" s="10">
        <f t="shared" si="298"/>
        <v>42593.865405092598</v>
      </c>
    </row>
    <row r="3832" spans="1:20" ht="43.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95"/>
        <v>2.25</v>
      </c>
      <c r="P3832">
        <f t="shared" si="296"/>
        <v>1.3333333333333334E-2</v>
      </c>
      <c r="Q3832" t="str" cm="1">
        <f t="array" ref="Q3832">_xlfn.IFS(LEFT(N3832,4)="film","film &amp; video",LEFT(N3832,4)="food","food",LEFT(N3832,4)="game","games",LEFT(N3832,4)="jour","journalism",LEFT(N3832,4)="musi","music",LEFT(N3832,4)="phot","photography",LEFT(N3832,4)="publ","publishing",LEFT(N3832,4)="tech","technology",LEFT(N3832,4)="thea","theater")</f>
        <v>theater</v>
      </c>
      <c r="R3832" t="str">
        <f t="shared" si="299"/>
        <v>plays</v>
      </c>
      <c r="S3832" s="10">
        <f t="shared" si="297"/>
        <v>42517.740868055553</v>
      </c>
      <c r="T3832" s="10">
        <f t="shared" si="298"/>
        <v>42503.740868055553</v>
      </c>
    </row>
    <row r="3833" spans="1:20" ht="57.6">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95"/>
        <v>1.0602199999999999</v>
      </c>
      <c r="P3833">
        <f t="shared" si="296"/>
        <v>1.6977608420893776E-2</v>
      </c>
      <c r="Q3833" t="str" cm="1">
        <f t="array" ref="Q3833">_xlfn.IFS(LEFT(N3833,4)="film","film &amp; video",LEFT(N3833,4)="food","food",LEFT(N3833,4)="game","games",LEFT(N3833,4)="jour","journalism",LEFT(N3833,4)="musi","music",LEFT(N3833,4)="phot","photography",LEFT(N3833,4)="publ","publishing",LEFT(N3833,4)="tech","technology",LEFT(N3833,4)="thea","theater")</f>
        <v>theater</v>
      </c>
      <c r="R3833" t="str">
        <f t="shared" si="299"/>
        <v>plays</v>
      </c>
      <c r="S3833" s="10">
        <f t="shared" si="297"/>
        <v>41948.890567129631</v>
      </c>
      <c r="T3833" s="10">
        <f t="shared" si="298"/>
        <v>41927.848900462966</v>
      </c>
    </row>
    <row r="3834" spans="1:20" ht="43.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95"/>
        <v>1.0466666666666666</v>
      </c>
      <c r="P3834">
        <f t="shared" si="296"/>
        <v>7.1656050955414014E-3</v>
      </c>
      <c r="Q3834" t="str" cm="1">
        <f t="array" ref="Q3834">_xlfn.IFS(LEFT(N3834,4)="film","film &amp; video",LEFT(N3834,4)="food","food",LEFT(N3834,4)="game","games",LEFT(N3834,4)="jour","journalism",LEFT(N3834,4)="musi","music",LEFT(N3834,4)="phot","photography",LEFT(N3834,4)="publ","publishing",LEFT(N3834,4)="tech","technology",LEFT(N3834,4)="thea","theater")</f>
        <v>theater</v>
      </c>
      <c r="R3834" t="str">
        <f t="shared" si="299"/>
        <v>plays</v>
      </c>
      <c r="S3834" s="10">
        <f t="shared" si="297"/>
        <v>42420.114988425921</v>
      </c>
      <c r="T3834" s="10">
        <f t="shared" si="298"/>
        <v>42375.114988425921</v>
      </c>
    </row>
    <row r="3835" spans="1:20" ht="57.6">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95"/>
        <v>1.1666666666666667</v>
      </c>
      <c r="P3835">
        <f t="shared" si="296"/>
        <v>1.4285714285714285E-2</v>
      </c>
      <c r="Q3835" t="str" cm="1">
        <f t="array" ref="Q3835">_xlfn.IFS(LEFT(N3835,4)="film","film &amp; video",LEFT(N3835,4)="food","food",LEFT(N3835,4)="game","games",LEFT(N3835,4)="jour","journalism",LEFT(N3835,4)="musi","music",LEFT(N3835,4)="phot","photography",LEFT(N3835,4)="publ","publishing",LEFT(N3835,4)="tech","technology",LEFT(N3835,4)="thea","theater")</f>
        <v>theater</v>
      </c>
      <c r="R3835" t="str">
        <f t="shared" si="299"/>
        <v>plays</v>
      </c>
      <c r="S3835" s="10">
        <f t="shared" si="297"/>
        <v>41974.797916666663</v>
      </c>
      <c r="T3835" s="10">
        <f t="shared" si="298"/>
        <v>41963.872361111105</v>
      </c>
    </row>
    <row r="3836" spans="1:20" ht="43.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95"/>
        <v>1.0903333333333334</v>
      </c>
      <c r="P3836">
        <f t="shared" si="296"/>
        <v>1.742586365025986E-2</v>
      </c>
      <c r="Q3836" t="str" cm="1">
        <f t="array" ref="Q3836">_xlfn.IFS(LEFT(N3836,4)="film","film &amp; video",LEFT(N3836,4)="food","food",LEFT(N3836,4)="game","games",LEFT(N3836,4)="jour","journalism",LEFT(N3836,4)="musi","music",LEFT(N3836,4)="phot","photography",LEFT(N3836,4)="publ","publishing",LEFT(N3836,4)="tech","technology",LEFT(N3836,4)="thea","theater")</f>
        <v>theater</v>
      </c>
      <c r="R3836" t="str">
        <f t="shared" si="299"/>
        <v>plays</v>
      </c>
      <c r="S3836" s="10">
        <f t="shared" si="297"/>
        <v>42173.445219907408</v>
      </c>
      <c r="T3836" s="10">
        <f t="shared" si="298"/>
        <v>42143.445219907408</v>
      </c>
    </row>
    <row r="3837" spans="1:20" ht="43.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95"/>
        <v>1.6</v>
      </c>
      <c r="P3837">
        <f t="shared" si="296"/>
        <v>2.5000000000000001E-2</v>
      </c>
      <c r="Q3837" t="str" cm="1">
        <f t="array" ref="Q3837">_xlfn.IFS(LEFT(N3837,4)="film","film &amp; video",LEFT(N3837,4)="food","food",LEFT(N3837,4)="game","games",LEFT(N3837,4)="jour","journalism",LEFT(N3837,4)="musi","music",LEFT(N3837,4)="phot","photography",LEFT(N3837,4)="publ","publishing",LEFT(N3837,4)="tech","technology",LEFT(N3837,4)="thea","theater")</f>
        <v>theater</v>
      </c>
      <c r="R3837" t="str">
        <f t="shared" si="299"/>
        <v>plays</v>
      </c>
      <c r="S3837" s="10">
        <f t="shared" si="297"/>
        <v>42481.94222222222</v>
      </c>
      <c r="T3837" s="10">
        <f t="shared" si="298"/>
        <v>42460.94222222222</v>
      </c>
    </row>
    <row r="3838" spans="1:20" ht="43.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95"/>
        <v>1.125</v>
      </c>
      <c r="P3838">
        <f t="shared" si="296"/>
        <v>1.5555555555555555E-2</v>
      </c>
      <c r="Q3838" t="str" cm="1">
        <f t="array" ref="Q3838">_xlfn.IFS(LEFT(N3838,4)="film","film &amp; video",LEFT(N3838,4)="food","food",LEFT(N3838,4)="game","games",LEFT(N3838,4)="jour","journalism",LEFT(N3838,4)="musi","music",LEFT(N3838,4)="phot","photography",LEFT(N3838,4)="publ","publishing",LEFT(N3838,4)="tech","technology",LEFT(N3838,4)="thea","theater")</f>
        <v>theater</v>
      </c>
      <c r="R3838" t="str">
        <f t="shared" si="299"/>
        <v>plays</v>
      </c>
      <c r="S3838" s="10">
        <f t="shared" si="297"/>
        <v>42585.172916666663</v>
      </c>
      <c r="T3838" s="10">
        <f t="shared" si="298"/>
        <v>42553.926527777774</v>
      </c>
    </row>
    <row r="3839" spans="1:20" ht="28.8">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95"/>
        <v>1.0209999999999999</v>
      </c>
      <c r="P3839">
        <f t="shared" si="296"/>
        <v>8.3251714005876595E-3</v>
      </c>
      <c r="Q3839" t="str" cm="1">
        <f t="array" ref="Q3839">_xlfn.IFS(LEFT(N3839,4)="film","film &amp; video",LEFT(N3839,4)="food","food",LEFT(N3839,4)="game","games",LEFT(N3839,4)="jour","journalism",LEFT(N3839,4)="musi","music",LEFT(N3839,4)="phot","photography",LEFT(N3839,4)="publ","publishing",LEFT(N3839,4)="tech","technology",LEFT(N3839,4)="thea","theater")</f>
        <v>theater</v>
      </c>
      <c r="R3839" t="str">
        <f t="shared" si="299"/>
        <v>plays</v>
      </c>
      <c r="S3839" s="10">
        <f t="shared" si="297"/>
        <v>42188.765717592592</v>
      </c>
      <c r="T3839" s="10">
        <f t="shared" si="298"/>
        <v>42152.765717592592</v>
      </c>
    </row>
    <row r="3840" spans="1:20" ht="57.6">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95"/>
        <v>1.00824</v>
      </c>
      <c r="P3840">
        <f t="shared" si="296"/>
        <v>9.9182734269618353E-4</v>
      </c>
      <c r="Q3840" t="str" cm="1">
        <f t="array" ref="Q3840">_xlfn.IFS(LEFT(N3840,4)="film","film &amp; video",LEFT(N3840,4)="food","food",LEFT(N3840,4)="game","games",LEFT(N3840,4)="jour","journalism",LEFT(N3840,4)="musi","music",LEFT(N3840,4)="phot","photography",LEFT(N3840,4)="publ","publishing",LEFT(N3840,4)="tech","technology",LEFT(N3840,4)="thea","theater")</f>
        <v>theater</v>
      </c>
      <c r="R3840" t="str">
        <f t="shared" si="299"/>
        <v>plays</v>
      </c>
      <c r="S3840" s="10">
        <f t="shared" si="297"/>
        <v>42146.710752314815</v>
      </c>
      <c r="T3840" s="10">
        <f t="shared" si="298"/>
        <v>42116.710752314815</v>
      </c>
    </row>
    <row r="3841" spans="1:20" ht="43.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95"/>
        <v>1.0125</v>
      </c>
      <c r="P3841">
        <f t="shared" si="296"/>
        <v>1.580246913580247E-2</v>
      </c>
      <c r="Q3841" t="str" cm="1">
        <f t="array" ref="Q3841">_xlfn.IFS(LEFT(N3841,4)="film","film &amp; video",LEFT(N3841,4)="food","food",LEFT(N3841,4)="game","games",LEFT(N3841,4)="jour","journalism",LEFT(N3841,4)="musi","music",LEFT(N3841,4)="phot","photography",LEFT(N3841,4)="publ","publishing",LEFT(N3841,4)="tech","technology",LEFT(N3841,4)="thea","theater")</f>
        <v>theater</v>
      </c>
      <c r="R3841" t="str">
        <f t="shared" si="299"/>
        <v>plays</v>
      </c>
      <c r="S3841" s="10">
        <f t="shared" si="297"/>
        <v>42215.142638888887</v>
      </c>
      <c r="T3841" s="10">
        <f t="shared" si="298"/>
        <v>42155.142638888887</v>
      </c>
    </row>
    <row r="3842" spans="1:20" ht="43.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300">E3842/D3842</f>
        <v>65</v>
      </c>
      <c r="P3842">
        <f t="shared" ref="P3842:P3905" si="301">L3842/E3842</f>
        <v>4.6153846153846156E-2</v>
      </c>
      <c r="Q3842" t="str" cm="1">
        <f t="array" ref="Q3842">_xlfn.IFS(LEFT(N3842,4)="film","film &amp; video",LEFT(N3842,4)="food","food",LEFT(N3842,4)="game","games",LEFT(N3842,4)="jour","journalism",LEFT(N3842,4)="musi","music",LEFT(N3842,4)="phot","photography",LEFT(N3842,4)="publ","publishing",LEFT(N3842,4)="tech","technology",LEFT(N3842,4)="thea","theater")</f>
        <v>theater</v>
      </c>
      <c r="R3842" t="str">
        <f t="shared" si="299"/>
        <v>plays</v>
      </c>
      <c r="S3842" s="10">
        <f t="shared" ref="S3842:S3905" si="302">(((I3842/60)/60)/24)+DATE(1970,1,1)</f>
        <v>42457.660057870366</v>
      </c>
      <c r="T3842" s="10">
        <f t="shared" ref="T3842:T3905" si="303">(((J3842/60)/60)/24)+DATE(1970,1,1)</f>
        <v>42432.701724537037</v>
      </c>
    </row>
    <row r="3843" spans="1:20" ht="43.2">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300"/>
        <v>8.72E-2</v>
      </c>
      <c r="P3843">
        <f t="shared" si="301"/>
        <v>3.8990825688073397E-2</v>
      </c>
      <c r="Q3843" t="str" cm="1">
        <f t="array" ref="Q3843">_xlfn.IFS(LEFT(N3843,4)="film","film &amp; video",LEFT(N3843,4)="food","food",LEFT(N3843,4)="game","games",LEFT(N3843,4)="jour","journalism",LEFT(N3843,4)="musi","music",LEFT(N3843,4)="phot","photography",LEFT(N3843,4)="publ","publishing",LEFT(N3843,4)="tech","technology",LEFT(N3843,4)="thea","theater")</f>
        <v>theater</v>
      </c>
      <c r="R3843" t="str">
        <f t="shared" ref="R3843:R3906" si="304">MID(N3843,SEARCH("/",N3843)+1,17)</f>
        <v>plays</v>
      </c>
      <c r="S3843" s="10">
        <f t="shared" si="302"/>
        <v>41840.785729166666</v>
      </c>
      <c r="T3843" s="10">
        <f t="shared" si="303"/>
        <v>41780.785729166666</v>
      </c>
    </row>
    <row r="3844" spans="1:20" ht="43.2">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300"/>
        <v>0.21940000000000001</v>
      </c>
      <c r="P3844">
        <f t="shared" si="301"/>
        <v>2.0966271649954422E-2</v>
      </c>
      <c r="Q3844" t="str" cm="1">
        <f t="array" ref="Q3844">_xlfn.IFS(LEFT(N3844,4)="film","film &amp; video",LEFT(N3844,4)="food","food",LEFT(N3844,4)="game","games",LEFT(N3844,4)="jour","journalism",LEFT(N3844,4)="musi","music",LEFT(N3844,4)="phot","photography",LEFT(N3844,4)="publ","publishing",LEFT(N3844,4)="tech","technology",LEFT(N3844,4)="thea","theater")</f>
        <v>theater</v>
      </c>
      <c r="R3844" t="str">
        <f t="shared" si="304"/>
        <v>plays</v>
      </c>
      <c r="S3844" s="10">
        <f t="shared" si="302"/>
        <v>41770.493657407409</v>
      </c>
      <c r="T3844" s="10">
        <f t="shared" si="303"/>
        <v>41740.493657407409</v>
      </c>
    </row>
    <row r="3845" spans="1:20" ht="43.2">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300"/>
        <v>0.21299999999999999</v>
      </c>
      <c r="P3845">
        <f t="shared" si="301"/>
        <v>1.7840375586854459E-2</v>
      </c>
      <c r="Q3845" t="str" cm="1">
        <f t="array" ref="Q3845">_xlfn.IFS(LEFT(N3845,4)="film","film &amp; video",LEFT(N3845,4)="food","food",LEFT(N3845,4)="game","games",LEFT(N3845,4)="jour","journalism",LEFT(N3845,4)="musi","music",LEFT(N3845,4)="phot","photography",LEFT(N3845,4)="publ","publishing",LEFT(N3845,4)="tech","technology",LEFT(N3845,4)="thea","theater")</f>
        <v>theater</v>
      </c>
      <c r="R3845" t="str">
        <f t="shared" si="304"/>
        <v>plays</v>
      </c>
      <c r="S3845" s="10">
        <f t="shared" si="302"/>
        <v>41791.072500000002</v>
      </c>
      <c r="T3845" s="10">
        <f t="shared" si="303"/>
        <v>41766.072500000002</v>
      </c>
    </row>
    <row r="3846" spans="1:20" ht="43.2">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300"/>
        <v>0.41489795918367345</v>
      </c>
      <c r="P3846">
        <f t="shared" si="301"/>
        <v>1.2297097884899164E-2</v>
      </c>
      <c r="Q3846" t="str" cm="1">
        <f t="array" ref="Q3846">_xlfn.IFS(LEFT(N3846,4)="film","film &amp; video",LEFT(N3846,4)="food","food",LEFT(N3846,4)="game","games",LEFT(N3846,4)="jour","journalism",LEFT(N3846,4)="musi","music",LEFT(N3846,4)="phot","photography",LEFT(N3846,4)="publ","publishing",LEFT(N3846,4)="tech","technology",LEFT(N3846,4)="thea","theater")</f>
        <v>theater</v>
      </c>
      <c r="R3846" t="str">
        <f t="shared" si="304"/>
        <v>plays</v>
      </c>
      <c r="S3846" s="10">
        <f t="shared" si="302"/>
        <v>41793.290972222225</v>
      </c>
      <c r="T3846" s="10">
        <f t="shared" si="303"/>
        <v>41766.617291666669</v>
      </c>
    </row>
    <row r="3847" spans="1:20" ht="57.6">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300"/>
        <v>2.1049999999999999E-2</v>
      </c>
      <c r="P3847">
        <f t="shared" si="301"/>
        <v>1.4251781472684086E-2</v>
      </c>
      <c r="Q3847" t="str" cm="1">
        <f t="array" ref="Q3847">_xlfn.IFS(LEFT(N3847,4)="film","film &amp; video",LEFT(N3847,4)="food","food",LEFT(N3847,4)="game","games",LEFT(N3847,4)="jour","journalism",LEFT(N3847,4)="musi","music",LEFT(N3847,4)="phot","photography",LEFT(N3847,4)="publ","publishing",LEFT(N3847,4)="tech","technology",LEFT(N3847,4)="thea","theater")</f>
        <v>theater</v>
      </c>
      <c r="R3847" t="str">
        <f t="shared" si="304"/>
        <v>plays</v>
      </c>
      <c r="S3847" s="10">
        <f t="shared" si="302"/>
        <v>42278.627013888887</v>
      </c>
      <c r="T3847" s="10">
        <f t="shared" si="303"/>
        <v>42248.627013888887</v>
      </c>
    </row>
    <row r="3848" spans="1:20" ht="43.2">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300"/>
        <v>2.7E-2</v>
      </c>
      <c r="P3848">
        <f t="shared" si="301"/>
        <v>4.2328042328042326E-2</v>
      </c>
      <c r="Q3848" t="str" cm="1">
        <f t="array" ref="Q3848">_xlfn.IFS(LEFT(N3848,4)="film","film &amp; video",LEFT(N3848,4)="food","food",LEFT(N3848,4)="game","games",LEFT(N3848,4)="jour","journalism",LEFT(N3848,4)="musi","music",LEFT(N3848,4)="phot","photography",LEFT(N3848,4)="publ","publishing",LEFT(N3848,4)="tech","technology",LEFT(N3848,4)="thea","theater")</f>
        <v>theater</v>
      </c>
      <c r="R3848" t="str">
        <f t="shared" si="304"/>
        <v>plays</v>
      </c>
      <c r="S3848" s="10">
        <f t="shared" si="302"/>
        <v>41916.290972222225</v>
      </c>
      <c r="T3848" s="10">
        <f t="shared" si="303"/>
        <v>41885.221550925926</v>
      </c>
    </row>
    <row r="3849" spans="1:20" ht="43.2">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300"/>
        <v>0.16161904761904761</v>
      </c>
      <c r="P3849">
        <f t="shared" si="301"/>
        <v>5.3034767236299352E-3</v>
      </c>
      <c r="Q3849" t="str" cm="1">
        <f t="array" ref="Q3849">_xlfn.IFS(LEFT(N3849,4)="film","film &amp; video",LEFT(N3849,4)="food","food",LEFT(N3849,4)="game","games",LEFT(N3849,4)="jour","journalism",LEFT(N3849,4)="musi","music",LEFT(N3849,4)="phot","photography",LEFT(N3849,4)="publ","publishing",LEFT(N3849,4)="tech","technology",LEFT(N3849,4)="thea","theater")</f>
        <v>theater</v>
      </c>
      <c r="R3849" t="str">
        <f t="shared" si="304"/>
        <v>plays</v>
      </c>
      <c r="S3849" s="10">
        <f t="shared" si="302"/>
        <v>42204.224432870367</v>
      </c>
      <c r="T3849" s="10">
        <f t="shared" si="303"/>
        <v>42159.224432870367</v>
      </c>
    </row>
    <row r="3850" spans="1:20" ht="43.2">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300"/>
        <v>0.16376923076923078</v>
      </c>
      <c r="P3850">
        <f t="shared" si="301"/>
        <v>2.0197275716298733E-2</v>
      </c>
      <c r="Q3850" t="str" cm="1">
        <f t="array" ref="Q3850">_xlfn.IFS(LEFT(N3850,4)="film","film &amp; video",LEFT(N3850,4)="food","food",LEFT(N3850,4)="game","games",LEFT(N3850,4)="jour","journalism",LEFT(N3850,4)="musi","music",LEFT(N3850,4)="phot","photography",LEFT(N3850,4)="publ","publishing",LEFT(N3850,4)="tech","technology",LEFT(N3850,4)="thea","theater")</f>
        <v>theater</v>
      </c>
      <c r="R3850" t="str">
        <f t="shared" si="304"/>
        <v>plays</v>
      </c>
      <c r="S3850" s="10">
        <f t="shared" si="302"/>
        <v>42295.817002314812</v>
      </c>
      <c r="T3850" s="10">
        <f t="shared" si="303"/>
        <v>42265.817002314812</v>
      </c>
    </row>
    <row r="3851" spans="1:20" ht="57.6">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300"/>
        <v>7.0433333333333334E-2</v>
      </c>
      <c r="P3851">
        <f t="shared" si="301"/>
        <v>1.3251301467108376E-2</v>
      </c>
      <c r="Q3851" t="str" cm="1">
        <f t="array" ref="Q3851">_xlfn.IFS(LEFT(N3851,4)="film","film &amp; video",LEFT(N3851,4)="food","food",LEFT(N3851,4)="game","games",LEFT(N3851,4)="jour","journalism",LEFT(N3851,4)="musi","music",LEFT(N3851,4)="phot","photography",LEFT(N3851,4)="publ","publishing",LEFT(N3851,4)="tech","technology",LEFT(N3851,4)="thea","theater")</f>
        <v>theater</v>
      </c>
      <c r="R3851" t="str">
        <f t="shared" si="304"/>
        <v>plays</v>
      </c>
      <c r="S3851" s="10">
        <f t="shared" si="302"/>
        <v>42166.767175925925</v>
      </c>
      <c r="T3851" s="10">
        <f t="shared" si="303"/>
        <v>42136.767175925925</v>
      </c>
    </row>
    <row r="3852" spans="1:20" ht="28.8">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300"/>
        <v>3.7999999999999999E-2</v>
      </c>
      <c r="P3852">
        <f t="shared" si="301"/>
        <v>0.10526315789473684</v>
      </c>
      <c r="Q3852" t="str" cm="1">
        <f t="array" ref="Q3852">_xlfn.IFS(LEFT(N3852,4)="film","film &amp; video",LEFT(N3852,4)="food","food",LEFT(N3852,4)="game","games",LEFT(N3852,4)="jour","journalism",LEFT(N3852,4)="musi","music",LEFT(N3852,4)="phot","photography",LEFT(N3852,4)="publ","publishing",LEFT(N3852,4)="tech","technology",LEFT(N3852,4)="thea","theater")</f>
        <v>theater</v>
      </c>
      <c r="R3852" t="str">
        <f t="shared" si="304"/>
        <v>plays</v>
      </c>
      <c r="S3852" s="10">
        <f t="shared" si="302"/>
        <v>42005.124340277776</v>
      </c>
      <c r="T3852" s="10">
        <f t="shared" si="303"/>
        <v>41975.124340277776</v>
      </c>
    </row>
    <row r="3853" spans="1:20" ht="43.2">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300"/>
        <v>0.34079999999999999</v>
      </c>
      <c r="P3853">
        <f t="shared" si="301"/>
        <v>2.8169014084507043E-2</v>
      </c>
      <c r="Q3853" t="str" cm="1">
        <f t="array" ref="Q3853">_xlfn.IFS(LEFT(N3853,4)="film","film &amp; video",LEFT(N3853,4)="food","food",LEFT(N3853,4)="game","games",LEFT(N3853,4)="jour","journalism",LEFT(N3853,4)="musi","music",LEFT(N3853,4)="phot","photography",LEFT(N3853,4)="publ","publishing",LEFT(N3853,4)="tech","technology",LEFT(N3853,4)="thea","theater")</f>
        <v>theater</v>
      </c>
      <c r="R3853" t="str">
        <f t="shared" si="304"/>
        <v>plays</v>
      </c>
      <c r="S3853" s="10">
        <f t="shared" si="302"/>
        <v>42202.439571759256</v>
      </c>
      <c r="T3853" s="10">
        <f t="shared" si="303"/>
        <v>42172.439571759256</v>
      </c>
    </row>
    <row r="3854" spans="1:20" ht="43.2">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300"/>
        <v>2E-3</v>
      </c>
      <c r="P3854">
        <f t="shared" si="301"/>
        <v>0.1</v>
      </c>
      <c r="Q3854" t="str" cm="1">
        <f t="array" ref="Q3854">_xlfn.IFS(LEFT(N3854,4)="film","film &amp; video",LEFT(N3854,4)="food","food",LEFT(N3854,4)="game","games",LEFT(N3854,4)="jour","journalism",LEFT(N3854,4)="musi","music",LEFT(N3854,4)="phot","photography",LEFT(N3854,4)="publ","publishing",LEFT(N3854,4)="tech","technology",LEFT(N3854,4)="thea","theater")</f>
        <v>theater</v>
      </c>
      <c r="R3854" t="str">
        <f t="shared" si="304"/>
        <v>plays</v>
      </c>
      <c r="S3854" s="10">
        <f t="shared" si="302"/>
        <v>42090.149027777778</v>
      </c>
      <c r="T3854" s="10">
        <f t="shared" si="303"/>
        <v>42065.190694444449</v>
      </c>
    </row>
    <row r="3855" spans="1:20" ht="43.2">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300"/>
        <v>2.5999999999999998E-4</v>
      </c>
      <c r="P3855">
        <f t="shared" si="301"/>
        <v>7.6923076923076927E-2</v>
      </c>
      <c r="Q3855" t="str" cm="1">
        <f t="array" ref="Q3855">_xlfn.IFS(LEFT(N3855,4)="film","film &amp; video",LEFT(N3855,4)="food","food",LEFT(N3855,4)="game","games",LEFT(N3855,4)="jour","journalism",LEFT(N3855,4)="musi","music",LEFT(N3855,4)="phot","photography",LEFT(N3855,4)="publ","publishing",LEFT(N3855,4)="tech","technology",LEFT(N3855,4)="thea","theater")</f>
        <v>theater</v>
      </c>
      <c r="R3855" t="str">
        <f t="shared" si="304"/>
        <v>plays</v>
      </c>
      <c r="S3855" s="10">
        <f t="shared" si="302"/>
        <v>41883.84002314815</v>
      </c>
      <c r="T3855" s="10">
        <f t="shared" si="303"/>
        <v>41848.84002314815</v>
      </c>
    </row>
    <row r="3856" spans="1:20" ht="28.8">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300"/>
        <v>0.16254545454545455</v>
      </c>
      <c r="P3856">
        <f t="shared" si="301"/>
        <v>1.1185682326621925E-2</v>
      </c>
      <c r="Q3856" t="str" cm="1">
        <f t="array" ref="Q3856">_xlfn.IFS(LEFT(N3856,4)="film","film &amp; video",LEFT(N3856,4)="food","food",LEFT(N3856,4)="game","games",LEFT(N3856,4)="jour","journalism",LEFT(N3856,4)="musi","music",LEFT(N3856,4)="phot","photography",LEFT(N3856,4)="publ","publishing",LEFT(N3856,4)="tech","technology",LEFT(N3856,4)="thea","theater")</f>
        <v>theater</v>
      </c>
      <c r="R3856" t="str">
        <f t="shared" si="304"/>
        <v>plays</v>
      </c>
      <c r="S3856" s="10">
        <f t="shared" si="302"/>
        <v>42133.884930555556</v>
      </c>
      <c r="T3856" s="10">
        <f t="shared" si="303"/>
        <v>42103.884930555556</v>
      </c>
    </row>
    <row r="3857" spans="1:20" ht="57.6">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300"/>
        <v>2.5000000000000001E-2</v>
      </c>
      <c r="P3857">
        <f t="shared" si="301"/>
        <v>0.04</v>
      </c>
      <c r="Q3857" t="str" cm="1">
        <f t="array" ref="Q3857">_xlfn.IFS(LEFT(N3857,4)="film","film &amp; video",LEFT(N3857,4)="food","food",LEFT(N3857,4)="game","games",LEFT(N3857,4)="jour","journalism",LEFT(N3857,4)="musi","music",LEFT(N3857,4)="phot","photography",LEFT(N3857,4)="publ","publishing",LEFT(N3857,4)="tech","technology",LEFT(N3857,4)="thea","theater")</f>
        <v>theater</v>
      </c>
      <c r="R3857" t="str">
        <f t="shared" si="304"/>
        <v>plays</v>
      </c>
      <c r="S3857" s="10">
        <f t="shared" si="302"/>
        <v>42089.929062499999</v>
      </c>
      <c r="T3857" s="10">
        <f t="shared" si="303"/>
        <v>42059.970729166671</v>
      </c>
    </row>
    <row r="3858" spans="1:20" ht="57.6">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300"/>
        <v>2.0000000000000001E-4</v>
      </c>
      <c r="P3858">
        <f t="shared" si="301"/>
        <v>1</v>
      </c>
      <c r="Q3858" t="str" cm="1">
        <f t="array" ref="Q3858">_xlfn.IFS(LEFT(N3858,4)="film","film &amp; video",LEFT(N3858,4)="food","food",LEFT(N3858,4)="game","games",LEFT(N3858,4)="jour","journalism",LEFT(N3858,4)="musi","music",LEFT(N3858,4)="phot","photography",LEFT(N3858,4)="publ","publishing",LEFT(N3858,4)="tech","technology",LEFT(N3858,4)="thea","theater")</f>
        <v>theater</v>
      </c>
      <c r="R3858" t="str">
        <f t="shared" si="304"/>
        <v>plays</v>
      </c>
      <c r="S3858" s="10">
        <f t="shared" si="302"/>
        <v>42071.701423611114</v>
      </c>
      <c r="T3858" s="10">
        <f t="shared" si="303"/>
        <v>42041.743090277778</v>
      </c>
    </row>
    <row r="3859" spans="1:20" ht="43.2">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300"/>
        <v>5.1999999999999998E-2</v>
      </c>
      <c r="P3859">
        <f t="shared" si="301"/>
        <v>1.5384615384615385E-2</v>
      </c>
      <c r="Q3859" t="str" cm="1">
        <f t="array" ref="Q3859">_xlfn.IFS(LEFT(N3859,4)="film","film &amp; video",LEFT(N3859,4)="food","food",LEFT(N3859,4)="game","games",LEFT(N3859,4)="jour","journalism",LEFT(N3859,4)="musi","music",LEFT(N3859,4)="phot","photography",LEFT(N3859,4)="publ","publishing",LEFT(N3859,4)="tech","technology",LEFT(N3859,4)="thea","theater")</f>
        <v>theater</v>
      </c>
      <c r="R3859" t="str">
        <f t="shared" si="304"/>
        <v>plays</v>
      </c>
      <c r="S3859" s="10">
        <f t="shared" si="302"/>
        <v>41852.716666666667</v>
      </c>
      <c r="T3859" s="10">
        <f t="shared" si="303"/>
        <v>41829.73715277778</v>
      </c>
    </row>
    <row r="3860" spans="1:20" ht="57.6">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300"/>
        <v>0.02</v>
      </c>
      <c r="P3860">
        <f t="shared" si="301"/>
        <v>0.1</v>
      </c>
      <c r="Q3860" t="str" cm="1">
        <f t="array" ref="Q3860">_xlfn.IFS(LEFT(N3860,4)="film","film &amp; video",LEFT(N3860,4)="food","food",LEFT(N3860,4)="game","games",LEFT(N3860,4)="jour","journalism",LEFT(N3860,4)="musi","music",LEFT(N3860,4)="phot","photography",LEFT(N3860,4)="publ","publishing",LEFT(N3860,4)="tech","technology",LEFT(N3860,4)="thea","theater")</f>
        <v>theater</v>
      </c>
      <c r="R3860" t="str">
        <f t="shared" si="304"/>
        <v>plays</v>
      </c>
      <c r="S3860" s="10">
        <f t="shared" si="302"/>
        <v>42146.875</v>
      </c>
      <c r="T3860" s="10">
        <f t="shared" si="303"/>
        <v>42128.431064814817</v>
      </c>
    </row>
    <row r="3861" spans="1:20" ht="43.2">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300"/>
        <v>4.0000000000000002E-4</v>
      </c>
      <c r="P3861">
        <f t="shared" si="301"/>
        <v>1</v>
      </c>
      <c r="Q3861" t="str" cm="1">
        <f t="array" ref="Q3861">_xlfn.IFS(LEFT(N3861,4)="film","film &amp; video",LEFT(N3861,4)="food","food",LEFT(N3861,4)="game","games",LEFT(N3861,4)="jour","journalism",LEFT(N3861,4)="musi","music",LEFT(N3861,4)="phot","photography",LEFT(N3861,4)="publ","publishing",LEFT(N3861,4)="tech","technology",LEFT(N3861,4)="thea","theater")</f>
        <v>theater</v>
      </c>
      <c r="R3861" t="str">
        <f t="shared" si="304"/>
        <v>plays</v>
      </c>
      <c r="S3861" s="10">
        <f t="shared" si="302"/>
        <v>41815.875</v>
      </c>
      <c r="T3861" s="10">
        <f t="shared" si="303"/>
        <v>41789.893599537041</v>
      </c>
    </row>
    <row r="3862" spans="1:20" ht="43.2">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300"/>
        <v>0.17666666666666667</v>
      </c>
      <c r="P3862">
        <f t="shared" si="301"/>
        <v>1.2264150943396227E-2</v>
      </c>
      <c r="Q3862" t="str" cm="1">
        <f t="array" ref="Q3862">_xlfn.IFS(LEFT(N3862,4)="film","film &amp; video",LEFT(N3862,4)="food","food",LEFT(N3862,4)="game","games",LEFT(N3862,4)="jour","journalism",LEFT(N3862,4)="musi","music",LEFT(N3862,4)="phot","photography",LEFT(N3862,4)="publ","publishing",LEFT(N3862,4)="tech","technology",LEFT(N3862,4)="thea","theater")</f>
        <v>theater</v>
      </c>
      <c r="R3862" t="str">
        <f t="shared" si="304"/>
        <v>plays</v>
      </c>
      <c r="S3862" s="10">
        <f t="shared" si="302"/>
        <v>41863.660995370366</v>
      </c>
      <c r="T3862" s="10">
        <f t="shared" si="303"/>
        <v>41833.660995370366</v>
      </c>
    </row>
    <row r="3863" spans="1:20">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300"/>
        <v>0.05</v>
      </c>
      <c r="P3863">
        <f t="shared" si="301"/>
        <v>0.01</v>
      </c>
      <c r="Q3863" t="str" cm="1">
        <f t="array" ref="Q3863">_xlfn.IFS(LEFT(N3863,4)="film","film &amp; video",LEFT(N3863,4)="food","food",LEFT(N3863,4)="game","games",LEFT(N3863,4)="jour","journalism",LEFT(N3863,4)="musi","music",LEFT(N3863,4)="phot","photography",LEFT(N3863,4)="publ","publishing",LEFT(N3863,4)="tech","technology",LEFT(N3863,4)="thea","theater")</f>
        <v>theater</v>
      </c>
      <c r="R3863" t="str">
        <f t="shared" si="304"/>
        <v>plays</v>
      </c>
      <c r="S3863" s="10">
        <f t="shared" si="302"/>
        <v>41955.907638888893</v>
      </c>
      <c r="T3863" s="10">
        <f t="shared" si="303"/>
        <v>41914.590011574073</v>
      </c>
    </row>
    <row r="3864" spans="1:20" ht="28.8">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300"/>
        <v>1.3333333333333334E-4</v>
      </c>
      <c r="P3864">
        <f t="shared" si="301"/>
        <v>1</v>
      </c>
      <c r="Q3864" t="str" cm="1">
        <f t="array" ref="Q3864">_xlfn.IFS(LEFT(N3864,4)="film","film &amp; video",LEFT(N3864,4)="food","food",LEFT(N3864,4)="game","games",LEFT(N3864,4)="jour","journalism",LEFT(N3864,4)="musi","music",LEFT(N3864,4)="phot","photography",LEFT(N3864,4)="publ","publishing",LEFT(N3864,4)="tech","technology",LEFT(N3864,4)="thea","theater")</f>
        <v>theater</v>
      </c>
      <c r="R3864" t="str">
        <f t="shared" si="304"/>
        <v>plays</v>
      </c>
      <c r="S3864" s="10">
        <f t="shared" si="302"/>
        <v>42625.707638888889</v>
      </c>
      <c r="T3864" s="10">
        <f t="shared" si="303"/>
        <v>42611.261064814811</v>
      </c>
    </row>
    <row r="3865" spans="1:20" ht="43.2">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300"/>
        <v>0</v>
      </c>
      <c r="P3865" t="e">
        <f t="shared" si="301"/>
        <v>#DIV/0!</v>
      </c>
      <c r="Q3865" t="str" cm="1">
        <f t="array" ref="Q3865">_xlfn.IFS(LEFT(N3865,4)="film","film &amp; video",LEFT(N3865,4)="food","food",LEFT(N3865,4)="game","games",LEFT(N3865,4)="jour","journalism",LEFT(N3865,4)="musi","music",LEFT(N3865,4)="phot","photography",LEFT(N3865,4)="publ","publishing",LEFT(N3865,4)="tech","technology",LEFT(N3865,4)="thea","theater")</f>
        <v>theater</v>
      </c>
      <c r="R3865" t="str">
        <f t="shared" si="304"/>
        <v>plays</v>
      </c>
      <c r="S3865" s="10">
        <f t="shared" si="302"/>
        <v>42313.674826388888</v>
      </c>
      <c r="T3865" s="10">
        <f t="shared" si="303"/>
        <v>42253.633159722223</v>
      </c>
    </row>
    <row r="3866" spans="1:20" ht="43.2">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300"/>
        <v>1.2E-2</v>
      </c>
      <c r="P3866">
        <f t="shared" si="301"/>
        <v>0.05</v>
      </c>
      <c r="Q3866" t="str" cm="1">
        <f t="array" ref="Q3866">_xlfn.IFS(LEFT(N3866,4)="film","film &amp; video",LEFT(N3866,4)="food","food",LEFT(N3866,4)="game","games",LEFT(N3866,4)="jour","journalism",LEFT(N3866,4)="musi","music",LEFT(N3866,4)="phot","photography",LEFT(N3866,4)="publ","publishing",LEFT(N3866,4)="tech","technology",LEFT(N3866,4)="thea","theater")</f>
        <v>theater</v>
      </c>
      <c r="R3866" t="str">
        <f t="shared" si="304"/>
        <v>plays</v>
      </c>
      <c r="S3866" s="10">
        <f t="shared" si="302"/>
        <v>42325.933495370366</v>
      </c>
      <c r="T3866" s="10">
        <f t="shared" si="303"/>
        <v>42295.891828703709</v>
      </c>
    </row>
    <row r="3867" spans="1:20" ht="43.2">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300"/>
        <v>0.26937422295897223</v>
      </c>
      <c r="P3867">
        <f t="shared" si="301"/>
        <v>2.1538461538461538E-2</v>
      </c>
      <c r="Q3867" t="str" cm="1">
        <f t="array" ref="Q3867">_xlfn.IFS(LEFT(N3867,4)="film","film &amp; video",LEFT(N3867,4)="food","food",LEFT(N3867,4)="game","games",LEFT(N3867,4)="jour","journalism",LEFT(N3867,4)="musi","music",LEFT(N3867,4)="phot","photography",LEFT(N3867,4)="publ","publishing",LEFT(N3867,4)="tech","technology",LEFT(N3867,4)="thea","theater")</f>
        <v>theater</v>
      </c>
      <c r="R3867" t="str">
        <f t="shared" si="304"/>
        <v>plays</v>
      </c>
      <c r="S3867" s="10">
        <f t="shared" si="302"/>
        <v>41881.229166666664</v>
      </c>
      <c r="T3867" s="10">
        <f t="shared" si="303"/>
        <v>41841.651597222226</v>
      </c>
    </row>
    <row r="3868" spans="1:20" ht="28.8">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300"/>
        <v>5.4999999999999997E-3</v>
      </c>
      <c r="P3868">
        <f t="shared" si="301"/>
        <v>0.18181818181818182</v>
      </c>
      <c r="Q3868" t="str" cm="1">
        <f t="array" ref="Q3868">_xlfn.IFS(LEFT(N3868,4)="film","film &amp; video",LEFT(N3868,4)="food","food",LEFT(N3868,4)="game","games",LEFT(N3868,4)="jour","journalism",LEFT(N3868,4)="musi","music",LEFT(N3868,4)="phot","photography",LEFT(N3868,4)="publ","publishing",LEFT(N3868,4)="tech","technology",LEFT(N3868,4)="thea","theater")</f>
        <v>theater</v>
      </c>
      <c r="R3868" t="str">
        <f t="shared" si="304"/>
        <v>plays</v>
      </c>
      <c r="S3868" s="10">
        <f t="shared" si="302"/>
        <v>42452.145138888889</v>
      </c>
      <c r="T3868" s="10">
        <f t="shared" si="303"/>
        <v>42402.947002314817</v>
      </c>
    </row>
    <row r="3869" spans="1:20" ht="43.2">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300"/>
        <v>0.1255</v>
      </c>
      <c r="P3869">
        <f t="shared" si="301"/>
        <v>1.9920318725099601E-2</v>
      </c>
      <c r="Q3869" t="str" cm="1">
        <f t="array" ref="Q3869">_xlfn.IFS(LEFT(N3869,4)="film","film &amp; video",LEFT(N3869,4)="food","food",LEFT(N3869,4)="game","games",LEFT(N3869,4)="jour","journalism",LEFT(N3869,4)="musi","music",LEFT(N3869,4)="phot","photography",LEFT(N3869,4)="publ","publishing",LEFT(N3869,4)="tech","technology",LEFT(N3869,4)="thea","theater")</f>
        <v>theater</v>
      </c>
      <c r="R3869" t="str">
        <f t="shared" si="304"/>
        <v>plays</v>
      </c>
      <c r="S3869" s="10">
        <f t="shared" si="302"/>
        <v>42539.814108796301</v>
      </c>
      <c r="T3869" s="10">
        <f t="shared" si="303"/>
        <v>42509.814108796301</v>
      </c>
    </row>
    <row r="3870" spans="1:20">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300"/>
        <v>2E-3</v>
      </c>
      <c r="P3870">
        <f t="shared" si="301"/>
        <v>0.1</v>
      </c>
      <c r="Q3870" t="str" cm="1">
        <f t="array" ref="Q3870">_xlfn.IFS(LEFT(N3870,4)="film","film &amp; video",LEFT(N3870,4)="food","food",LEFT(N3870,4)="game","games",LEFT(N3870,4)="jour","journalism",LEFT(N3870,4)="musi","music",LEFT(N3870,4)="phot","photography",LEFT(N3870,4)="publ","publishing",LEFT(N3870,4)="tech","technology",LEFT(N3870,4)="thea","theater")</f>
        <v>theater</v>
      </c>
      <c r="R3870" t="str">
        <f t="shared" si="304"/>
        <v>musical</v>
      </c>
      <c r="S3870" s="10">
        <f t="shared" si="302"/>
        <v>41890.659780092588</v>
      </c>
      <c r="T3870" s="10">
        <f t="shared" si="303"/>
        <v>41865.659780092588</v>
      </c>
    </row>
    <row r="3871" spans="1:20" ht="28.8">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300"/>
        <v>3.44748684310884E-2</v>
      </c>
      <c r="P3871">
        <f t="shared" si="301"/>
        <v>3.3185840707964605E-2</v>
      </c>
      <c r="Q3871" t="str" cm="1">
        <f t="array" ref="Q3871">_xlfn.IFS(LEFT(N3871,4)="film","film &amp; video",LEFT(N3871,4)="food","food",LEFT(N3871,4)="game","games",LEFT(N3871,4)="jour","journalism",LEFT(N3871,4)="musi","music",LEFT(N3871,4)="phot","photography",LEFT(N3871,4)="publ","publishing",LEFT(N3871,4)="tech","technology",LEFT(N3871,4)="thea","theater")</f>
        <v>theater</v>
      </c>
      <c r="R3871" t="str">
        <f t="shared" si="304"/>
        <v>musical</v>
      </c>
      <c r="S3871" s="10">
        <f t="shared" si="302"/>
        <v>42077.132638888885</v>
      </c>
      <c r="T3871" s="10">
        <f t="shared" si="303"/>
        <v>42047.724444444444</v>
      </c>
    </row>
    <row r="3872" spans="1:20" ht="57.6">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300"/>
        <v>0.15</v>
      </c>
      <c r="P3872">
        <f t="shared" si="301"/>
        <v>6.6666666666666671E-3</v>
      </c>
      <c r="Q3872" t="str" cm="1">
        <f t="array" ref="Q3872">_xlfn.IFS(LEFT(N3872,4)="film","film &amp; video",LEFT(N3872,4)="food","food",LEFT(N3872,4)="game","games",LEFT(N3872,4)="jour","journalism",LEFT(N3872,4)="musi","music",LEFT(N3872,4)="phot","photography",LEFT(N3872,4)="publ","publishing",LEFT(N3872,4)="tech","technology",LEFT(N3872,4)="thea","theater")</f>
        <v>theater</v>
      </c>
      <c r="R3872" t="str">
        <f t="shared" si="304"/>
        <v>musical</v>
      </c>
      <c r="S3872" s="10">
        <f t="shared" si="302"/>
        <v>41823.17219907407</v>
      </c>
      <c r="T3872" s="10">
        <f t="shared" si="303"/>
        <v>41793.17219907407</v>
      </c>
    </row>
    <row r="3873" spans="1:20" ht="28.8">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300"/>
        <v>2.6666666666666668E-2</v>
      </c>
      <c r="P3873">
        <f t="shared" si="301"/>
        <v>7.4999999999999997E-2</v>
      </c>
      <c r="Q3873" t="str" cm="1">
        <f t="array" ref="Q3873">_xlfn.IFS(LEFT(N3873,4)="film","film &amp; video",LEFT(N3873,4)="food","food",LEFT(N3873,4)="game","games",LEFT(N3873,4)="jour","journalism",LEFT(N3873,4)="musi","music",LEFT(N3873,4)="phot","photography",LEFT(N3873,4)="publ","publishing",LEFT(N3873,4)="tech","technology",LEFT(N3873,4)="thea","theater")</f>
        <v>theater</v>
      </c>
      <c r="R3873" t="str">
        <f t="shared" si="304"/>
        <v>musical</v>
      </c>
      <c r="S3873" s="10">
        <f t="shared" si="302"/>
        <v>42823.739004629635</v>
      </c>
      <c r="T3873" s="10">
        <f t="shared" si="303"/>
        <v>42763.780671296292</v>
      </c>
    </row>
    <row r="3874" spans="1:20" ht="43.2">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300"/>
        <v>0</v>
      </c>
      <c r="P3874" t="e">
        <f t="shared" si="301"/>
        <v>#DIV/0!</v>
      </c>
      <c r="Q3874" t="str" cm="1">
        <f t="array" ref="Q3874">_xlfn.IFS(LEFT(N3874,4)="film","film &amp; video",LEFT(N3874,4)="food","food",LEFT(N3874,4)="game","games",LEFT(N3874,4)="jour","journalism",LEFT(N3874,4)="musi","music",LEFT(N3874,4)="phot","photography",LEFT(N3874,4)="publ","publishing",LEFT(N3874,4)="tech","technology",LEFT(N3874,4)="thea","theater")</f>
        <v>theater</v>
      </c>
      <c r="R3874" t="str">
        <f t="shared" si="304"/>
        <v>musical</v>
      </c>
      <c r="S3874" s="10">
        <f t="shared" si="302"/>
        <v>42230.145787037036</v>
      </c>
      <c r="T3874" s="10">
        <f t="shared" si="303"/>
        <v>42180.145787037036</v>
      </c>
    </row>
    <row r="3875" spans="1:20" ht="43.2">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300"/>
        <v>0</v>
      </c>
      <c r="P3875" t="e">
        <f t="shared" si="301"/>
        <v>#DIV/0!</v>
      </c>
      <c r="Q3875" t="str" cm="1">
        <f t="array" ref="Q3875">_xlfn.IFS(LEFT(N3875,4)="film","film &amp; video",LEFT(N3875,4)="food","food",LEFT(N3875,4)="game","games",LEFT(N3875,4)="jour","journalism",LEFT(N3875,4)="musi","music",LEFT(N3875,4)="phot","photography",LEFT(N3875,4)="publ","publishing",LEFT(N3875,4)="tech","technology",LEFT(N3875,4)="thea","theater")</f>
        <v>theater</v>
      </c>
      <c r="R3875" t="str">
        <f t="shared" si="304"/>
        <v>musical</v>
      </c>
      <c r="S3875" s="10">
        <f t="shared" si="302"/>
        <v>42285.696006944447</v>
      </c>
      <c r="T3875" s="10">
        <f t="shared" si="303"/>
        <v>42255.696006944447</v>
      </c>
    </row>
    <row r="3876" spans="1:20" ht="57.6">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300"/>
        <v>0</v>
      </c>
      <c r="P3876" t="e">
        <f t="shared" si="301"/>
        <v>#DIV/0!</v>
      </c>
      <c r="Q3876" t="str" cm="1">
        <f t="array" ref="Q3876">_xlfn.IFS(LEFT(N3876,4)="film","film &amp; video",LEFT(N3876,4)="food","food",LEFT(N3876,4)="game","games",LEFT(N3876,4)="jour","journalism",LEFT(N3876,4)="musi","music",LEFT(N3876,4)="phot","photography",LEFT(N3876,4)="publ","publishing",LEFT(N3876,4)="tech","technology",LEFT(N3876,4)="thea","theater")</f>
        <v>theater</v>
      </c>
      <c r="R3876" t="str">
        <f t="shared" si="304"/>
        <v>musical</v>
      </c>
      <c r="S3876" s="10">
        <f t="shared" si="302"/>
        <v>42028.041666666672</v>
      </c>
      <c r="T3876" s="10">
        <f t="shared" si="303"/>
        <v>42007.016458333332</v>
      </c>
    </row>
    <row r="3877" spans="1:20" ht="43.2">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300"/>
        <v>0</v>
      </c>
      <c r="P3877" t="e">
        <f t="shared" si="301"/>
        <v>#DIV/0!</v>
      </c>
      <c r="Q3877" t="str" cm="1">
        <f t="array" ref="Q3877">_xlfn.IFS(LEFT(N3877,4)="film","film &amp; video",LEFT(N3877,4)="food","food",LEFT(N3877,4)="game","games",LEFT(N3877,4)="jour","journalism",LEFT(N3877,4)="musi","music",LEFT(N3877,4)="phot","photography",LEFT(N3877,4)="publ","publishing",LEFT(N3877,4)="tech","technology",LEFT(N3877,4)="thea","theater")</f>
        <v>theater</v>
      </c>
      <c r="R3877" t="str">
        <f t="shared" si="304"/>
        <v>musical</v>
      </c>
      <c r="S3877" s="10">
        <f t="shared" si="302"/>
        <v>42616.416666666672</v>
      </c>
      <c r="T3877" s="10">
        <f t="shared" si="303"/>
        <v>42615.346817129626</v>
      </c>
    </row>
    <row r="3878" spans="1:20" ht="57.6">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300"/>
        <v>0.52794871794871789</v>
      </c>
      <c r="P3878">
        <f t="shared" si="301"/>
        <v>2.2340942204953862E-2</v>
      </c>
      <c r="Q3878" t="str" cm="1">
        <f t="array" ref="Q3878">_xlfn.IFS(LEFT(N3878,4)="film","film &amp; video",LEFT(N3878,4)="food","food",LEFT(N3878,4)="game","games",LEFT(N3878,4)="jour","journalism",LEFT(N3878,4)="musi","music",LEFT(N3878,4)="phot","photography",LEFT(N3878,4)="publ","publishing",LEFT(N3878,4)="tech","technology",LEFT(N3878,4)="thea","theater")</f>
        <v>theater</v>
      </c>
      <c r="R3878" t="str">
        <f t="shared" si="304"/>
        <v>musical</v>
      </c>
      <c r="S3878" s="10">
        <f t="shared" si="302"/>
        <v>42402.624166666668</v>
      </c>
      <c r="T3878" s="10">
        <f t="shared" si="303"/>
        <v>42372.624166666668</v>
      </c>
    </row>
    <row r="3879" spans="1:20" ht="43.2">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300"/>
        <v>4.9639999999999997E-2</v>
      </c>
      <c r="P3879">
        <f t="shared" si="301"/>
        <v>1.1281224818694601E-2</v>
      </c>
      <c r="Q3879" t="str" cm="1">
        <f t="array" ref="Q3879">_xlfn.IFS(LEFT(N3879,4)="film","film &amp; video",LEFT(N3879,4)="food","food",LEFT(N3879,4)="game","games",LEFT(N3879,4)="jour","journalism",LEFT(N3879,4)="musi","music",LEFT(N3879,4)="phot","photography",LEFT(N3879,4)="publ","publishing",LEFT(N3879,4)="tech","technology",LEFT(N3879,4)="thea","theater")</f>
        <v>theater</v>
      </c>
      <c r="R3879" t="str">
        <f t="shared" si="304"/>
        <v>musical</v>
      </c>
      <c r="S3879" s="10">
        <f t="shared" si="302"/>
        <v>42712.67768518519</v>
      </c>
      <c r="T3879" s="10">
        <f t="shared" si="303"/>
        <v>42682.67768518519</v>
      </c>
    </row>
    <row r="3880" spans="1:20" ht="43.2">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300"/>
        <v>5.5555555555555556E-4</v>
      </c>
      <c r="P3880">
        <f t="shared" si="301"/>
        <v>0.1</v>
      </c>
      <c r="Q3880" t="str" cm="1">
        <f t="array" ref="Q3880">_xlfn.IFS(LEFT(N3880,4)="film","film &amp; video",LEFT(N3880,4)="food","food",LEFT(N3880,4)="game","games",LEFT(N3880,4)="jour","journalism",LEFT(N3880,4)="musi","music",LEFT(N3880,4)="phot","photography",LEFT(N3880,4)="publ","publishing",LEFT(N3880,4)="tech","technology",LEFT(N3880,4)="thea","theater")</f>
        <v>theater</v>
      </c>
      <c r="R3880" t="str">
        <f t="shared" si="304"/>
        <v>musical</v>
      </c>
      <c r="S3880" s="10">
        <f t="shared" si="302"/>
        <v>42185.165972222225</v>
      </c>
      <c r="T3880" s="10">
        <f t="shared" si="303"/>
        <v>42154.818819444445</v>
      </c>
    </row>
    <row r="3881" spans="1:20" ht="43.2">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300"/>
        <v>0</v>
      </c>
      <c r="P3881" t="e">
        <f t="shared" si="301"/>
        <v>#DIV/0!</v>
      </c>
      <c r="Q3881" t="str" cm="1">
        <f t="array" ref="Q3881">_xlfn.IFS(LEFT(N3881,4)="film","film &amp; video",LEFT(N3881,4)="food","food",LEFT(N3881,4)="game","games",LEFT(N3881,4)="jour","journalism",LEFT(N3881,4)="musi","music",LEFT(N3881,4)="phot","photography",LEFT(N3881,4)="publ","publishing",LEFT(N3881,4)="tech","technology",LEFT(N3881,4)="thea","theater")</f>
        <v>theater</v>
      </c>
      <c r="R3881" t="str">
        <f t="shared" si="304"/>
        <v>musical</v>
      </c>
      <c r="S3881" s="10">
        <f t="shared" si="302"/>
        <v>42029.861064814817</v>
      </c>
      <c r="T3881" s="10">
        <f t="shared" si="303"/>
        <v>41999.861064814817</v>
      </c>
    </row>
    <row r="3882" spans="1:20" ht="43.2">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300"/>
        <v>0.13066666666666665</v>
      </c>
      <c r="P3882">
        <f t="shared" si="301"/>
        <v>1.7346938775510204E-2</v>
      </c>
      <c r="Q3882" t="str" cm="1">
        <f t="array" ref="Q3882">_xlfn.IFS(LEFT(N3882,4)="film","film &amp; video",LEFT(N3882,4)="food","food",LEFT(N3882,4)="game","games",LEFT(N3882,4)="jour","journalism",LEFT(N3882,4)="musi","music",LEFT(N3882,4)="phot","photography",LEFT(N3882,4)="publ","publishing",LEFT(N3882,4)="tech","technology",LEFT(N3882,4)="thea","theater")</f>
        <v>theater</v>
      </c>
      <c r="R3882" t="str">
        <f t="shared" si="304"/>
        <v>musical</v>
      </c>
      <c r="S3882" s="10">
        <f t="shared" si="302"/>
        <v>41850.958333333336</v>
      </c>
      <c r="T3882" s="10">
        <f t="shared" si="303"/>
        <v>41815.815046296295</v>
      </c>
    </row>
    <row r="3883" spans="1:20" ht="28.8">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300"/>
        <v>0.05</v>
      </c>
      <c r="P3883">
        <f t="shared" si="301"/>
        <v>0.04</v>
      </c>
      <c r="Q3883" t="str" cm="1">
        <f t="array" ref="Q3883">_xlfn.IFS(LEFT(N3883,4)="film","film &amp; video",LEFT(N3883,4)="food","food",LEFT(N3883,4)="game","games",LEFT(N3883,4)="jour","journalism",LEFT(N3883,4)="musi","music",LEFT(N3883,4)="phot","photography",LEFT(N3883,4)="publ","publishing",LEFT(N3883,4)="tech","technology",LEFT(N3883,4)="thea","theater")</f>
        <v>theater</v>
      </c>
      <c r="R3883" t="str">
        <f t="shared" si="304"/>
        <v>musical</v>
      </c>
      <c r="S3883" s="10">
        <f t="shared" si="302"/>
        <v>42786.018506944441</v>
      </c>
      <c r="T3883" s="10">
        <f t="shared" si="303"/>
        <v>42756.018506944441</v>
      </c>
    </row>
    <row r="3884" spans="1:20" ht="43.2">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300"/>
        <v>0</v>
      </c>
      <c r="P3884" t="e">
        <f t="shared" si="301"/>
        <v>#DIV/0!</v>
      </c>
      <c r="Q3884" t="str" cm="1">
        <f t="array" ref="Q3884">_xlfn.IFS(LEFT(N3884,4)="film","film &amp; video",LEFT(N3884,4)="food","food",LEFT(N3884,4)="game","games",LEFT(N3884,4)="jour","journalism",LEFT(N3884,4)="musi","music",LEFT(N3884,4)="phot","photography",LEFT(N3884,4)="publ","publishing",LEFT(N3884,4)="tech","technology",LEFT(N3884,4)="thea","theater")</f>
        <v>theater</v>
      </c>
      <c r="R3884" t="str">
        <f t="shared" si="304"/>
        <v>musical</v>
      </c>
      <c r="S3884" s="10">
        <f t="shared" si="302"/>
        <v>42400.960416666669</v>
      </c>
      <c r="T3884" s="10">
        <f t="shared" si="303"/>
        <v>42373.983449074076</v>
      </c>
    </row>
    <row r="3885" spans="1:20" ht="57.6">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300"/>
        <v>0</v>
      </c>
      <c r="P3885" t="e">
        <f t="shared" si="301"/>
        <v>#DIV/0!</v>
      </c>
      <c r="Q3885" t="str" cm="1">
        <f t="array" ref="Q3885">_xlfn.IFS(LEFT(N3885,4)="film","film &amp; video",LEFT(N3885,4)="food","food",LEFT(N3885,4)="game","games",LEFT(N3885,4)="jour","journalism",LEFT(N3885,4)="musi","music",LEFT(N3885,4)="phot","photography",LEFT(N3885,4)="publ","publishing",LEFT(N3885,4)="tech","technology",LEFT(N3885,4)="thea","theater")</f>
        <v>theater</v>
      </c>
      <c r="R3885" t="str">
        <f t="shared" si="304"/>
        <v>musical</v>
      </c>
      <c r="S3885" s="10">
        <f t="shared" si="302"/>
        <v>41884.602650462963</v>
      </c>
      <c r="T3885" s="10">
        <f t="shared" si="303"/>
        <v>41854.602650462963</v>
      </c>
    </row>
    <row r="3886" spans="1:20" ht="43.2">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300"/>
        <v>0</v>
      </c>
      <c r="P3886" t="e">
        <f t="shared" si="301"/>
        <v>#DIV/0!</v>
      </c>
      <c r="Q3886" t="str" cm="1">
        <f t="array" ref="Q3886">_xlfn.IFS(LEFT(N3886,4)="film","film &amp; video",LEFT(N3886,4)="food","food",LEFT(N3886,4)="game","games",LEFT(N3886,4)="jour","journalism",LEFT(N3886,4)="musi","music",LEFT(N3886,4)="phot","photography",LEFT(N3886,4)="publ","publishing",LEFT(N3886,4)="tech","technology",LEFT(N3886,4)="thea","theater")</f>
        <v>theater</v>
      </c>
      <c r="R3886" t="str">
        <f t="shared" si="304"/>
        <v>musical</v>
      </c>
      <c r="S3886" s="10">
        <f t="shared" si="302"/>
        <v>42090.749907407408</v>
      </c>
      <c r="T3886" s="10">
        <f t="shared" si="303"/>
        <v>42065.791574074072</v>
      </c>
    </row>
    <row r="3887" spans="1:20" ht="43.2">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300"/>
        <v>0</v>
      </c>
      <c r="P3887" t="e">
        <f t="shared" si="301"/>
        <v>#DIV/0!</v>
      </c>
      <c r="Q3887" t="str" cm="1">
        <f t="array" ref="Q3887">_xlfn.IFS(LEFT(N3887,4)="film","film &amp; video",LEFT(N3887,4)="food","food",LEFT(N3887,4)="game","games",LEFT(N3887,4)="jour","journalism",LEFT(N3887,4)="musi","music",LEFT(N3887,4)="phot","photography",LEFT(N3887,4)="publ","publishing",LEFT(N3887,4)="tech","technology",LEFT(N3887,4)="thea","theater")</f>
        <v>theater</v>
      </c>
      <c r="R3887" t="str">
        <f t="shared" si="304"/>
        <v>musical</v>
      </c>
      <c r="S3887" s="10">
        <f t="shared" si="302"/>
        <v>42499.951284722221</v>
      </c>
      <c r="T3887" s="10">
        <f t="shared" si="303"/>
        <v>42469.951284722221</v>
      </c>
    </row>
    <row r="3888" spans="1:20">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300"/>
        <v>0</v>
      </c>
      <c r="P3888" t="e">
        <f t="shared" si="301"/>
        <v>#DIV/0!</v>
      </c>
      <c r="Q3888" t="str" cm="1">
        <f t="array" ref="Q3888">_xlfn.IFS(LEFT(N3888,4)="film","film &amp; video",LEFT(N3888,4)="food","food",LEFT(N3888,4)="game","games",LEFT(N3888,4)="jour","journalism",LEFT(N3888,4)="musi","music",LEFT(N3888,4)="phot","photography",LEFT(N3888,4)="publ","publishing",LEFT(N3888,4)="tech","technology",LEFT(N3888,4)="thea","theater")</f>
        <v>theater</v>
      </c>
      <c r="R3888" t="str">
        <f t="shared" si="304"/>
        <v>musical</v>
      </c>
      <c r="S3888" s="10">
        <f t="shared" si="302"/>
        <v>41984.228032407409</v>
      </c>
      <c r="T3888" s="10">
        <f t="shared" si="303"/>
        <v>41954.228032407409</v>
      </c>
    </row>
    <row r="3889" spans="1:20" ht="43.2">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300"/>
        <v>1.7500000000000002E-2</v>
      </c>
      <c r="P3889">
        <f t="shared" si="301"/>
        <v>5.7142857142857141E-2</v>
      </c>
      <c r="Q3889" t="str" cm="1">
        <f t="array" ref="Q3889">_xlfn.IFS(LEFT(N3889,4)="film","film &amp; video",LEFT(N3889,4)="food","food",LEFT(N3889,4)="game","games",LEFT(N3889,4)="jour","journalism",LEFT(N3889,4)="musi","music",LEFT(N3889,4)="phot","photography",LEFT(N3889,4)="publ","publishing",LEFT(N3889,4)="tech","technology",LEFT(N3889,4)="thea","theater")</f>
        <v>theater</v>
      </c>
      <c r="R3889" t="str">
        <f t="shared" si="304"/>
        <v>musical</v>
      </c>
      <c r="S3889" s="10">
        <f t="shared" si="302"/>
        <v>42125.916666666672</v>
      </c>
      <c r="T3889" s="10">
        <f t="shared" si="303"/>
        <v>42079.857974537037</v>
      </c>
    </row>
    <row r="3890" spans="1:20" ht="43.2">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300"/>
        <v>0.27100000000000002</v>
      </c>
      <c r="P3890">
        <f t="shared" si="301"/>
        <v>2.5830258302583026E-2</v>
      </c>
      <c r="Q3890" t="str" cm="1">
        <f t="array" ref="Q3890">_xlfn.IFS(LEFT(N3890,4)="film","film &amp; video",LEFT(N3890,4)="food","food",LEFT(N3890,4)="game","games",LEFT(N3890,4)="jour","journalism",LEFT(N3890,4)="musi","music",LEFT(N3890,4)="phot","photography",LEFT(N3890,4)="publ","publishing",LEFT(N3890,4)="tech","technology",LEFT(N3890,4)="thea","theater")</f>
        <v>theater</v>
      </c>
      <c r="R3890" t="str">
        <f t="shared" si="304"/>
        <v>plays</v>
      </c>
      <c r="S3890" s="10">
        <f t="shared" si="302"/>
        <v>42792.545810185184</v>
      </c>
      <c r="T3890" s="10">
        <f t="shared" si="303"/>
        <v>42762.545810185184</v>
      </c>
    </row>
    <row r="3891" spans="1:20" ht="43.2">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300"/>
        <v>1.4749999999999999E-2</v>
      </c>
      <c r="P3891">
        <f t="shared" si="301"/>
        <v>7.6271186440677971E-2</v>
      </c>
      <c r="Q3891" t="str" cm="1">
        <f t="array" ref="Q3891">_xlfn.IFS(LEFT(N3891,4)="film","film &amp; video",LEFT(N3891,4)="food","food",LEFT(N3891,4)="game","games",LEFT(N3891,4)="jour","journalism",LEFT(N3891,4)="musi","music",LEFT(N3891,4)="phot","photography",LEFT(N3891,4)="publ","publishing",LEFT(N3891,4)="tech","technology",LEFT(N3891,4)="thea","theater")</f>
        <v>theater</v>
      </c>
      <c r="R3891" t="str">
        <f t="shared" si="304"/>
        <v>plays</v>
      </c>
      <c r="S3891" s="10">
        <f t="shared" si="302"/>
        <v>42008.976388888885</v>
      </c>
      <c r="T3891" s="10">
        <f t="shared" si="303"/>
        <v>41977.004976851851</v>
      </c>
    </row>
    <row r="3892" spans="1:20" ht="43.2">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300"/>
        <v>0.16826666666666668</v>
      </c>
      <c r="P3892">
        <f t="shared" si="301"/>
        <v>3.1695721077654518E-3</v>
      </c>
      <c r="Q3892" t="str" cm="1">
        <f t="array" ref="Q3892">_xlfn.IFS(LEFT(N3892,4)="film","film &amp; video",LEFT(N3892,4)="food","food",LEFT(N3892,4)="game","games",LEFT(N3892,4)="jour","journalism",LEFT(N3892,4)="musi","music",LEFT(N3892,4)="phot","photography",LEFT(N3892,4)="publ","publishing",LEFT(N3892,4)="tech","technology",LEFT(N3892,4)="thea","theater")</f>
        <v>theater</v>
      </c>
      <c r="R3892" t="str">
        <f t="shared" si="304"/>
        <v>plays</v>
      </c>
      <c r="S3892" s="10">
        <f t="shared" si="302"/>
        <v>42231.758611111116</v>
      </c>
      <c r="T3892" s="10">
        <f t="shared" si="303"/>
        <v>42171.758611111116</v>
      </c>
    </row>
    <row r="3893" spans="1:20" ht="28.8">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300"/>
        <v>0.32500000000000001</v>
      </c>
      <c r="P3893">
        <f t="shared" si="301"/>
        <v>2.6923076923076925E-2</v>
      </c>
      <c r="Q3893" t="str" cm="1">
        <f t="array" ref="Q3893">_xlfn.IFS(LEFT(N3893,4)="film","film &amp; video",LEFT(N3893,4)="food","food",LEFT(N3893,4)="game","games",LEFT(N3893,4)="jour","journalism",LEFT(N3893,4)="musi","music",LEFT(N3893,4)="phot","photography",LEFT(N3893,4)="publ","publishing",LEFT(N3893,4)="tech","technology",LEFT(N3893,4)="thea","theater")</f>
        <v>theater</v>
      </c>
      <c r="R3893" t="str">
        <f t="shared" si="304"/>
        <v>plays</v>
      </c>
      <c r="S3893" s="10">
        <f t="shared" si="302"/>
        <v>42086.207638888889</v>
      </c>
      <c r="T3893" s="10">
        <f t="shared" si="303"/>
        <v>42056.1324537037</v>
      </c>
    </row>
    <row r="3894" spans="1:20" ht="57.6">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300"/>
        <v>0</v>
      </c>
      <c r="P3894" t="e">
        <f t="shared" si="301"/>
        <v>#DIV/0!</v>
      </c>
      <c r="Q3894" t="str" cm="1">
        <f t="array" ref="Q3894">_xlfn.IFS(LEFT(N3894,4)="film","film &amp; video",LEFT(N3894,4)="food","food",LEFT(N3894,4)="game","games",LEFT(N3894,4)="jour","journalism",LEFT(N3894,4)="musi","music",LEFT(N3894,4)="phot","photography",LEFT(N3894,4)="publ","publishing",LEFT(N3894,4)="tech","technology",LEFT(N3894,4)="thea","theater")</f>
        <v>theater</v>
      </c>
      <c r="R3894" t="str">
        <f t="shared" si="304"/>
        <v>plays</v>
      </c>
      <c r="S3894" s="10">
        <f t="shared" si="302"/>
        <v>41875.291666666664</v>
      </c>
      <c r="T3894" s="10">
        <f t="shared" si="303"/>
        <v>41867.652280092596</v>
      </c>
    </row>
    <row r="3895" spans="1:20" ht="57.6">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300"/>
        <v>0.2155</v>
      </c>
      <c r="P3895">
        <f t="shared" si="301"/>
        <v>7.7958236658932714E-3</v>
      </c>
      <c r="Q3895" t="str" cm="1">
        <f t="array" ref="Q3895">_xlfn.IFS(LEFT(N3895,4)="film","film &amp; video",LEFT(N3895,4)="food","food",LEFT(N3895,4)="game","games",LEFT(N3895,4)="jour","journalism",LEFT(N3895,4)="musi","music",LEFT(N3895,4)="phot","photography",LEFT(N3895,4)="publ","publishing",LEFT(N3895,4)="tech","technology",LEFT(N3895,4)="thea","theater")</f>
        <v>theater</v>
      </c>
      <c r="R3895" t="str">
        <f t="shared" si="304"/>
        <v>plays</v>
      </c>
      <c r="S3895" s="10">
        <f t="shared" si="302"/>
        <v>41821.25</v>
      </c>
      <c r="T3895" s="10">
        <f t="shared" si="303"/>
        <v>41779.657870370371</v>
      </c>
    </row>
    <row r="3896" spans="1:20" ht="43.2">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300"/>
        <v>3.4666666666666665E-2</v>
      </c>
      <c r="P3896">
        <f t="shared" si="301"/>
        <v>2.1153846153846155E-2</v>
      </c>
      <c r="Q3896" t="str" cm="1">
        <f t="array" ref="Q3896">_xlfn.IFS(LEFT(N3896,4)="film","film &amp; video",LEFT(N3896,4)="food","food",LEFT(N3896,4)="game","games",LEFT(N3896,4)="jour","journalism",LEFT(N3896,4)="musi","music",LEFT(N3896,4)="phot","photography",LEFT(N3896,4)="publ","publishing",LEFT(N3896,4)="tech","technology",LEFT(N3896,4)="thea","theater")</f>
        <v>theater</v>
      </c>
      <c r="R3896" t="str">
        <f t="shared" si="304"/>
        <v>plays</v>
      </c>
      <c r="S3896" s="10">
        <f t="shared" si="302"/>
        <v>42710.207638888889</v>
      </c>
      <c r="T3896" s="10">
        <f t="shared" si="303"/>
        <v>42679.958472222221</v>
      </c>
    </row>
    <row r="3897" spans="1:20" ht="43.2">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300"/>
        <v>0.05</v>
      </c>
      <c r="P3897">
        <f t="shared" si="301"/>
        <v>0.02</v>
      </c>
      <c r="Q3897" t="str" cm="1">
        <f t="array" ref="Q3897">_xlfn.IFS(LEFT(N3897,4)="film","film &amp; video",LEFT(N3897,4)="food","food",LEFT(N3897,4)="game","games",LEFT(N3897,4)="jour","journalism",LEFT(N3897,4)="musi","music",LEFT(N3897,4)="phot","photography",LEFT(N3897,4)="publ","publishing",LEFT(N3897,4)="tech","technology",LEFT(N3897,4)="thea","theater")</f>
        <v>theater</v>
      </c>
      <c r="R3897" t="str">
        <f t="shared" si="304"/>
        <v>plays</v>
      </c>
      <c r="S3897" s="10">
        <f t="shared" si="302"/>
        <v>42063.250208333338</v>
      </c>
      <c r="T3897" s="10">
        <f t="shared" si="303"/>
        <v>42032.250208333338</v>
      </c>
    </row>
    <row r="3898" spans="1:20" ht="43.2">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300"/>
        <v>0.10625</v>
      </c>
      <c r="P3898">
        <f t="shared" si="301"/>
        <v>2.3529411764705882E-2</v>
      </c>
      <c r="Q3898" t="str" cm="1">
        <f t="array" ref="Q3898">_xlfn.IFS(LEFT(N3898,4)="film","film &amp; video",LEFT(N3898,4)="food","food",LEFT(N3898,4)="game","games",LEFT(N3898,4)="jour","journalism",LEFT(N3898,4)="musi","music",LEFT(N3898,4)="phot","photography",LEFT(N3898,4)="publ","publishing",LEFT(N3898,4)="tech","technology",LEFT(N3898,4)="thea","theater")</f>
        <v>theater</v>
      </c>
      <c r="R3898" t="str">
        <f t="shared" si="304"/>
        <v>plays</v>
      </c>
      <c r="S3898" s="10">
        <f t="shared" si="302"/>
        <v>41807.191875000004</v>
      </c>
      <c r="T3898" s="10">
        <f t="shared" si="303"/>
        <v>41793.191875000004</v>
      </c>
    </row>
    <row r="3899" spans="1:20" ht="43.2">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300"/>
        <v>0.17599999999999999</v>
      </c>
      <c r="P3899">
        <f t="shared" si="301"/>
        <v>2.2727272727272728E-2</v>
      </c>
      <c r="Q3899" t="str" cm="1">
        <f t="array" ref="Q3899">_xlfn.IFS(LEFT(N3899,4)="film","film &amp; video",LEFT(N3899,4)="food","food",LEFT(N3899,4)="game","games",LEFT(N3899,4)="jour","journalism",LEFT(N3899,4)="musi","music",LEFT(N3899,4)="phot","photography",LEFT(N3899,4)="publ","publishing",LEFT(N3899,4)="tech","technology",LEFT(N3899,4)="thea","theater")</f>
        <v>theater</v>
      </c>
      <c r="R3899" t="str">
        <f t="shared" si="304"/>
        <v>plays</v>
      </c>
      <c r="S3899" s="10">
        <f t="shared" si="302"/>
        <v>42012.87364583333</v>
      </c>
      <c r="T3899" s="10">
        <f t="shared" si="303"/>
        <v>41982.87364583333</v>
      </c>
    </row>
    <row r="3900" spans="1:20" ht="57.6">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300"/>
        <v>0.3256</v>
      </c>
      <c r="P3900">
        <f t="shared" si="301"/>
        <v>1.9656019656019656E-2</v>
      </c>
      <c r="Q3900" t="str" cm="1">
        <f t="array" ref="Q3900">_xlfn.IFS(LEFT(N3900,4)="film","film &amp; video",LEFT(N3900,4)="food","food",LEFT(N3900,4)="game","games",LEFT(N3900,4)="jour","journalism",LEFT(N3900,4)="musi","music",LEFT(N3900,4)="phot","photography",LEFT(N3900,4)="publ","publishing",LEFT(N3900,4)="tech","technology",LEFT(N3900,4)="thea","theater")</f>
        <v>theater</v>
      </c>
      <c r="R3900" t="str">
        <f t="shared" si="304"/>
        <v>plays</v>
      </c>
      <c r="S3900" s="10">
        <f t="shared" si="302"/>
        <v>42233.666666666672</v>
      </c>
      <c r="T3900" s="10">
        <f t="shared" si="303"/>
        <v>42193.482291666667</v>
      </c>
    </row>
    <row r="3901" spans="1:20" ht="43.2">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300"/>
        <v>1.2500000000000001E-2</v>
      </c>
      <c r="P3901">
        <f t="shared" si="301"/>
        <v>1.6E-2</v>
      </c>
      <c r="Q3901" t="str" cm="1">
        <f t="array" ref="Q3901">_xlfn.IFS(LEFT(N3901,4)="film","film &amp; video",LEFT(N3901,4)="food","food",LEFT(N3901,4)="game","games",LEFT(N3901,4)="jour","journalism",LEFT(N3901,4)="musi","music",LEFT(N3901,4)="phot","photography",LEFT(N3901,4)="publ","publishing",LEFT(N3901,4)="tech","technology",LEFT(N3901,4)="thea","theater")</f>
        <v>theater</v>
      </c>
      <c r="R3901" t="str">
        <f t="shared" si="304"/>
        <v>plays</v>
      </c>
      <c r="S3901" s="10">
        <f t="shared" si="302"/>
        <v>41863.775011574071</v>
      </c>
      <c r="T3901" s="10">
        <f t="shared" si="303"/>
        <v>41843.775011574071</v>
      </c>
    </row>
    <row r="3902" spans="1:20" ht="43.2">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300"/>
        <v>5.3999999999999999E-2</v>
      </c>
      <c r="P3902">
        <f t="shared" si="301"/>
        <v>3.7037037037037035E-2</v>
      </c>
      <c r="Q3902" t="str" cm="1">
        <f t="array" ref="Q3902">_xlfn.IFS(LEFT(N3902,4)="film","film &amp; video",LEFT(N3902,4)="food","food",LEFT(N3902,4)="game","games",LEFT(N3902,4)="jour","journalism",LEFT(N3902,4)="musi","music",LEFT(N3902,4)="phot","photography",LEFT(N3902,4)="publ","publishing",LEFT(N3902,4)="tech","technology",LEFT(N3902,4)="thea","theater")</f>
        <v>theater</v>
      </c>
      <c r="R3902" t="str">
        <f t="shared" si="304"/>
        <v>plays</v>
      </c>
      <c r="S3902" s="10">
        <f t="shared" si="302"/>
        <v>42166.092488425929</v>
      </c>
      <c r="T3902" s="10">
        <f t="shared" si="303"/>
        <v>42136.092488425929</v>
      </c>
    </row>
    <row r="3903" spans="1:20" ht="43.2">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300"/>
        <v>8.3333333333333332E-3</v>
      </c>
      <c r="P3903">
        <f t="shared" si="301"/>
        <v>0.04</v>
      </c>
      <c r="Q3903" t="str" cm="1">
        <f t="array" ref="Q3903">_xlfn.IFS(LEFT(N3903,4)="film","film &amp; video",LEFT(N3903,4)="food","food",LEFT(N3903,4)="game","games",LEFT(N3903,4)="jour","journalism",LEFT(N3903,4)="musi","music",LEFT(N3903,4)="phot","photography",LEFT(N3903,4)="publ","publishing",LEFT(N3903,4)="tech","technology",LEFT(N3903,4)="thea","theater")</f>
        <v>theater</v>
      </c>
      <c r="R3903" t="str">
        <f t="shared" si="304"/>
        <v>plays</v>
      </c>
      <c r="S3903" s="10">
        <f t="shared" si="302"/>
        <v>42357.826377314821</v>
      </c>
      <c r="T3903" s="10">
        <f t="shared" si="303"/>
        <v>42317.826377314821</v>
      </c>
    </row>
    <row r="3904" spans="1:20" ht="43.2">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300"/>
        <v>0.48833333333333334</v>
      </c>
      <c r="P3904">
        <f t="shared" si="301"/>
        <v>2.1160409556313993E-2</v>
      </c>
      <c r="Q3904" t="str" cm="1">
        <f t="array" ref="Q3904">_xlfn.IFS(LEFT(N3904,4)="film","film &amp; video",LEFT(N3904,4)="food","food",LEFT(N3904,4)="game","games",LEFT(N3904,4)="jour","journalism",LEFT(N3904,4)="musi","music",LEFT(N3904,4)="phot","photography",LEFT(N3904,4)="publ","publishing",LEFT(N3904,4)="tech","technology",LEFT(N3904,4)="thea","theater")</f>
        <v>theater</v>
      </c>
      <c r="R3904" t="str">
        <f t="shared" si="304"/>
        <v>plays</v>
      </c>
      <c r="S3904" s="10">
        <f t="shared" si="302"/>
        <v>42688.509745370371</v>
      </c>
      <c r="T3904" s="10">
        <f t="shared" si="303"/>
        <v>42663.468078703707</v>
      </c>
    </row>
    <row r="3905" spans="1:20" ht="57.6">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300"/>
        <v>0</v>
      </c>
      <c r="P3905" t="e">
        <f t="shared" si="301"/>
        <v>#DIV/0!</v>
      </c>
      <c r="Q3905" t="str" cm="1">
        <f t="array" ref="Q3905">_xlfn.IFS(LEFT(N3905,4)="film","film &amp; video",LEFT(N3905,4)="food","food",LEFT(N3905,4)="game","games",LEFT(N3905,4)="jour","journalism",LEFT(N3905,4)="musi","music",LEFT(N3905,4)="phot","photography",LEFT(N3905,4)="publ","publishing",LEFT(N3905,4)="tech","technology",LEFT(N3905,4)="thea","theater")</f>
        <v>theater</v>
      </c>
      <c r="R3905" t="str">
        <f t="shared" si="304"/>
        <v>plays</v>
      </c>
      <c r="S3905" s="10">
        <f t="shared" si="302"/>
        <v>42230.818055555559</v>
      </c>
      <c r="T3905" s="10">
        <f t="shared" si="303"/>
        <v>42186.01116898148</v>
      </c>
    </row>
    <row r="3906" spans="1:20" ht="28.8">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305">E3906/D3906</f>
        <v>2.9999999999999997E-4</v>
      </c>
      <c r="P3906">
        <f t="shared" ref="P3906:P3969" si="306">L3906/E3906</f>
        <v>0.66666666666666663</v>
      </c>
      <c r="Q3906" t="str" cm="1">
        <f t="array" ref="Q3906">_xlfn.IFS(LEFT(N3906,4)="film","film &amp; video",LEFT(N3906,4)="food","food",LEFT(N3906,4)="game","games",LEFT(N3906,4)="jour","journalism",LEFT(N3906,4)="musi","music",LEFT(N3906,4)="phot","photography",LEFT(N3906,4)="publ","publishing",LEFT(N3906,4)="tech","technology",LEFT(N3906,4)="thea","theater")</f>
        <v>theater</v>
      </c>
      <c r="R3906" t="str">
        <f t="shared" si="304"/>
        <v>plays</v>
      </c>
      <c r="S3906" s="10">
        <f t="shared" ref="S3906:S3969" si="307">(((I3906/60)/60)/24)+DATE(1970,1,1)</f>
        <v>42109.211111111115</v>
      </c>
      <c r="T3906" s="10">
        <f t="shared" ref="T3906:T3969" si="308">(((J3906/60)/60)/24)+DATE(1970,1,1)</f>
        <v>42095.229166666672</v>
      </c>
    </row>
    <row r="3907" spans="1:20" ht="43.2">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305"/>
        <v>0.11533333333333333</v>
      </c>
      <c r="P3907">
        <f t="shared" si="306"/>
        <v>4.046242774566474E-2</v>
      </c>
      <c r="Q3907" t="str" cm="1">
        <f t="array" ref="Q3907">_xlfn.IFS(LEFT(N3907,4)="film","film &amp; video",LEFT(N3907,4)="food","food",LEFT(N3907,4)="game","games",LEFT(N3907,4)="jour","journalism",LEFT(N3907,4)="musi","music",LEFT(N3907,4)="phot","photography",LEFT(N3907,4)="publ","publishing",LEFT(N3907,4)="tech","technology",LEFT(N3907,4)="thea","theater")</f>
        <v>theater</v>
      </c>
      <c r="R3907" t="str">
        <f t="shared" ref="R3907:R3970" si="309">MID(N3907,SEARCH("/",N3907)+1,17)</f>
        <v>plays</v>
      </c>
      <c r="S3907" s="10">
        <f t="shared" si="307"/>
        <v>42166.958333333328</v>
      </c>
      <c r="T3907" s="10">
        <f t="shared" si="308"/>
        <v>42124.623877314814</v>
      </c>
    </row>
    <row r="3908" spans="1:20" ht="43.2">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305"/>
        <v>0.67333333333333334</v>
      </c>
      <c r="P3908">
        <f t="shared" si="306"/>
        <v>1.5841584158415842E-2</v>
      </c>
      <c r="Q3908" t="str" cm="1">
        <f t="array" ref="Q3908">_xlfn.IFS(LEFT(N3908,4)="film","film &amp; video",LEFT(N3908,4)="food","food",LEFT(N3908,4)="game","games",LEFT(N3908,4)="jour","journalism",LEFT(N3908,4)="musi","music",LEFT(N3908,4)="phot","photography",LEFT(N3908,4)="publ","publishing",LEFT(N3908,4)="tech","technology",LEFT(N3908,4)="thea","theater")</f>
        <v>theater</v>
      </c>
      <c r="R3908" t="str">
        <f t="shared" si="309"/>
        <v>plays</v>
      </c>
      <c r="S3908" s="10">
        <f t="shared" si="307"/>
        <v>42181.559027777781</v>
      </c>
      <c r="T3908" s="10">
        <f t="shared" si="308"/>
        <v>42143.917743055557</v>
      </c>
    </row>
    <row r="3909" spans="1:20" ht="43.2">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305"/>
        <v>0.153</v>
      </c>
      <c r="P3909">
        <f t="shared" si="306"/>
        <v>2.6143790849673203E-2</v>
      </c>
      <c r="Q3909" t="str" cm="1">
        <f t="array" ref="Q3909">_xlfn.IFS(LEFT(N3909,4)="film","film &amp; video",LEFT(N3909,4)="food","food",LEFT(N3909,4)="game","games",LEFT(N3909,4)="jour","journalism",LEFT(N3909,4)="musi","music",LEFT(N3909,4)="phot","photography",LEFT(N3909,4)="publ","publishing",LEFT(N3909,4)="tech","technology",LEFT(N3909,4)="thea","theater")</f>
        <v>theater</v>
      </c>
      <c r="R3909" t="str">
        <f t="shared" si="309"/>
        <v>plays</v>
      </c>
      <c r="S3909" s="10">
        <f t="shared" si="307"/>
        <v>41938.838888888888</v>
      </c>
      <c r="T3909" s="10">
        <f t="shared" si="308"/>
        <v>41906.819513888891</v>
      </c>
    </row>
    <row r="3910" spans="1:20" ht="43.2">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305"/>
        <v>8.666666666666667E-2</v>
      </c>
      <c r="P3910">
        <f t="shared" si="306"/>
        <v>6.1538461538461542E-2</v>
      </c>
      <c r="Q3910" t="str" cm="1">
        <f t="array" ref="Q3910">_xlfn.IFS(LEFT(N3910,4)="film","film &amp; video",LEFT(N3910,4)="food","food",LEFT(N3910,4)="game","games",LEFT(N3910,4)="jour","journalism",LEFT(N3910,4)="musi","music",LEFT(N3910,4)="phot","photography",LEFT(N3910,4)="publ","publishing",LEFT(N3910,4)="tech","technology",LEFT(N3910,4)="thea","theater")</f>
        <v>theater</v>
      </c>
      <c r="R3910" t="str">
        <f t="shared" si="309"/>
        <v>plays</v>
      </c>
      <c r="S3910" s="10">
        <f t="shared" si="307"/>
        <v>41849.135370370372</v>
      </c>
      <c r="T3910" s="10">
        <f t="shared" si="308"/>
        <v>41834.135370370372</v>
      </c>
    </row>
    <row r="3911" spans="1:20" ht="43.2">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305"/>
        <v>2.2499999999999998E-3</v>
      </c>
      <c r="P3911">
        <f t="shared" si="306"/>
        <v>2.9629629629629631E-2</v>
      </c>
      <c r="Q3911" t="str" cm="1">
        <f t="array" ref="Q3911">_xlfn.IFS(LEFT(N3911,4)="film","film &amp; video",LEFT(N3911,4)="food","food",LEFT(N3911,4)="game","games",LEFT(N3911,4)="jour","journalism",LEFT(N3911,4)="musi","music",LEFT(N3911,4)="phot","photography",LEFT(N3911,4)="publ","publishing",LEFT(N3911,4)="tech","technology",LEFT(N3911,4)="thea","theater")</f>
        <v>theater</v>
      </c>
      <c r="R3911" t="str">
        <f t="shared" si="309"/>
        <v>plays</v>
      </c>
      <c r="S3911" s="10">
        <f t="shared" si="307"/>
        <v>41893.359282407408</v>
      </c>
      <c r="T3911" s="10">
        <f t="shared" si="308"/>
        <v>41863.359282407408</v>
      </c>
    </row>
    <row r="3912" spans="1:20" ht="43.2">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305"/>
        <v>3.0833333333333334E-2</v>
      </c>
      <c r="P3912">
        <f t="shared" si="306"/>
        <v>1.6216216216216217E-2</v>
      </c>
      <c r="Q3912" t="str" cm="1">
        <f t="array" ref="Q3912">_xlfn.IFS(LEFT(N3912,4)="film","film &amp; video",LEFT(N3912,4)="food","food",LEFT(N3912,4)="game","games",LEFT(N3912,4)="jour","journalism",LEFT(N3912,4)="musi","music",LEFT(N3912,4)="phot","photography",LEFT(N3912,4)="publ","publishing",LEFT(N3912,4)="tech","technology",LEFT(N3912,4)="thea","theater")</f>
        <v>theater</v>
      </c>
      <c r="R3912" t="str">
        <f t="shared" si="309"/>
        <v>plays</v>
      </c>
      <c r="S3912" s="10">
        <f t="shared" si="307"/>
        <v>42254.756909722222</v>
      </c>
      <c r="T3912" s="10">
        <f t="shared" si="308"/>
        <v>42224.756909722222</v>
      </c>
    </row>
    <row r="3913" spans="1:20" ht="43.2">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305"/>
        <v>0.37412499999999999</v>
      </c>
      <c r="P3913">
        <f t="shared" si="306"/>
        <v>1.2028065486134313E-2</v>
      </c>
      <c r="Q3913" t="str" cm="1">
        <f t="array" ref="Q3913">_xlfn.IFS(LEFT(N3913,4)="film","film &amp; video",LEFT(N3913,4)="food","food",LEFT(N3913,4)="game","games",LEFT(N3913,4)="jour","journalism",LEFT(N3913,4)="musi","music",LEFT(N3913,4)="phot","photography",LEFT(N3913,4)="publ","publishing",LEFT(N3913,4)="tech","technology",LEFT(N3913,4)="thea","theater")</f>
        <v>theater</v>
      </c>
      <c r="R3913" t="str">
        <f t="shared" si="309"/>
        <v>plays</v>
      </c>
      <c r="S3913" s="10">
        <f t="shared" si="307"/>
        <v>41969.853900462964</v>
      </c>
      <c r="T3913" s="10">
        <f t="shared" si="308"/>
        <v>41939.8122337963</v>
      </c>
    </row>
    <row r="3914" spans="1:20" ht="43.2">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305"/>
        <v>6.666666666666667E-5</v>
      </c>
      <c r="P3914">
        <f t="shared" si="306"/>
        <v>1</v>
      </c>
      <c r="Q3914" t="str" cm="1">
        <f t="array" ref="Q3914">_xlfn.IFS(LEFT(N3914,4)="film","film &amp; video",LEFT(N3914,4)="food","food",LEFT(N3914,4)="game","games",LEFT(N3914,4)="jour","journalism",LEFT(N3914,4)="musi","music",LEFT(N3914,4)="phot","photography",LEFT(N3914,4)="publ","publishing",LEFT(N3914,4)="tech","technology",LEFT(N3914,4)="thea","theater")</f>
        <v>theater</v>
      </c>
      <c r="R3914" t="str">
        <f t="shared" si="309"/>
        <v>plays</v>
      </c>
      <c r="S3914" s="10">
        <f t="shared" si="307"/>
        <v>42119.190972222219</v>
      </c>
      <c r="T3914" s="10">
        <f t="shared" si="308"/>
        <v>42059.270023148143</v>
      </c>
    </row>
    <row r="3915" spans="1:20" ht="43.2">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305"/>
        <v>0.1</v>
      </c>
      <c r="P3915">
        <f t="shared" si="306"/>
        <v>7.0000000000000001E-3</v>
      </c>
      <c r="Q3915" t="str" cm="1">
        <f t="array" ref="Q3915">_xlfn.IFS(LEFT(N3915,4)="film","film &amp; video",LEFT(N3915,4)="food","food",LEFT(N3915,4)="game","games",LEFT(N3915,4)="jour","journalism",LEFT(N3915,4)="musi","music",LEFT(N3915,4)="phot","photography",LEFT(N3915,4)="publ","publishing",LEFT(N3915,4)="tech","technology",LEFT(N3915,4)="thea","theater")</f>
        <v>theater</v>
      </c>
      <c r="R3915" t="str">
        <f t="shared" si="309"/>
        <v>plays</v>
      </c>
      <c r="S3915" s="10">
        <f t="shared" si="307"/>
        <v>42338.252881944441</v>
      </c>
      <c r="T3915" s="10">
        <f t="shared" si="308"/>
        <v>42308.211215277777</v>
      </c>
    </row>
    <row r="3916" spans="1:20" ht="43.2">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305"/>
        <v>0.36359999999999998</v>
      </c>
      <c r="P3916">
        <f t="shared" si="306"/>
        <v>2.9702970297029702E-2</v>
      </c>
      <c r="Q3916" t="str" cm="1">
        <f t="array" ref="Q3916">_xlfn.IFS(LEFT(N3916,4)="film","film &amp; video",LEFT(N3916,4)="food","food",LEFT(N3916,4)="game","games",LEFT(N3916,4)="jour","journalism",LEFT(N3916,4)="musi","music",LEFT(N3916,4)="phot","photography",LEFT(N3916,4)="publ","publishing",LEFT(N3916,4)="tech","technology",LEFT(N3916,4)="thea","theater")</f>
        <v>theater</v>
      </c>
      <c r="R3916" t="str">
        <f t="shared" si="309"/>
        <v>plays</v>
      </c>
      <c r="S3916" s="10">
        <f t="shared" si="307"/>
        <v>42134.957638888889</v>
      </c>
      <c r="T3916" s="10">
        <f t="shared" si="308"/>
        <v>42114.818935185183</v>
      </c>
    </row>
    <row r="3917" spans="1:20" ht="43.2">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305"/>
        <v>3.3333333333333335E-3</v>
      </c>
      <c r="P3917">
        <f t="shared" si="306"/>
        <v>0.2</v>
      </c>
      <c r="Q3917" t="str" cm="1">
        <f t="array" ref="Q3917">_xlfn.IFS(LEFT(N3917,4)="film","film &amp; video",LEFT(N3917,4)="food","food",LEFT(N3917,4)="game","games",LEFT(N3917,4)="jour","journalism",LEFT(N3917,4)="musi","music",LEFT(N3917,4)="phot","photography",LEFT(N3917,4)="publ","publishing",LEFT(N3917,4)="tech","technology",LEFT(N3917,4)="thea","theater")</f>
        <v>theater</v>
      </c>
      <c r="R3917" t="str">
        <f t="shared" si="309"/>
        <v>plays</v>
      </c>
      <c r="S3917" s="10">
        <f t="shared" si="307"/>
        <v>42522.98505787037</v>
      </c>
      <c r="T3917" s="10">
        <f t="shared" si="308"/>
        <v>42492.98505787037</v>
      </c>
    </row>
    <row r="3918" spans="1:20" ht="43.2">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305"/>
        <v>0</v>
      </c>
      <c r="P3918" t="e">
        <f t="shared" si="306"/>
        <v>#DIV/0!</v>
      </c>
      <c r="Q3918" t="str" cm="1">
        <f t="array" ref="Q3918">_xlfn.IFS(LEFT(N3918,4)="film","film &amp; video",LEFT(N3918,4)="food","food",LEFT(N3918,4)="game","games",LEFT(N3918,4)="jour","journalism",LEFT(N3918,4)="musi","music",LEFT(N3918,4)="phot","photography",LEFT(N3918,4)="publ","publishing",LEFT(N3918,4)="tech","technology",LEFT(N3918,4)="thea","theater")</f>
        <v>theater</v>
      </c>
      <c r="R3918" t="str">
        <f t="shared" si="309"/>
        <v>plays</v>
      </c>
      <c r="S3918" s="10">
        <f t="shared" si="307"/>
        <v>42524.471666666665</v>
      </c>
      <c r="T3918" s="10">
        <f t="shared" si="308"/>
        <v>42494.471666666665</v>
      </c>
    </row>
    <row r="3919" spans="1:20" ht="43.2">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305"/>
        <v>2.8571428571428571E-3</v>
      </c>
      <c r="P3919">
        <f t="shared" si="306"/>
        <v>0.1</v>
      </c>
      <c r="Q3919" t="str" cm="1">
        <f t="array" ref="Q3919">_xlfn.IFS(LEFT(N3919,4)="film","film &amp; video",LEFT(N3919,4)="food","food",LEFT(N3919,4)="game","games",LEFT(N3919,4)="jour","journalism",LEFT(N3919,4)="musi","music",LEFT(N3919,4)="phot","photography",LEFT(N3919,4)="publ","publishing",LEFT(N3919,4)="tech","technology",LEFT(N3919,4)="thea","theater")</f>
        <v>theater</v>
      </c>
      <c r="R3919" t="str">
        <f t="shared" si="309"/>
        <v>plays</v>
      </c>
      <c r="S3919" s="10">
        <f t="shared" si="307"/>
        <v>41893.527326388888</v>
      </c>
      <c r="T3919" s="10">
        <f t="shared" si="308"/>
        <v>41863.527326388888</v>
      </c>
    </row>
    <row r="3920" spans="1:20" ht="57.6">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305"/>
        <v>2E-3</v>
      </c>
      <c r="P3920">
        <f t="shared" si="306"/>
        <v>2.5000000000000001E-2</v>
      </c>
      <c r="Q3920" t="str" cm="1">
        <f t="array" ref="Q3920">_xlfn.IFS(LEFT(N3920,4)="film","film &amp; video",LEFT(N3920,4)="food","food",LEFT(N3920,4)="game","games",LEFT(N3920,4)="jour","journalism",LEFT(N3920,4)="musi","music",LEFT(N3920,4)="phot","photography",LEFT(N3920,4)="publ","publishing",LEFT(N3920,4)="tech","technology",LEFT(N3920,4)="thea","theater")</f>
        <v>theater</v>
      </c>
      <c r="R3920" t="str">
        <f t="shared" si="309"/>
        <v>plays</v>
      </c>
      <c r="S3920" s="10">
        <f t="shared" si="307"/>
        <v>41855.666666666664</v>
      </c>
      <c r="T3920" s="10">
        <f t="shared" si="308"/>
        <v>41843.664618055554</v>
      </c>
    </row>
    <row r="3921" spans="1:20" ht="43.2">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305"/>
        <v>1.7999999999999999E-2</v>
      </c>
      <c r="P3921">
        <f t="shared" si="306"/>
        <v>3.3333333333333333E-2</v>
      </c>
      <c r="Q3921" t="str" cm="1">
        <f t="array" ref="Q3921">_xlfn.IFS(LEFT(N3921,4)="film","film &amp; video",LEFT(N3921,4)="food","food",LEFT(N3921,4)="game","games",LEFT(N3921,4)="jour","journalism",LEFT(N3921,4)="musi","music",LEFT(N3921,4)="phot","photography",LEFT(N3921,4)="publ","publishing",LEFT(N3921,4)="tech","technology",LEFT(N3921,4)="thea","theater")</f>
        <v>theater</v>
      </c>
      <c r="R3921" t="str">
        <f t="shared" si="309"/>
        <v>plays</v>
      </c>
      <c r="S3921" s="10">
        <f t="shared" si="307"/>
        <v>42387</v>
      </c>
      <c r="T3921" s="10">
        <f t="shared" si="308"/>
        <v>42358.684872685189</v>
      </c>
    </row>
    <row r="3922" spans="1:20" ht="43.2">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305"/>
        <v>5.3999999999999999E-2</v>
      </c>
      <c r="P3922">
        <f t="shared" si="306"/>
        <v>2.2222222222222223E-2</v>
      </c>
      <c r="Q3922" t="str" cm="1">
        <f t="array" ref="Q3922">_xlfn.IFS(LEFT(N3922,4)="film","film &amp; video",LEFT(N3922,4)="food","food",LEFT(N3922,4)="game","games",LEFT(N3922,4)="jour","journalism",LEFT(N3922,4)="musi","music",LEFT(N3922,4)="phot","photography",LEFT(N3922,4)="publ","publishing",LEFT(N3922,4)="tech","technology",LEFT(N3922,4)="thea","theater")</f>
        <v>theater</v>
      </c>
      <c r="R3922" t="str">
        <f t="shared" si="309"/>
        <v>plays</v>
      </c>
      <c r="S3922" s="10">
        <f t="shared" si="307"/>
        <v>42687.428935185191</v>
      </c>
      <c r="T3922" s="10">
        <f t="shared" si="308"/>
        <v>42657.38726851852</v>
      </c>
    </row>
    <row r="3923" spans="1:20" ht="43.2">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305"/>
        <v>0</v>
      </c>
      <c r="P3923" t="e">
        <f t="shared" si="306"/>
        <v>#DIV/0!</v>
      </c>
      <c r="Q3923" t="str" cm="1">
        <f t="array" ref="Q3923">_xlfn.IFS(LEFT(N3923,4)="film","film &amp; video",LEFT(N3923,4)="food","food",LEFT(N3923,4)="game","games",LEFT(N3923,4)="jour","journalism",LEFT(N3923,4)="musi","music",LEFT(N3923,4)="phot","photography",LEFT(N3923,4)="publ","publishing",LEFT(N3923,4)="tech","technology",LEFT(N3923,4)="thea","theater")</f>
        <v>theater</v>
      </c>
      <c r="R3923" t="str">
        <f t="shared" si="309"/>
        <v>plays</v>
      </c>
      <c r="S3923" s="10">
        <f t="shared" si="307"/>
        <v>41938.75</v>
      </c>
      <c r="T3923" s="10">
        <f t="shared" si="308"/>
        <v>41926.542303240742</v>
      </c>
    </row>
    <row r="3924" spans="1:20" ht="43.2">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305"/>
        <v>8.1333333333333327E-2</v>
      </c>
      <c r="P3924">
        <f t="shared" si="306"/>
        <v>9.8360655737704916E-2</v>
      </c>
      <c r="Q3924" t="str" cm="1">
        <f t="array" ref="Q3924">_xlfn.IFS(LEFT(N3924,4)="film","film &amp; video",LEFT(N3924,4)="food","food",LEFT(N3924,4)="game","games",LEFT(N3924,4)="jour","journalism",LEFT(N3924,4)="musi","music",LEFT(N3924,4)="phot","photography",LEFT(N3924,4)="publ","publishing",LEFT(N3924,4)="tech","technology",LEFT(N3924,4)="thea","theater")</f>
        <v>theater</v>
      </c>
      <c r="R3924" t="str">
        <f t="shared" si="309"/>
        <v>plays</v>
      </c>
      <c r="S3924" s="10">
        <f t="shared" si="307"/>
        <v>42065.958333333328</v>
      </c>
      <c r="T3924" s="10">
        <f t="shared" si="308"/>
        <v>42020.768634259264</v>
      </c>
    </row>
    <row r="3925" spans="1:20" ht="43.2">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305"/>
        <v>0.12034782608695652</v>
      </c>
      <c r="P3925">
        <f t="shared" si="306"/>
        <v>1.2283236994219654E-2</v>
      </c>
      <c r="Q3925" t="str" cm="1">
        <f t="array" ref="Q3925">_xlfn.IFS(LEFT(N3925,4)="film","film &amp; video",LEFT(N3925,4)="food","food",LEFT(N3925,4)="game","games",LEFT(N3925,4)="jour","journalism",LEFT(N3925,4)="musi","music",LEFT(N3925,4)="phot","photography",LEFT(N3925,4)="publ","publishing",LEFT(N3925,4)="tech","technology",LEFT(N3925,4)="thea","theater")</f>
        <v>theater</v>
      </c>
      <c r="R3925" t="str">
        <f t="shared" si="309"/>
        <v>plays</v>
      </c>
      <c r="S3925" s="10">
        <f t="shared" si="307"/>
        <v>42103.979988425926</v>
      </c>
      <c r="T3925" s="10">
        <f t="shared" si="308"/>
        <v>42075.979988425926</v>
      </c>
    </row>
    <row r="3926" spans="1:20" ht="43.2">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305"/>
        <v>0.15266666666666667</v>
      </c>
      <c r="P3926">
        <f t="shared" si="306"/>
        <v>1.7467248908296942E-2</v>
      </c>
      <c r="Q3926" t="str" cm="1">
        <f t="array" ref="Q3926">_xlfn.IFS(LEFT(N3926,4)="film","film &amp; video",LEFT(N3926,4)="food","food",LEFT(N3926,4)="game","games",LEFT(N3926,4)="jour","journalism",LEFT(N3926,4)="musi","music",LEFT(N3926,4)="phot","photography",LEFT(N3926,4)="publ","publishing",LEFT(N3926,4)="tech","technology",LEFT(N3926,4)="thea","theater")</f>
        <v>theater</v>
      </c>
      <c r="R3926" t="str">
        <f t="shared" si="309"/>
        <v>plays</v>
      </c>
      <c r="S3926" s="10">
        <f t="shared" si="307"/>
        <v>41816.959745370368</v>
      </c>
      <c r="T3926" s="10">
        <f t="shared" si="308"/>
        <v>41786.959745370368</v>
      </c>
    </row>
    <row r="3927" spans="1:20" ht="43.2">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305"/>
        <v>0.1</v>
      </c>
      <c r="P3927">
        <f t="shared" si="306"/>
        <v>0.2</v>
      </c>
      <c r="Q3927" t="str" cm="1">
        <f t="array" ref="Q3927">_xlfn.IFS(LEFT(N3927,4)="film","film &amp; video",LEFT(N3927,4)="food","food",LEFT(N3927,4)="game","games",LEFT(N3927,4)="jour","journalism",LEFT(N3927,4)="musi","music",LEFT(N3927,4)="phot","photography",LEFT(N3927,4)="publ","publishing",LEFT(N3927,4)="tech","technology",LEFT(N3927,4)="thea","theater")</f>
        <v>theater</v>
      </c>
      <c r="R3927" t="str">
        <f t="shared" si="309"/>
        <v>plays</v>
      </c>
      <c r="S3927" s="10">
        <f t="shared" si="307"/>
        <v>41850.870821759258</v>
      </c>
      <c r="T3927" s="10">
        <f t="shared" si="308"/>
        <v>41820.870821759258</v>
      </c>
    </row>
    <row r="3928" spans="1:20" ht="28.8">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305"/>
        <v>3.0000000000000001E-3</v>
      </c>
      <c r="P3928">
        <f t="shared" si="306"/>
        <v>6.6666666666666666E-2</v>
      </c>
      <c r="Q3928" t="str" cm="1">
        <f t="array" ref="Q3928">_xlfn.IFS(LEFT(N3928,4)="film","film &amp; video",LEFT(N3928,4)="food","food",LEFT(N3928,4)="game","games",LEFT(N3928,4)="jour","journalism",LEFT(N3928,4)="musi","music",LEFT(N3928,4)="phot","photography",LEFT(N3928,4)="publ","publishing",LEFT(N3928,4)="tech","technology",LEFT(N3928,4)="thea","theater")</f>
        <v>theater</v>
      </c>
      <c r="R3928" t="str">
        <f t="shared" si="309"/>
        <v>plays</v>
      </c>
      <c r="S3928" s="10">
        <f t="shared" si="307"/>
        <v>42000.085046296299</v>
      </c>
      <c r="T3928" s="10">
        <f t="shared" si="308"/>
        <v>41970.085046296299</v>
      </c>
    </row>
    <row r="3929" spans="1:20" ht="43.2">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305"/>
        <v>0.01</v>
      </c>
      <c r="P3929">
        <f t="shared" si="306"/>
        <v>0.08</v>
      </c>
      <c r="Q3929" t="str" cm="1">
        <f t="array" ref="Q3929">_xlfn.IFS(LEFT(N3929,4)="film","film &amp; video",LEFT(N3929,4)="food","food",LEFT(N3929,4)="game","games",LEFT(N3929,4)="jour","journalism",LEFT(N3929,4)="musi","music",LEFT(N3929,4)="phot","photography",LEFT(N3929,4)="publ","publishing",LEFT(N3929,4)="tech","technology",LEFT(N3929,4)="thea","theater")</f>
        <v>theater</v>
      </c>
      <c r="R3929" t="str">
        <f t="shared" si="309"/>
        <v>plays</v>
      </c>
      <c r="S3929" s="10">
        <f t="shared" si="307"/>
        <v>41860.267407407409</v>
      </c>
      <c r="T3929" s="10">
        <f t="shared" si="308"/>
        <v>41830.267407407409</v>
      </c>
    </row>
    <row r="3930" spans="1:20" ht="43.2">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305"/>
        <v>0.13020000000000001</v>
      </c>
      <c r="P3930">
        <f t="shared" si="306"/>
        <v>1.0752688172043012E-2</v>
      </c>
      <c r="Q3930" t="str" cm="1">
        <f t="array" ref="Q3930">_xlfn.IFS(LEFT(N3930,4)="film","film &amp; video",LEFT(N3930,4)="food","food",LEFT(N3930,4)="game","games",LEFT(N3930,4)="jour","journalism",LEFT(N3930,4)="musi","music",LEFT(N3930,4)="phot","photography",LEFT(N3930,4)="publ","publishing",LEFT(N3930,4)="tech","technology",LEFT(N3930,4)="thea","theater")</f>
        <v>theater</v>
      </c>
      <c r="R3930" t="str">
        <f t="shared" si="309"/>
        <v>plays</v>
      </c>
      <c r="S3930" s="10">
        <f t="shared" si="307"/>
        <v>42293.207638888889</v>
      </c>
      <c r="T3930" s="10">
        <f t="shared" si="308"/>
        <v>42265.683182870373</v>
      </c>
    </row>
    <row r="3931" spans="1:20" ht="43.2">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305"/>
        <v>2.265E-2</v>
      </c>
      <c r="P3931">
        <f t="shared" si="306"/>
        <v>3.0905077262693158E-2</v>
      </c>
      <c r="Q3931" t="str" cm="1">
        <f t="array" ref="Q3931">_xlfn.IFS(LEFT(N3931,4)="film","film &amp; video",LEFT(N3931,4)="food","food",LEFT(N3931,4)="game","games",LEFT(N3931,4)="jour","journalism",LEFT(N3931,4)="musi","music",LEFT(N3931,4)="phot","photography",LEFT(N3931,4)="publ","publishing",LEFT(N3931,4)="tech","technology",LEFT(N3931,4)="thea","theater")</f>
        <v>theater</v>
      </c>
      <c r="R3931" t="str">
        <f t="shared" si="309"/>
        <v>plays</v>
      </c>
      <c r="S3931" s="10">
        <f t="shared" si="307"/>
        <v>42631.827141203699</v>
      </c>
      <c r="T3931" s="10">
        <f t="shared" si="308"/>
        <v>42601.827141203699</v>
      </c>
    </row>
    <row r="3932" spans="1:20" ht="43.2">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305"/>
        <v>0</v>
      </c>
      <c r="P3932" t="e">
        <f t="shared" si="306"/>
        <v>#DIV/0!</v>
      </c>
      <c r="Q3932" t="str" cm="1">
        <f t="array" ref="Q3932">_xlfn.IFS(LEFT(N3932,4)="film","film &amp; video",LEFT(N3932,4)="food","food",LEFT(N3932,4)="game","games",LEFT(N3932,4)="jour","journalism",LEFT(N3932,4)="musi","music",LEFT(N3932,4)="phot","photography",LEFT(N3932,4)="publ","publishing",LEFT(N3932,4)="tech","technology",LEFT(N3932,4)="thea","theater")</f>
        <v>theater</v>
      </c>
      <c r="R3932" t="str">
        <f t="shared" si="309"/>
        <v>plays</v>
      </c>
      <c r="S3932" s="10">
        <f t="shared" si="307"/>
        <v>42461.25</v>
      </c>
      <c r="T3932" s="10">
        <f t="shared" si="308"/>
        <v>42433.338749999995</v>
      </c>
    </row>
    <row r="3933" spans="1:20" ht="43.2">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305"/>
        <v>0</v>
      </c>
      <c r="P3933" t="e">
        <f t="shared" si="306"/>
        <v>#DIV/0!</v>
      </c>
      <c r="Q3933" t="str" cm="1">
        <f t="array" ref="Q3933">_xlfn.IFS(LEFT(N3933,4)="film","film &amp; video",LEFT(N3933,4)="food","food",LEFT(N3933,4)="game","games",LEFT(N3933,4)="jour","journalism",LEFT(N3933,4)="musi","music",LEFT(N3933,4)="phot","photography",LEFT(N3933,4)="publ","publishing",LEFT(N3933,4)="tech","technology",LEFT(N3933,4)="thea","theater")</f>
        <v>theater</v>
      </c>
      <c r="R3933" t="str">
        <f t="shared" si="309"/>
        <v>plays</v>
      </c>
      <c r="S3933" s="10">
        <f t="shared" si="307"/>
        <v>42253.151701388888</v>
      </c>
      <c r="T3933" s="10">
        <f t="shared" si="308"/>
        <v>42228.151701388888</v>
      </c>
    </row>
    <row r="3934" spans="1:20" ht="43.2">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305"/>
        <v>8.3333333333333331E-5</v>
      </c>
      <c r="P3934">
        <f t="shared" si="306"/>
        <v>1</v>
      </c>
      <c r="Q3934" t="str" cm="1">
        <f t="array" ref="Q3934">_xlfn.IFS(LEFT(N3934,4)="film","film &amp; video",LEFT(N3934,4)="food","food",LEFT(N3934,4)="game","games",LEFT(N3934,4)="jour","journalism",LEFT(N3934,4)="musi","music",LEFT(N3934,4)="phot","photography",LEFT(N3934,4)="publ","publishing",LEFT(N3934,4)="tech","technology",LEFT(N3934,4)="thea","theater")</f>
        <v>theater</v>
      </c>
      <c r="R3934" t="str">
        <f t="shared" si="309"/>
        <v>plays</v>
      </c>
      <c r="S3934" s="10">
        <f t="shared" si="307"/>
        <v>42445.126898148148</v>
      </c>
      <c r="T3934" s="10">
        <f t="shared" si="308"/>
        <v>42415.168564814812</v>
      </c>
    </row>
    <row r="3935" spans="1:20" ht="43.2">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305"/>
        <v>0.15742857142857142</v>
      </c>
      <c r="P3935">
        <f t="shared" si="306"/>
        <v>1.0889292196007259E-2</v>
      </c>
      <c r="Q3935" t="str" cm="1">
        <f t="array" ref="Q3935">_xlfn.IFS(LEFT(N3935,4)="film","film &amp; video",LEFT(N3935,4)="food","food",LEFT(N3935,4)="game","games",LEFT(N3935,4)="jour","journalism",LEFT(N3935,4)="musi","music",LEFT(N3935,4)="phot","photography",LEFT(N3935,4)="publ","publishing",LEFT(N3935,4)="tech","technology",LEFT(N3935,4)="thea","theater")</f>
        <v>theater</v>
      </c>
      <c r="R3935" t="str">
        <f t="shared" si="309"/>
        <v>plays</v>
      </c>
      <c r="S3935" s="10">
        <f t="shared" si="307"/>
        <v>42568.029861111107</v>
      </c>
      <c r="T3935" s="10">
        <f t="shared" si="308"/>
        <v>42538.968310185184</v>
      </c>
    </row>
    <row r="3936" spans="1:20" ht="43.2">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305"/>
        <v>0.11</v>
      </c>
      <c r="P3936">
        <f t="shared" si="306"/>
        <v>2.181818181818182E-2</v>
      </c>
      <c r="Q3936" t="str" cm="1">
        <f t="array" ref="Q3936">_xlfn.IFS(LEFT(N3936,4)="film","film &amp; video",LEFT(N3936,4)="food","food",LEFT(N3936,4)="game","games",LEFT(N3936,4)="jour","journalism",LEFT(N3936,4)="musi","music",LEFT(N3936,4)="phot","photography",LEFT(N3936,4)="publ","publishing",LEFT(N3936,4)="tech","technology",LEFT(N3936,4)="thea","theater")</f>
        <v>theater</v>
      </c>
      <c r="R3936" t="str">
        <f t="shared" si="309"/>
        <v>plays</v>
      </c>
      <c r="S3936" s="10">
        <f t="shared" si="307"/>
        <v>42278.541666666672</v>
      </c>
      <c r="T3936" s="10">
        <f t="shared" si="308"/>
        <v>42233.671747685185</v>
      </c>
    </row>
    <row r="3937" spans="1:20" ht="57.6">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305"/>
        <v>0.43833333333333335</v>
      </c>
      <c r="P3937">
        <f t="shared" si="306"/>
        <v>1.7490494296577948E-2</v>
      </c>
      <c r="Q3937" t="str" cm="1">
        <f t="array" ref="Q3937">_xlfn.IFS(LEFT(N3937,4)="film","film &amp; video",LEFT(N3937,4)="food","food",LEFT(N3937,4)="game","games",LEFT(N3937,4)="jour","journalism",LEFT(N3937,4)="musi","music",LEFT(N3937,4)="phot","photography",LEFT(N3937,4)="publ","publishing",LEFT(N3937,4)="tech","technology",LEFT(N3937,4)="thea","theater")</f>
        <v>theater</v>
      </c>
      <c r="R3937" t="str">
        <f t="shared" si="309"/>
        <v>plays</v>
      </c>
      <c r="S3937" s="10">
        <f t="shared" si="307"/>
        <v>42281.656782407401</v>
      </c>
      <c r="T3937" s="10">
        <f t="shared" si="308"/>
        <v>42221.656782407401</v>
      </c>
    </row>
    <row r="3938" spans="1:20" ht="43.2">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305"/>
        <v>0</v>
      </c>
      <c r="P3938" t="e">
        <f t="shared" si="306"/>
        <v>#DIV/0!</v>
      </c>
      <c r="Q3938" t="str" cm="1">
        <f t="array" ref="Q3938">_xlfn.IFS(LEFT(N3938,4)="film","film &amp; video",LEFT(N3938,4)="food","food",LEFT(N3938,4)="game","games",LEFT(N3938,4)="jour","journalism",LEFT(N3938,4)="musi","music",LEFT(N3938,4)="phot","photography",LEFT(N3938,4)="publ","publishing",LEFT(N3938,4)="tech","technology",LEFT(N3938,4)="thea","theater")</f>
        <v>theater</v>
      </c>
      <c r="R3938" t="str">
        <f t="shared" si="309"/>
        <v>plays</v>
      </c>
      <c r="S3938" s="10">
        <f t="shared" si="307"/>
        <v>42705.304629629631</v>
      </c>
      <c r="T3938" s="10">
        <f t="shared" si="308"/>
        <v>42675.262962962966</v>
      </c>
    </row>
    <row r="3939" spans="1:20" ht="43.2">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305"/>
        <v>0.86135181975736563</v>
      </c>
      <c r="P3939">
        <f t="shared" si="306"/>
        <v>4.0241448692152921E-3</v>
      </c>
      <c r="Q3939" t="str" cm="1">
        <f t="array" ref="Q3939">_xlfn.IFS(LEFT(N3939,4)="film","film &amp; video",LEFT(N3939,4)="food","food",LEFT(N3939,4)="game","games",LEFT(N3939,4)="jour","journalism",LEFT(N3939,4)="musi","music",LEFT(N3939,4)="phot","photography",LEFT(N3939,4)="publ","publishing",LEFT(N3939,4)="tech","technology",LEFT(N3939,4)="thea","theater")</f>
        <v>theater</v>
      </c>
      <c r="R3939" t="str">
        <f t="shared" si="309"/>
        <v>plays</v>
      </c>
      <c r="S3939" s="10">
        <f t="shared" si="307"/>
        <v>42562.631481481483</v>
      </c>
      <c r="T3939" s="10">
        <f t="shared" si="308"/>
        <v>42534.631481481483</v>
      </c>
    </row>
    <row r="3940" spans="1:20" ht="43.2">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305"/>
        <v>0.12196620583717357</v>
      </c>
      <c r="P3940">
        <f t="shared" si="306"/>
        <v>1.2594458438287154E-2</v>
      </c>
      <c r="Q3940" t="str" cm="1">
        <f t="array" ref="Q3940">_xlfn.IFS(LEFT(N3940,4)="film","film &amp; video",LEFT(N3940,4)="food","food",LEFT(N3940,4)="game","games",LEFT(N3940,4)="jour","journalism",LEFT(N3940,4)="musi","music",LEFT(N3940,4)="phot","photography",LEFT(N3940,4)="publ","publishing",LEFT(N3940,4)="tech","technology",LEFT(N3940,4)="thea","theater")</f>
        <v>theater</v>
      </c>
      <c r="R3940" t="str">
        <f t="shared" si="309"/>
        <v>plays</v>
      </c>
      <c r="S3940" s="10">
        <f t="shared" si="307"/>
        <v>42182.905717592599</v>
      </c>
      <c r="T3940" s="10">
        <f t="shared" si="308"/>
        <v>42151.905717592599</v>
      </c>
    </row>
    <row r="3941" spans="1:20" ht="43.2">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305"/>
        <v>1E-3</v>
      </c>
      <c r="P3941">
        <f t="shared" si="306"/>
        <v>0.2</v>
      </c>
      <c r="Q3941" t="str" cm="1">
        <f t="array" ref="Q3941">_xlfn.IFS(LEFT(N3941,4)="film","film &amp; video",LEFT(N3941,4)="food","food",LEFT(N3941,4)="game","games",LEFT(N3941,4)="jour","journalism",LEFT(N3941,4)="musi","music",LEFT(N3941,4)="phot","photography",LEFT(N3941,4)="publ","publishing",LEFT(N3941,4)="tech","technology",LEFT(N3941,4)="thea","theater")</f>
        <v>theater</v>
      </c>
      <c r="R3941" t="str">
        <f t="shared" si="309"/>
        <v>plays</v>
      </c>
      <c r="S3941" s="10">
        <f t="shared" si="307"/>
        <v>41919.1875</v>
      </c>
      <c r="T3941" s="10">
        <f t="shared" si="308"/>
        <v>41915.400219907409</v>
      </c>
    </row>
    <row r="3942" spans="1:20" ht="43.2">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305"/>
        <v>2.2000000000000001E-3</v>
      </c>
      <c r="P3942">
        <f t="shared" si="306"/>
        <v>0.18181818181818182</v>
      </c>
      <c r="Q3942" t="str" cm="1">
        <f t="array" ref="Q3942">_xlfn.IFS(LEFT(N3942,4)="film","film &amp; video",LEFT(N3942,4)="food","food",LEFT(N3942,4)="game","games",LEFT(N3942,4)="jour","journalism",LEFT(N3942,4)="musi","music",LEFT(N3942,4)="phot","photography",LEFT(N3942,4)="publ","publishing",LEFT(N3942,4)="tech","technology",LEFT(N3942,4)="thea","theater")</f>
        <v>theater</v>
      </c>
      <c r="R3942" t="str">
        <f t="shared" si="309"/>
        <v>plays</v>
      </c>
      <c r="S3942" s="10">
        <f t="shared" si="307"/>
        <v>42006.492488425924</v>
      </c>
      <c r="T3942" s="10">
        <f t="shared" si="308"/>
        <v>41961.492488425924</v>
      </c>
    </row>
    <row r="3943" spans="1:20" ht="72">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305"/>
        <v>9.0909090909090905E-3</v>
      </c>
      <c r="P3943">
        <f t="shared" si="306"/>
        <v>0.04</v>
      </c>
      <c r="Q3943" t="str" cm="1">
        <f t="array" ref="Q3943">_xlfn.IFS(LEFT(N3943,4)="film","film &amp; video",LEFT(N3943,4)="food","food",LEFT(N3943,4)="game","games",LEFT(N3943,4)="jour","journalism",LEFT(N3943,4)="musi","music",LEFT(N3943,4)="phot","photography",LEFT(N3943,4)="publ","publishing",LEFT(N3943,4)="tech","technology",LEFT(N3943,4)="thea","theater")</f>
        <v>theater</v>
      </c>
      <c r="R3943" t="str">
        <f t="shared" si="309"/>
        <v>plays</v>
      </c>
      <c r="S3943" s="10">
        <f t="shared" si="307"/>
        <v>41968.041666666672</v>
      </c>
      <c r="T3943" s="10">
        <f t="shared" si="308"/>
        <v>41940.587233796294</v>
      </c>
    </row>
    <row r="3944" spans="1:20" ht="43.2">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305"/>
        <v>0</v>
      </c>
      <c r="P3944" t="e">
        <f t="shared" si="306"/>
        <v>#DIV/0!</v>
      </c>
      <c r="Q3944" t="str" cm="1">
        <f t="array" ref="Q3944">_xlfn.IFS(LEFT(N3944,4)="film","film &amp; video",LEFT(N3944,4)="food","food",LEFT(N3944,4)="game","games",LEFT(N3944,4)="jour","journalism",LEFT(N3944,4)="musi","music",LEFT(N3944,4)="phot","photography",LEFT(N3944,4)="publ","publishing",LEFT(N3944,4)="tech","technology",LEFT(N3944,4)="thea","theater")</f>
        <v>theater</v>
      </c>
      <c r="R3944" t="str">
        <f t="shared" si="309"/>
        <v>plays</v>
      </c>
      <c r="S3944" s="10">
        <f t="shared" si="307"/>
        <v>42171.904097222221</v>
      </c>
      <c r="T3944" s="10">
        <f t="shared" si="308"/>
        <v>42111.904097222221</v>
      </c>
    </row>
    <row r="3945" spans="1:20" ht="43.2">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305"/>
        <v>0.35639999999999999</v>
      </c>
      <c r="P3945">
        <f t="shared" si="306"/>
        <v>7.2951739618406283E-3</v>
      </c>
      <c r="Q3945" t="str" cm="1">
        <f t="array" ref="Q3945">_xlfn.IFS(LEFT(N3945,4)="film","film &amp; video",LEFT(N3945,4)="food","food",LEFT(N3945,4)="game","games",LEFT(N3945,4)="jour","journalism",LEFT(N3945,4)="musi","music",LEFT(N3945,4)="phot","photography",LEFT(N3945,4)="publ","publishing",LEFT(N3945,4)="tech","technology",LEFT(N3945,4)="thea","theater")</f>
        <v>theater</v>
      </c>
      <c r="R3945" t="str">
        <f t="shared" si="309"/>
        <v>plays</v>
      </c>
      <c r="S3945" s="10">
        <f t="shared" si="307"/>
        <v>42310.701388888891</v>
      </c>
      <c r="T3945" s="10">
        <f t="shared" si="308"/>
        <v>42279.778564814813</v>
      </c>
    </row>
    <row r="3946" spans="1:20" ht="57.6">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305"/>
        <v>0</v>
      </c>
      <c r="P3946" t="e">
        <f t="shared" si="306"/>
        <v>#DIV/0!</v>
      </c>
      <c r="Q3946" t="str" cm="1">
        <f t="array" ref="Q3946">_xlfn.IFS(LEFT(N3946,4)="film","film &amp; video",LEFT(N3946,4)="food","food",LEFT(N3946,4)="game","games",LEFT(N3946,4)="jour","journalism",LEFT(N3946,4)="musi","music",LEFT(N3946,4)="phot","photography",LEFT(N3946,4)="publ","publishing",LEFT(N3946,4)="tech","technology",LEFT(N3946,4)="thea","theater")</f>
        <v>theater</v>
      </c>
      <c r="R3946" t="str">
        <f t="shared" si="309"/>
        <v>plays</v>
      </c>
      <c r="S3946" s="10">
        <f t="shared" si="307"/>
        <v>42243.662905092591</v>
      </c>
      <c r="T3946" s="10">
        <f t="shared" si="308"/>
        <v>42213.662905092591</v>
      </c>
    </row>
    <row r="3947" spans="1:20" ht="43.2">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305"/>
        <v>2.5000000000000001E-3</v>
      </c>
      <c r="P3947">
        <f t="shared" si="306"/>
        <v>0.2</v>
      </c>
      <c r="Q3947" t="str" cm="1">
        <f t="array" ref="Q3947">_xlfn.IFS(LEFT(N3947,4)="film","film &amp; video",LEFT(N3947,4)="food","food",LEFT(N3947,4)="game","games",LEFT(N3947,4)="jour","journalism",LEFT(N3947,4)="musi","music",LEFT(N3947,4)="phot","photography",LEFT(N3947,4)="publ","publishing",LEFT(N3947,4)="tech","technology",LEFT(N3947,4)="thea","theater")</f>
        <v>theater</v>
      </c>
      <c r="R3947" t="str">
        <f t="shared" si="309"/>
        <v>plays</v>
      </c>
      <c r="S3947" s="10">
        <f t="shared" si="307"/>
        <v>42139.801712962959</v>
      </c>
      <c r="T3947" s="10">
        <f t="shared" si="308"/>
        <v>42109.801712962959</v>
      </c>
    </row>
    <row r="3948" spans="1:20" ht="28.8">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305"/>
        <v>3.2500000000000001E-2</v>
      </c>
      <c r="P3948">
        <f t="shared" si="306"/>
        <v>2.564102564102564E-2</v>
      </c>
      <c r="Q3948" t="str" cm="1">
        <f t="array" ref="Q3948">_xlfn.IFS(LEFT(N3948,4)="film","film &amp; video",LEFT(N3948,4)="food","food",LEFT(N3948,4)="game","games",LEFT(N3948,4)="jour","journalism",LEFT(N3948,4)="musi","music",LEFT(N3948,4)="phot","photography",LEFT(N3948,4)="publ","publishing",LEFT(N3948,4)="tech","technology",LEFT(N3948,4)="thea","theater")</f>
        <v>theater</v>
      </c>
      <c r="R3948" t="str">
        <f t="shared" si="309"/>
        <v>plays</v>
      </c>
      <c r="S3948" s="10">
        <f t="shared" si="307"/>
        <v>42063.333333333328</v>
      </c>
      <c r="T3948" s="10">
        <f t="shared" si="308"/>
        <v>42031.833587962959</v>
      </c>
    </row>
    <row r="3949" spans="1:20" ht="43.2">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305"/>
        <v>3.3666666666666664E-2</v>
      </c>
      <c r="P3949">
        <f t="shared" si="306"/>
        <v>1.9801980198019802E-2</v>
      </c>
      <c r="Q3949" t="str" cm="1">
        <f t="array" ref="Q3949">_xlfn.IFS(LEFT(N3949,4)="film","film &amp; video",LEFT(N3949,4)="food","food",LEFT(N3949,4)="game","games",LEFT(N3949,4)="jour","journalism",LEFT(N3949,4)="musi","music",LEFT(N3949,4)="phot","photography",LEFT(N3949,4)="publ","publishing",LEFT(N3949,4)="tech","technology",LEFT(N3949,4)="thea","theater")</f>
        <v>theater</v>
      </c>
      <c r="R3949" t="str">
        <f t="shared" si="309"/>
        <v>plays</v>
      </c>
      <c r="S3949" s="10">
        <f t="shared" si="307"/>
        <v>42645.142870370371</v>
      </c>
      <c r="T3949" s="10">
        <f t="shared" si="308"/>
        <v>42615.142870370371</v>
      </c>
    </row>
    <row r="3950" spans="1:20" ht="43.2">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305"/>
        <v>0</v>
      </c>
      <c r="P3950" t="e">
        <f t="shared" si="306"/>
        <v>#DIV/0!</v>
      </c>
      <c r="Q3950" t="str" cm="1">
        <f t="array" ref="Q3950">_xlfn.IFS(LEFT(N3950,4)="film","film &amp; video",LEFT(N3950,4)="food","food",LEFT(N3950,4)="game","games",LEFT(N3950,4)="jour","journalism",LEFT(N3950,4)="musi","music",LEFT(N3950,4)="phot","photography",LEFT(N3950,4)="publ","publishing",LEFT(N3950,4)="tech","technology",LEFT(N3950,4)="thea","theater")</f>
        <v>theater</v>
      </c>
      <c r="R3950" t="str">
        <f t="shared" si="309"/>
        <v>plays</v>
      </c>
      <c r="S3950" s="10">
        <f t="shared" si="307"/>
        <v>41889.325497685182</v>
      </c>
      <c r="T3950" s="10">
        <f t="shared" si="308"/>
        <v>41829.325497685182</v>
      </c>
    </row>
    <row r="3951" spans="1:20" ht="43.2">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305"/>
        <v>0.15770000000000001</v>
      </c>
      <c r="P3951">
        <f t="shared" si="306"/>
        <v>2.0291693088142042E-2</v>
      </c>
      <c r="Q3951" t="str" cm="1">
        <f t="array" ref="Q3951">_xlfn.IFS(LEFT(N3951,4)="film","film &amp; video",LEFT(N3951,4)="food","food",LEFT(N3951,4)="game","games",LEFT(N3951,4)="jour","journalism",LEFT(N3951,4)="musi","music",LEFT(N3951,4)="phot","photography",LEFT(N3951,4)="publ","publishing",LEFT(N3951,4)="tech","technology",LEFT(N3951,4)="thea","theater")</f>
        <v>theater</v>
      </c>
      <c r="R3951" t="str">
        <f t="shared" si="309"/>
        <v>plays</v>
      </c>
      <c r="S3951" s="10">
        <f t="shared" si="307"/>
        <v>42046.120613425926</v>
      </c>
      <c r="T3951" s="10">
        <f t="shared" si="308"/>
        <v>42016.120613425926</v>
      </c>
    </row>
    <row r="3952" spans="1:20" ht="57.6">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305"/>
        <v>6.2500000000000003E-3</v>
      </c>
      <c r="P3952">
        <f t="shared" si="306"/>
        <v>0.04</v>
      </c>
      <c r="Q3952" t="str" cm="1">
        <f t="array" ref="Q3952">_xlfn.IFS(LEFT(N3952,4)="film","film &amp; video",LEFT(N3952,4)="food","food",LEFT(N3952,4)="game","games",LEFT(N3952,4)="jour","journalism",LEFT(N3952,4)="musi","music",LEFT(N3952,4)="phot","photography",LEFT(N3952,4)="publ","publishing",LEFT(N3952,4)="tech","technology",LEFT(N3952,4)="thea","theater")</f>
        <v>theater</v>
      </c>
      <c r="R3952" t="str">
        <f t="shared" si="309"/>
        <v>plays</v>
      </c>
      <c r="S3952" s="10">
        <f t="shared" si="307"/>
        <v>42468.774305555555</v>
      </c>
      <c r="T3952" s="10">
        <f t="shared" si="308"/>
        <v>42439.702314814815</v>
      </c>
    </row>
    <row r="3953" spans="1:20" ht="43.2">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305"/>
        <v>5.0000000000000004E-6</v>
      </c>
      <c r="P3953">
        <f t="shared" si="306"/>
        <v>1</v>
      </c>
      <c r="Q3953" t="str" cm="1">
        <f t="array" ref="Q3953">_xlfn.IFS(LEFT(N3953,4)="film","film &amp; video",LEFT(N3953,4)="food","food",LEFT(N3953,4)="game","games",LEFT(N3953,4)="jour","journalism",LEFT(N3953,4)="musi","music",LEFT(N3953,4)="phot","photography",LEFT(N3953,4)="publ","publishing",LEFT(N3953,4)="tech","technology",LEFT(N3953,4)="thea","theater")</f>
        <v>theater</v>
      </c>
      <c r="R3953" t="str">
        <f t="shared" si="309"/>
        <v>plays</v>
      </c>
      <c r="S3953" s="10">
        <f t="shared" si="307"/>
        <v>42493.784050925926</v>
      </c>
      <c r="T3953" s="10">
        <f t="shared" si="308"/>
        <v>42433.825717592597</v>
      </c>
    </row>
    <row r="3954" spans="1:20" ht="43.2">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305"/>
        <v>9.6153846153846159E-4</v>
      </c>
      <c r="P3954">
        <f t="shared" si="306"/>
        <v>0.04</v>
      </c>
      <c r="Q3954" t="str" cm="1">
        <f t="array" ref="Q3954">_xlfn.IFS(LEFT(N3954,4)="film","film &amp; video",LEFT(N3954,4)="food","food",LEFT(N3954,4)="game","games",LEFT(N3954,4)="jour","journalism",LEFT(N3954,4)="musi","music",LEFT(N3954,4)="phot","photography",LEFT(N3954,4)="publ","publishing",LEFT(N3954,4)="tech","technology",LEFT(N3954,4)="thea","theater")</f>
        <v>theater</v>
      </c>
      <c r="R3954" t="str">
        <f t="shared" si="309"/>
        <v>plays</v>
      </c>
      <c r="S3954" s="10">
        <f t="shared" si="307"/>
        <v>42303.790393518517</v>
      </c>
      <c r="T3954" s="10">
        <f t="shared" si="308"/>
        <v>42243.790393518517</v>
      </c>
    </row>
    <row r="3955" spans="1:20" ht="43.2">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305"/>
        <v>0</v>
      </c>
      <c r="P3955" t="e">
        <f t="shared" si="306"/>
        <v>#DIV/0!</v>
      </c>
      <c r="Q3955" t="str" cm="1">
        <f t="array" ref="Q3955">_xlfn.IFS(LEFT(N3955,4)="film","film &amp; video",LEFT(N3955,4)="food","food",LEFT(N3955,4)="game","games",LEFT(N3955,4)="jour","journalism",LEFT(N3955,4)="musi","music",LEFT(N3955,4)="phot","photography",LEFT(N3955,4)="publ","publishing",LEFT(N3955,4)="tech","technology",LEFT(N3955,4)="thea","theater")</f>
        <v>theater</v>
      </c>
      <c r="R3955" t="str">
        <f t="shared" si="309"/>
        <v>plays</v>
      </c>
      <c r="S3955" s="10">
        <f t="shared" si="307"/>
        <v>42580.978472222225</v>
      </c>
      <c r="T3955" s="10">
        <f t="shared" si="308"/>
        <v>42550.048449074078</v>
      </c>
    </row>
    <row r="3956" spans="1:20" ht="57.6">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305"/>
        <v>0</v>
      </c>
      <c r="P3956" t="e">
        <f t="shared" si="306"/>
        <v>#DIV/0!</v>
      </c>
      <c r="Q3956" t="str" cm="1">
        <f t="array" ref="Q3956">_xlfn.IFS(LEFT(N3956,4)="film","film &amp; video",LEFT(N3956,4)="food","food",LEFT(N3956,4)="game","games",LEFT(N3956,4)="jour","journalism",LEFT(N3956,4)="musi","music",LEFT(N3956,4)="phot","photography",LEFT(N3956,4)="publ","publishing",LEFT(N3956,4)="tech","technology",LEFT(N3956,4)="thea","theater")</f>
        <v>theater</v>
      </c>
      <c r="R3956" t="str">
        <f t="shared" si="309"/>
        <v>plays</v>
      </c>
      <c r="S3956" s="10">
        <f t="shared" si="307"/>
        <v>41834.651203703703</v>
      </c>
      <c r="T3956" s="10">
        <f t="shared" si="308"/>
        <v>41774.651203703703</v>
      </c>
    </row>
    <row r="3957" spans="1:20" ht="43.2">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305"/>
        <v>0.24285714285714285</v>
      </c>
      <c r="P3957">
        <f t="shared" si="306"/>
        <v>1.8823529411764704E-2</v>
      </c>
      <c r="Q3957" t="str" cm="1">
        <f t="array" ref="Q3957">_xlfn.IFS(LEFT(N3957,4)="film","film &amp; video",LEFT(N3957,4)="food","food",LEFT(N3957,4)="game","games",LEFT(N3957,4)="jour","journalism",LEFT(N3957,4)="musi","music",LEFT(N3957,4)="phot","photography",LEFT(N3957,4)="publ","publishing",LEFT(N3957,4)="tech","technology",LEFT(N3957,4)="thea","theater")</f>
        <v>theater</v>
      </c>
      <c r="R3957" t="str">
        <f t="shared" si="309"/>
        <v>plays</v>
      </c>
      <c r="S3957" s="10">
        <f t="shared" si="307"/>
        <v>42336.890520833331</v>
      </c>
      <c r="T3957" s="10">
        <f t="shared" si="308"/>
        <v>42306.848854166667</v>
      </c>
    </row>
    <row r="3958" spans="1:20" ht="43.2">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305"/>
        <v>0</v>
      </c>
      <c r="P3958" t="e">
        <f t="shared" si="306"/>
        <v>#DIV/0!</v>
      </c>
      <c r="Q3958" t="str" cm="1">
        <f t="array" ref="Q3958">_xlfn.IFS(LEFT(N3958,4)="film","film &amp; video",LEFT(N3958,4)="food","food",LEFT(N3958,4)="game","games",LEFT(N3958,4)="jour","journalism",LEFT(N3958,4)="musi","music",LEFT(N3958,4)="phot","photography",LEFT(N3958,4)="publ","publishing",LEFT(N3958,4)="tech","technology",LEFT(N3958,4)="thea","theater")</f>
        <v>theater</v>
      </c>
      <c r="R3958" t="str">
        <f t="shared" si="309"/>
        <v>plays</v>
      </c>
      <c r="S3958" s="10">
        <f t="shared" si="307"/>
        <v>42485.013888888891</v>
      </c>
      <c r="T3958" s="10">
        <f t="shared" si="308"/>
        <v>42457.932025462964</v>
      </c>
    </row>
    <row r="3959" spans="1:20" ht="43.2">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305"/>
        <v>2.5000000000000001E-4</v>
      </c>
      <c r="P3959">
        <f t="shared" si="306"/>
        <v>0.14285714285714285</v>
      </c>
      <c r="Q3959" t="str" cm="1">
        <f t="array" ref="Q3959">_xlfn.IFS(LEFT(N3959,4)="film","film &amp; video",LEFT(N3959,4)="food","food",LEFT(N3959,4)="game","games",LEFT(N3959,4)="jour","journalism",LEFT(N3959,4)="musi","music",LEFT(N3959,4)="phot","photography",LEFT(N3959,4)="publ","publishing",LEFT(N3959,4)="tech","technology",LEFT(N3959,4)="thea","theater")</f>
        <v>theater</v>
      </c>
      <c r="R3959" t="str">
        <f t="shared" si="309"/>
        <v>plays</v>
      </c>
      <c r="S3959" s="10">
        <f t="shared" si="307"/>
        <v>42559.976319444439</v>
      </c>
      <c r="T3959" s="10">
        <f t="shared" si="308"/>
        <v>42513.976319444439</v>
      </c>
    </row>
    <row r="3960" spans="1:20" ht="43.2">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305"/>
        <v>0.32050000000000001</v>
      </c>
      <c r="P3960">
        <f t="shared" si="306"/>
        <v>2.4960998439937598E-2</v>
      </c>
      <c r="Q3960" t="str" cm="1">
        <f t="array" ref="Q3960">_xlfn.IFS(LEFT(N3960,4)="film","film &amp; video",LEFT(N3960,4)="food","food",LEFT(N3960,4)="game","games",LEFT(N3960,4)="jour","journalism",LEFT(N3960,4)="musi","music",LEFT(N3960,4)="phot","photography",LEFT(N3960,4)="publ","publishing",LEFT(N3960,4)="tech","technology",LEFT(N3960,4)="thea","theater")</f>
        <v>theater</v>
      </c>
      <c r="R3960" t="str">
        <f t="shared" si="309"/>
        <v>plays</v>
      </c>
      <c r="S3960" s="10">
        <f t="shared" si="307"/>
        <v>41853.583333333336</v>
      </c>
      <c r="T3960" s="10">
        <f t="shared" si="308"/>
        <v>41816.950370370374</v>
      </c>
    </row>
    <row r="3961" spans="1:20" ht="43.2">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305"/>
        <v>0.24333333333333335</v>
      </c>
      <c r="P3961">
        <f t="shared" si="306"/>
        <v>4.1095890410958902E-2</v>
      </c>
      <c r="Q3961" t="str" cm="1">
        <f t="array" ref="Q3961">_xlfn.IFS(LEFT(N3961,4)="film","film &amp; video",LEFT(N3961,4)="food","food",LEFT(N3961,4)="game","games",LEFT(N3961,4)="jour","journalism",LEFT(N3961,4)="musi","music",LEFT(N3961,4)="phot","photography",LEFT(N3961,4)="publ","publishing",LEFT(N3961,4)="tech","technology",LEFT(N3961,4)="thea","theater")</f>
        <v>theater</v>
      </c>
      <c r="R3961" t="str">
        <f t="shared" si="309"/>
        <v>plays</v>
      </c>
      <c r="S3961" s="10">
        <f t="shared" si="307"/>
        <v>41910.788842592592</v>
      </c>
      <c r="T3961" s="10">
        <f t="shared" si="308"/>
        <v>41880.788842592592</v>
      </c>
    </row>
    <row r="3962" spans="1:20" ht="43.2">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305"/>
        <v>1.4999999999999999E-2</v>
      </c>
      <c r="P3962">
        <f t="shared" si="306"/>
        <v>8.8888888888888892E-2</v>
      </c>
      <c r="Q3962" t="str" cm="1">
        <f t="array" ref="Q3962">_xlfn.IFS(LEFT(N3962,4)="film","film &amp; video",LEFT(N3962,4)="food","food",LEFT(N3962,4)="game","games",LEFT(N3962,4)="jour","journalism",LEFT(N3962,4)="musi","music",LEFT(N3962,4)="phot","photography",LEFT(N3962,4)="publ","publishing",LEFT(N3962,4)="tech","technology",LEFT(N3962,4)="thea","theater")</f>
        <v>theater</v>
      </c>
      <c r="R3962" t="str">
        <f t="shared" si="309"/>
        <v>plays</v>
      </c>
      <c r="S3962" s="10">
        <f t="shared" si="307"/>
        <v>42372.845555555556</v>
      </c>
      <c r="T3962" s="10">
        <f t="shared" si="308"/>
        <v>42342.845555555556</v>
      </c>
    </row>
    <row r="3963" spans="1:20" ht="57.6">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305"/>
        <v>4.1999999999999997E-3</v>
      </c>
      <c r="P3963">
        <f t="shared" si="306"/>
        <v>9.5238095238095233E-2</v>
      </c>
      <c r="Q3963" t="str" cm="1">
        <f t="array" ref="Q3963">_xlfn.IFS(LEFT(N3963,4)="film","film &amp; video",LEFT(N3963,4)="food","food",LEFT(N3963,4)="game","games",LEFT(N3963,4)="jour","journalism",LEFT(N3963,4)="musi","music",LEFT(N3963,4)="phot","photography",LEFT(N3963,4)="publ","publishing",LEFT(N3963,4)="tech","technology",LEFT(N3963,4)="thea","theater")</f>
        <v>theater</v>
      </c>
      <c r="R3963" t="str">
        <f t="shared" si="309"/>
        <v>plays</v>
      </c>
      <c r="S3963" s="10">
        <f t="shared" si="307"/>
        <v>41767.891319444447</v>
      </c>
      <c r="T3963" s="10">
        <f t="shared" si="308"/>
        <v>41745.891319444447</v>
      </c>
    </row>
    <row r="3964" spans="1:20" ht="57.6">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305"/>
        <v>3.214285714285714E-2</v>
      </c>
      <c r="P3964">
        <f t="shared" si="306"/>
        <v>6.6666666666666666E-2</v>
      </c>
      <c r="Q3964" t="str" cm="1">
        <f t="array" ref="Q3964">_xlfn.IFS(LEFT(N3964,4)="film","film &amp; video",LEFT(N3964,4)="food","food",LEFT(N3964,4)="game","games",LEFT(N3964,4)="jour","journalism",LEFT(N3964,4)="musi","music",LEFT(N3964,4)="phot","photography",LEFT(N3964,4)="publ","publishing",LEFT(N3964,4)="tech","technology",LEFT(N3964,4)="thea","theater")</f>
        <v>theater</v>
      </c>
      <c r="R3964" t="str">
        <f t="shared" si="309"/>
        <v>plays</v>
      </c>
      <c r="S3964" s="10">
        <f t="shared" si="307"/>
        <v>42336.621458333335</v>
      </c>
      <c r="T3964" s="10">
        <f t="shared" si="308"/>
        <v>42311.621458333335</v>
      </c>
    </row>
    <row r="3965" spans="1:20" ht="43.2">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305"/>
        <v>0</v>
      </c>
      <c r="P3965" t="e">
        <f t="shared" si="306"/>
        <v>#DIV/0!</v>
      </c>
      <c r="Q3965" t="str" cm="1">
        <f t="array" ref="Q3965">_xlfn.IFS(LEFT(N3965,4)="film","film &amp; video",LEFT(N3965,4)="food","food",LEFT(N3965,4)="game","games",LEFT(N3965,4)="jour","journalism",LEFT(N3965,4)="musi","music",LEFT(N3965,4)="phot","photography",LEFT(N3965,4)="publ","publishing",LEFT(N3965,4)="tech","technology",LEFT(N3965,4)="thea","theater")</f>
        <v>theater</v>
      </c>
      <c r="R3965" t="str">
        <f t="shared" si="309"/>
        <v>plays</v>
      </c>
      <c r="S3965" s="10">
        <f t="shared" si="307"/>
        <v>42326.195798611108</v>
      </c>
      <c r="T3965" s="10">
        <f t="shared" si="308"/>
        <v>42296.154131944444</v>
      </c>
    </row>
    <row r="3966" spans="1:20" ht="43.2">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305"/>
        <v>6.3E-2</v>
      </c>
      <c r="P3966">
        <f t="shared" si="306"/>
        <v>2.3809523809523808E-2</v>
      </c>
      <c r="Q3966" t="str" cm="1">
        <f t="array" ref="Q3966">_xlfn.IFS(LEFT(N3966,4)="film","film &amp; video",LEFT(N3966,4)="food","food",LEFT(N3966,4)="game","games",LEFT(N3966,4)="jour","journalism",LEFT(N3966,4)="musi","music",LEFT(N3966,4)="phot","photography",LEFT(N3966,4)="publ","publishing",LEFT(N3966,4)="tech","technology",LEFT(N3966,4)="thea","theater")</f>
        <v>theater</v>
      </c>
      <c r="R3966" t="str">
        <f t="shared" si="309"/>
        <v>plays</v>
      </c>
      <c r="S3966" s="10">
        <f t="shared" si="307"/>
        <v>42113.680393518516</v>
      </c>
      <c r="T3966" s="10">
        <f t="shared" si="308"/>
        <v>42053.722060185188</v>
      </c>
    </row>
    <row r="3967" spans="1:20" ht="43.2">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305"/>
        <v>0.14249999999999999</v>
      </c>
      <c r="P3967">
        <f t="shared" si="306"/>
        <v>1.4035087719298246E-2</v>
      </c>
      <c r="Q3967" t="str" cm="1">
        <f t="array" ref="Q3967">_xlfn.IFS(LEFT(N3967,4)="film","film &amp; video",LEFT(N3967,4)="food","food",LEFT(N3967,4)="game","games",LEFT(N3967,4)="jour","journalism",LEFT(N3967,4)="musi","music",LEFT(N3967,4)="phot","photography",LEFT(N3967,4)="publ","publishing",LEFT(N3967,4)="tech","technology",LEFT(N3967,4)="thea","theater")</f>
        <v>theater</v>
      </c>
      <c r="R3967" t="str">
        <f t="shared" si="309"/>
        <v>plays</v>
      </c>
      <c r="S3967" s="10">
        <f t="shared" si="307"/>
        <v>42474.194212962961</v>
      </c>
      <c r="T3967" s="10">
        <f t="shared" si="308"/>
        <v>42414.235879629632</v>
      </c>
    </row>
    <row r="3968" spans="1:20" ht="57.6">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305"/>
        <v>6.0000000000000001E-3</v>
      </c>
      <c r="P3968">
        <f t="shared" si="306"/>
        <v>4.4444444444444446E-2</v>
      </c>
      <c r="Q3968" t="str" cm="1">
        <f t="array" ref="Q3968">_xlfn.IFS(LEFT(N3968,4)="film","film &amp; video",LEFT(N3968,4)="food","food",LEFT(N3968,4)="game","games",LEFT(N3968,4)="jour","journalism",LEFT(N3968,4)="musi","music",LEFT(N3968,4)="phot","photography",LEFT(N3968,4)="publ","publishing",LEFT(N3968,4)="tech","technology",LEFT(N3968,4)="thea","theater")</f>
        <v>theater</v>
      </c>
      <c r="R3968" t="str">
        <f t="shared" si="309"/>
        <v>plays</v>
      </c>
      <c r="S3968" s="10">
        <f t="shared" si="307"/>
        <v>41844.124305555553</v>
      </c>
      <c r="T3968" s="10">
        <f t="shared" si="308"/>
        <v>41801.711550925924</v>
      </c>
    </row>
    <row r="3969" spans="1:20" ht="43.2">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305"/>
        <v>0.2411764705882353</v>
      </c>
      <c r="P3969">
        <f t="shared" si="306"/>
        <v>2.4390243902439025E-2</v>
      </c>
      <c r="Q3969" t="str" cm="1">
        <f t="array" ref="Q3969">_xlfn.IFS(LEFT(N3969,4)="film","film &amp; video",LEFT(N3969,4)="food","food",LEFT(N3969,4)="game","games",LEFT(N3969,4)="jour","journalism",LEFT(N3969,4)="musi","music",LEFT(N3969,4)="phot","photography",LEFT(N3969,4)="publ","publishing",LEFT(N3969,4)="tech","technology",LEFT(N3969,4)="thea","theater")</f>
        <v>theater</v>
      </c>
      <c r="R3969" t="str">
        <f t="shared" si="309"/>
        <v>plays</v>
      </c>
      <c r="S3969" s="10">
        <f t="shared" si="307"/>
        <v>42800.290590277778</v>
      </c>
      <c r="T3969" s="10">
        <f t="shared" si="308"/>
        <v>42770.290590277778</v>
      </c>
    </row>
    <row r="3970" spans="1:20" ht="43.2">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310">E3970/D3970</f>
        <v>0.10539999999999999</v>
      </c>
      <c r="P3970">
        <f t="shared" ref="P3970:P4033" si="311">L3970/E3970</f>
        <v>2.0872865275142316E-2</v>
      </c>
      <c r="Q3970" t="str" cm="1">
        <f t="array" ref="Q3970">_xlfn.IFS(LEFT(N3970,4)="film","film &amp; video",LEFT(N3970,4)="food","food",LEFT(N3970,4)="game","games",LEFT(N3970,4)="jour","journalism",LEFT(N3970,4)="musi","music",LEFT(N3970,4)="phot","photography",LEFT(N3970,4)="publ","publishing",LEFT(N3970,4)="tech","technology",LEFT(N3970,4)="thea","theater")</f>
        <v>theater</v>
      </c>
      <c r="R3970" t="str">
        <f t="shared" si="309"/>
        <v>plays</v>
      </c>
      <c r="S3970" s="10">
        <f t="shared" ref="S3970:S4033" si="312">(((I3970/60)/60)/24)+DATE(1970,1,1)</f>
        <v>42512.815659722226</v>
      </c>
      <c r="T3970" s="10">
        <f t="shared" ref="T3970:T4033" si="313">(((J3970/60)/60)/24)+DATE(1970,1,1)</f>
        <v>42452.815659722226</v>
      </c>
    </row>
    <row r="3971" spans="1:20" ht="57.6">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310"/>
        <v>7.4690265486725665E-2</v>
      </c>
      <c r="P3971">
        <f t="shared" si="311"/>
        <v>2.843601895734597E-2</v>
      </c>
      <c r="Q3971" t="str" cm="1">
        <f t="array" ref="Q3971">_xlfn.IFS(LEFT(N3971,4)="film","film &amp; video",LEFT(N3971,4)="food","food",LEFT(N3971,4)="game","games",LEFT(N3971,4)="jour","journalism",LEFT(N3971,4)="musi","music",LEFT(N3971,4)="phot","photography",LEFT(N3971,4)="publ","publishing",LEFT(N3971,4)="tech","technology",LEFT(N3971,4)="thea","theater")</f>
        <v>theater</v>
      </c>
      <c r="R3971" t="str">
        <f t="shared" ref="R3971:R4034" si="314">MID(N3971,SEARCH("/",N3971)+1,17)</f>
        <v>plays</v>
      </c>
      <c r="S3971" s="10">
        <f t="shared" si="312"/>
        <v>42611.163194444445</v>
      </c>
      <c r="T3971" s="10">
        <f t="shared" si="313"/>
        <v>42601.854699074072</v>
      </c>
    </row>
    <row r="3972" spans="1:20" ht="57.6">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310"/>
        <v>7.3333333333333334E-4</v>
      </c>
      <c r="P3972">
        <f t="shared" si="311"/>
        <v>0.18181818181818182</v>
      </c>
      <c r="Q3972" t="str" cm="1">
        <f t="array" ref="Q3972">_xlfn.IFS(LEFT(N3972,4)="film","film &amp; video",LEFT(N3972,4)="food","food",LEFT(N3972,4)="game","games",LEFT(N3972,4)="jour","journalism",LEFT(N3972,4)="musi","music",LEFT(N3972,4)="phot","photography",LEFT(N3972,4)="publ","publishing",LEFT(N3972,4)="tech","technology",LEFT(N3972,4)="thea","theater")</f>
        <v>theater</v>
      </c>
      <c r="R3972" t="str">
        <f t="shared" si="314"/>
        <v>plays</v>
      </c>
      <c r="S3972" s="10">
        <f t="shared" si="312"/>
        <v>42477.863553240735</v>
      </c>
      <c r="T3972" s="10">
        <f t="shared" si="313"/>
        <v>42447.863553240735</v>
      </c>
    </row>
    <row r="3973" spans="1:20" ht="43.2">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310"/>
        <v>9.7142857142857135E-3</v>
      </c>
      <c r="P3973">
        <f t="shared" si="311"/>
        <v>4.4117647058823532E-2</v>
      </c>
      <c r="Q3973" t="str" cm="1">
        <f t="array" ref="Q3973">_xlfn.IFS(LEFT(N3973,4)="film","film &amp; video",LEFT(N3973,4)="food","food",LEFT(N3973,4)="game","games",LEFT(N3973,4)="jour","journalism",LEFT(N3973,4)="musi","music",LEFT(N3973,4)="phot","photography",LEFT(N3973,4)="publ","publishing",LEFT(N3973,4)="tech","technology",LEFT(N3973,4)="thea","theater")</f>
        <v>theater</v>
      </c>
      <c r="R3973" t="str">
        <f t="shared" si="314"/>
        <v>plays</v>
      </c>
      <c r="S3973" s="10">
        <f t="shared" si="312"/>
        <v>41841.536180555559</v>
      </c>
      <c r="T3973" s="10">
        <f t="shared" si="313"/>
        <v>41811.536180555559</v>
      </c>
    </row>
    <row r="3974" spans="1:20" ht="43.2">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310"/>
        <v>0.21099999999999999</v>
      </c>
      <c r="P3974">
        <f t="shared" si="311"/>
        <v>3.7914691943127965E-2</v>
      </c>
      <c r="Q3974" t="str" cm="1">
        <f t="array" ref="Q3974">_xlfn.IFS(LEFT(N3974,4)="film","film &amp; video",LEFT(N3974,4)="food","food",LEFT(N3974,4)="game","games",LEFT(N3974,4)="jour","journalism",LEFT(N3974,4)="musi","music",LEFT(N3974,4)="phot","photography",LEFT(N3974,4)="publ","publishing",LEFT(N3974,4)="tech","technology",LEFT(N3974,4)="thea","theater")</f>
        <v>theater</v>
      </c>
      <c r="R3974" t="str">
        <f t="shared" si="314"/>
        <v>plays</v>
      </c>
      <c r="S3974" s="10">
        <f t="shared" si="312"/>
        <v>42041.067523148144</v>
      </c>
      <c r="T3974" s="10">
        <f t="shared" si="313"/>
        <v>41981.067523148144</v>
      </c>
    </row>
    <row r="3975" spans="1:20" ht="43.2">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310"/>
        <v>0.78100000000000003</v>
      </c>
      <c r="P3975">
        <f t="shared" si="311"/>
        <v>9.475032010243278E-3</v>
      </c>
      <c r="Q3975" t="str" cm="1">
        <f t="array" ref="Q3975">_xlfn.IFS(LEFT(N3975,4)="film","film &amp; video",LEFT(N3975,4)="food","food",LEFT(N3975,4)="game","games",LEFT(N3975,4)="jour","journalism",LEFT(N3975,4)="musi","music",LEFT(N3975,4)="phot","photography",LEFT(N3975,4)="publ","publishing",LEFT(N3975,4)="tech","technology",LEFT(N3975,4)="thea","theater")</f>
        <v>theater</v>
      </c>
      <c r="R3975" t="str">
        <f t="shared" si="314"/>
        <v>plays</v>
      </c>
      <c r="S3975" s="10">
        <f t="shared" si="312"/>
        <v>42499.166666666672</v>
      </c>
      <c r="T3975" s="10">
        <f t="shared" si="313"/>
        <v>42469.68414351852</v>
      </c>
    </row>
    <row r="3976" spans="1:20" ht="43.2">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310"/>
        <v>0.32</v>
      </c>
      <c r="P3976">
        <f t="shared" si="311"/>
        <v>3.4375000000000003E-2</v>
      </c>
      <c r="Q3976" t="str" cm="1">
        <f t="array" ref="Q3976">_xlfn.IFS(LEFT(N3976,4)="film","film &amp; video",LEFT(N3976,4)="food","food",LEFT(N3976,4)="game","games",LEFT(N3976,4)="jour","journalism",LEFT(N3976,4)="musi","music",LEFT(N3976,4)="phot","photography",LEFT(N3976,4)="publ","publishing",LEFT(N3976,4)="tech","technology",LEFT(N3976,4)="thea","theater")</f>
        <v>theater</v>
      </c>
      <c r="R3976" t="str">
        <f t="shared" si="314"/>
        <v>plays</v>
      </c>
      <c r="S3976" s="10">
        <f t="shared" si="312"/>
        <v>42523.546851851846</v>
      </c>
      <c r="T3976" s="10">
        <f t="shared" si="313"/>
        <v>42493.546851851846</v>
      </c>
    </row>
    <row r="3977" spans="1:20" ht="43.2">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310"/>
        <v>0</v>
      </c>
      <c r="P3977" t="e">
        <f t="shared" si="311"/>
        <v>#DIV/0!</v>
      </c>
      <c r="Q3977" t="str" cm="1">
        <f t="array" ref="Q3977">_xlfn.IFS(LEFT(N3977,4)="film","film &amp; video",LEFT(N3977,4)="food","food",LEFT(N3977,4)="game","games",LEFT(N3977,4)="jour","journalism",LEFT(N3977,4)="musi","music",LEFT(N3977,4)="phot","photography",LEFT(N3977,4)="publ","publishing",LEFT(N3977,4)="tech","technology",LEFT(N3977,4)="thea","theater")</f>
        <v>theater</v>
      </c>
      <c r="R3977" t="str">
        <f t="shared" si="314"/>
        <v>plays</v>
      </c>
      <c r="S3977" s="10">
        <f t="shared" si="312"/>
        <v>42564.866875</v>
      </c>
      <c r="T3977" s="10">
        <f t="shared" si="313"/>
        <v>42534.866875</v>
      </c>
    </row>
    <row r="3978" spans="1:20" ht="43.2">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310"/>
        <v>0.47692307692307695</v>
      </c>
      <c r="P3978">
        <f t="shared" si="311"/>
        <v>1.6129032258064516E-2</v>
      </c>
      <c r="Q3978" t="str" cm="1">
        <f t="array" ref="Q3978">_xlfn.IFS(LEFT(N3978,4)="film","film &amp; video",LEFT(N3978,4)="food","food",LEFT(N3978,4)="game","games",LEFT(N3978,4)="jour","journalism",LEFT(N3978,4)="musi","music",LEFT(N3978,4)="phot","photography",LEFT(N3978,4)="publ","publishing",LEFT(N3978,4)="tech","technology",LEFT(N3978,4)="thea","theater")</f>
        <v>theater</v>
      </c>
      <c r="R3978" t="str">
        <f t="shared" si="314"/>
        <v>plays</v>
      </c>
      <c r="S3978" s="10">
        <f t="shared" si="312"/>
        <v>41852.291666666664</v>
      </c>
      <c r="T3978" s="10">
        <f t="shared" si="313"/>
        <v>41830.858344907407</v>
      </c>
    </row>
    <row r="3979" spans="1:20" ht="43.2">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310"/>
        <v>1.4500000000000001E-2</v>
      </c>
      <c r="P3979">
        <f t="shared" si="311"/>
        <v>4.5977011494252873E-3</v>
      </c>
      <c r="Q3979" t="str" cm="1">
        <f t="array" ref="Q3979">_xlfn.IFS(LEFT(N3979,4)="film","film &amp; video",LEFT(N3979,4)="food","food",LEFT(N3979,4)="game","games",LEFT(N3979,4)="jour","journalism",LEFT(N3979,4)="musi","music",LEFT(N3979,4)="phot","photography",LEFT(N3979,4)="publ","publishing",LEFT(N3979,4)="tech","technology",LEFT(N3979,4)="thea","theater")</f>
        <v>theater</v>
      </c>
      <c r="R3979" t="str">
        <f t="shared" si="314"/>
        <v>plays</v>
      </c>
      <c r="S3979" s="10">
        <f t="shared" si="312"/>
        <v>42573.788564814815</v>
      </c>
      <c r="T3979" s="10">
        <f t="shared" si="313"/>
        <v>42543.788564814815</v>
      </c>
    </row>
    <row r="3980" spans="1:20" ht="43.2">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310"/>
        <v>0.107</v>
      </c>
      <c r="P3980">
        <f t="shared" si="311"/>
        <v>3.7383177570093455E-2</v>
      </c>
      <c r="Q3980" t="str" cm="1">
        <f t="array" ref="Q3980">_xlfn.IFS(LEFT(N3980,4)="film","film &amp; video",LEFT(N3980,4)="food","food",LEFT(N3980,4)="game","games",LEFT(N3980,4)="jour","journalism",LEFT(N3980,4)="musi","music",LEFT(N3980,4)="phot","photography",LEFT(N3980,4)="publ","publishing",LEFT(N3980,4)="tech","technology",LEFT(N3980,4)="thea","theater")</f>
        <v>theater</v>
      </c>
      <c r="R3980" t="str">
        <f t="shared" si="314"/>
        <v>plays</v>
      </c>
      <c r="S3980" s="10">
        <f t="shared" si="312"/>
        <v>42035.642974537041</v>
      </c>
      <c r="T3980" s="10">
        <f t="shared" si="313"/>
        <v>41975.642974537041</v>
      </c>
    </row>
    <row r="3981" spans="1:20" ht="43.2">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310"/>
        <v>1.8333333333333333E-2</v>
      </c>
      <c r="P3981">
        <f t="shared" si="311"/>
        <v>5.4545454545454543E-2</v>
      </c>
      <c r="Q3981" t="str" cm="1">
        <f t="array" ref="Q3981">_xlfn.IFS(LEFT(N3981,4)="film","film &amp; video",LEFT(N3981,4)="food","food",LEFT(N3981,4)="game","games",LEFT(N3981,4)="jour","journalism",LEFT(N3981,4)="musi","music",LEFT(N3981,4)="phot","photography",LEFT(N3981,4)="publ","publishing",LEFT(N3981,4)="tech","technology",LEFT(N3981,4)="thea","theater")</f>
        <v>theater</v>
      </c>
      <c r="R3981" t="str">
        <f t="shared" si="314"/>
        <v>plays</v>
      </c>
      <c r="S3981" s="10">
        <f t="shared" si="312"/>
        <v>42092.833333333328</v>
      </c>
      <c r="T3981" s="10">
        <f t="shared" si="313"/>
        <v>42069.903437500005</v>
      </c>
    </row>
    <row r="3982" spans="1:20" ht="57.6">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310"/>
        <v>0.18</v>
      </c>
      <c r="P3982">
        <f t="shared" si="311"/>
        <v>1.5555555555555555E-2</v>
      </c>
      <c r="Q3982" t="str" cm="1">
        <f t="array" ref="Q3982">_xlfn.IFS(LEFT(N3982,4)="film","film &amp; video",LEFT(N3982,4)="food","food",LEFT(N3982,4)="game","games",LEFT(N3982,4)="jour","journalism",LEFT(N3982,4)="musi","music",LEFT(N3982,4)="phot","photography",LEFT(N3982,4)="publ","publishing",LEFT(N3982,4)="tech","technology",LEFT(N3982,4)="thea","theater")</f>
        <v>theater</v>
      </c>
      <c r="R3982" t="str">
        <f t="shared" si="314"/>
        <v>plays</v>
      </c>
      <c r="S3982" s="10">
        <f t="shared" si="312"/>
        <v>41825.598923611113</v>
      </c>
      <c r="T3982" s="10">
        <f t="shared" si="313"/>
        <v>41795.598923611113</v>
      </c>
    </row>
    <row r="3983" spans="1:20" ht="43.2">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310"/>
        <v>4.0833333333333333E-2</v>
      </c>
      <c r="P3983">
        <f t="shared" si="311"/>
        <v>5.7142857142857143E-3</v>
      </c>
      <c r="Q3983" t="str" cm="1">
        <f t="array" ref="Q3983">_xlfn.IFS(LEFT(N3983,4)="film","film &amp; video",LEFT(N3983,4)="food","food",LEFT(N3983,4)="game","games",LEFT(N3983,4)="jour","journalism",LEFT(N3983,4)="musi","music",LEFT(N3983,4)="phot","photography",LEFT(N3983,4)="publ","publishing",LEFT(N3983,4)="tech","technology",LEFT(N3983,4)="thea","theater")</f>
        <v>theater</v>
      </c>
      <c r="R3983" t="str">
        <f t="shared" si="314"/>
        <v>plays</v>
      </c>
      <c r="S3983" s="10">
        <f t="shared" si="312"/>
        <v>42568.179965277777</v>
      </c>
      <c r="T3983" s="10">
        <f t="shared" si="313"/>
        <v>42508.179965277777</v>
      </c>
    </row>
    <row r="3984" spans="1:20" ht="57.6">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310"/>
        <v>0.2</v>
      </c>
      <c r="P3984">
        <f t="shared" si="311"/>
        <v>2.9411764705882353E-2</v>
      </c>
      <c r="Q3984" t="str" cm="1">
        <f t="array" ref="Q3984">_xlfn.IFS(LEFT(N3984,4)="film","film &amp; video",LEFT(N3984,4)="food","food",LEFT(N3984,4)="game","games",LEFT(N3984,4)="jour","journalism",LEFT(N3984,4)="musi","music",LEFT(N3984,4)="phot","photography",LEFT(N3984,4)="publ","publishing",LEFT(N3984,4)="tech","technology",LEFT(N3984,4)="thea","theater")</f>
        <v>theater</v>
      </c>
      <c r="R3984" t="str">
        <f t="shared" si="314"/>
        <v>plays</v>
      </c>
      <c r="S3984" s="10">
        <f t="shared" si="312"/>
        <v>42192.809953703705</v>
      </c>
      <c r="T3984" s="10">
        <f t="shared" si="313"/>
        <v>42132.809953703705</v>
      </c>
    </row>
    <row r="3985" spans="1:20" ht="43.2">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310"/>
        <v>0.34802513464991025</v>
      </c>
      <c r="P3985">
        <f t="shared" si="311"/>
        <v>1.1864843951508899E-2</v>
      </c>
      <c r="Q3985" t="str" cm="1">
        <f t="array" ref="Q3985">_xlfn.IFS(LEFT(N3985,4)="film","film &amp; video",LEFT(N3985,4)="food","food",LEFT(N3985,4)="game","games",LEFT(N3985,4)="jour","journalism",LEFT(N3985,4)="musi","music",LEFT(N3985,4)="phot","photography",LEFT(N3985,4)="publ","publishing",LEFT(N3985,4)="tech","technology",LEFT(N3985,4)="thea","theater")</f>
        <v>theater</v>
      </c>
      <c r="R3985" t="str">
        <f t="shared" si="314"/>
        <v>plays</v>
      </c>
      <c r="S3985" s="10">
        <f t="shared" si="312"/>
        <v>41779.290972222225</v>
      </c>
      <c r="T3985" s="10">
        <f t="shared" si="313"/>
        <v>41747.86986111111</v>
      </c>
    </row>
    <row r="3986" spans="1:20" ht="43.2">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310"/>
        <v>6.3333333333333339E-2</v>
      </c>
      <c r="P3986">
        <f t="shared" si="311"/>
        <v>0.10526315789473684</v>
      </c>
      <c r="Q3986" t="str" cm="1">
        <f t="array" ref="Q3986">_xlfn.IFS(LEFT(N3986,4)="film","film &amp; video",LEFT(N3986,4)="food","food",LEFT(N3986,4)="game","games",LEFT(N3986,4)="jour","journalism",LEFT(N3986,4)="musi","music",LEFT(N3986,4)="phot","photography",LEFT(N3986,4)="publ","publishing",LEFT(N3986,4)="tech","technology",LEFT(N3986,4)="thea","theater")</f>
        <v>theater</v>
      </c>
      <c r="R3986" t="str">
        <f t="shared" si="314"/>
        <v>plays</v>
      </c>
      <c r="S3986" s="10">
        <f t="shared" si="312"/>
        <v>41951</v>
      </c>
      <c r="T3986" s="10">
        <f t="shared" si="313"/>
        <v>41920.963472222218</v>
      </c>
    </row>
    <row r="3987" spans="1:20" ht="57.6">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310"/>
        <v>0.32050000000000001</v>
      </c>
      <c r="P3987">
        <f t="shared" si="311"/>
        <v>2.9641185647425898E-2</v>
      </c>
      <c r="Q3987" t="str" cm="1">
        <f t="array" ref="Q3987">_xlfn.IFS(LEFT(N3987,4)="film","film &amp; video",LEFT(N3987,4)="food","food",LEFT(N3987,4)="game","games",LEFT(N3987,4)="jour","journalism",LEFT(N3987,4)="musi","music",LEFT(N3987,4)="phot","photography",LEFT(N3987,4)="publ","publishing",LEFT(N3987,4)="tech","technology",LEFT(N3987,4)="thea","theater")</f>
        <v>theater</v>
      </c>
      <c r="R3987" t="str">
        <f t="shared" si="314"/>
        <v>plays</v>
      </c>
      <c r="S3987" s="10">
        <f t="shared" si="312"/>
        <v>42420.878472222219</v>
      </c>
      <c r="T3987" s="10">
        <f t="shared" si="313"/>
        <v>42399.707407407404</v>
      </c>
    </row>
    <row r="3988" spans="1:20" ht="57.6">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310"/>
        <v>9.7600000000000006E-2</v>
      </c>
      <c r="P3988">
        <f t="shared" si="311"/>
        <v>2.663934426229508E-2</v>
      </c>
      <c r="Q3988" t="str" cm="1">
        <f t="array" ref="Q3988">_xlfn.IFS(LEFT(N3988,4)="film","film &amp; video",LEFT(N3988,4)="food","food",LEFT(N3988,4)="game","games",LEFT(N3988,4)="jour","journalism",LEFT(N3988,4)="musi","music",LEFT(N3988,4)="phot","photography",LEFT(N3988,4)="publ","publishing",LEFT(N3988,4)="tech","technology",LEFT(N3988,4)="thea","theater")</f>
        <v>theater</v>
      </c>
      <c r="R3988" t="str">
        <f t="shared" si="314"/>
        <v>plays</v>
      </c>
      <c r="S3988" s="10">
        <f t="shared" si="312"/>
        <v>42496.544444444444</v>
      </c>
      <c r="T3988" s="10">
        <f t="shared" si="313"/>
        <v>42467.548541666663</v>
      </c>
    </row>
    <row r="3989" spans="1:20" ht="43.2">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310"/>
        <v>0.3775</v>
      </c>
      <c r="P3989">
        <f t="shared" si="311"/>
        <v>8.6092715231788075E-2</v>
      </c>
      <c r="Q3989" t="str" cm="1">
        <f t="array" ref="Q3989">_xlfn.IFS(LEFT(N3989,4)="film","film &amp; video",LEFT(N3989,4)="food","food",LEFT(N3989,4)="game","games",LEFT(N3989,4)="jour","journalism",LEFT(N3989,4)="musi","music",LEFT(N3989,4)="phot","photography",LEFT(N3989,4)="publ","publishing",LEFT(N3989,4)="tech","technology",LEFT(N3989,4)="thea","theater")</f>
        <v>theater</v>
      </c>
      <c r="R3989" t="str">
        <f t="shared" si="314"/>
        <v>plays</v>
      </c>
      <c r="S3989" s="10">
        <f t="shared" si="312"/>
        <v>41775.92465277778</v>
      </c>
      <c r="T3989" s="10">
        <f t="shared" si="313"/>
        <v>41765.92465277778</v>
      </c>
    </row>
    <row r="3990" spans="1:20" ht="28.8">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310"/>
        <v>2.1333333333333333E-2</v>
      </c>
      <c r="P3990">
        <f t="shared" si="311"/>
        <v>0.125</v>
      </c>
      <c r="Q3990" t="str" cm="1">
        <f t="array" ref="Q3990">_xlfn.IFS(LEFT(N3990,4)="film","film &amp; video",LEFT(N3990,4)="food","food",LEFT(N3990,4)="game","games",LEFT(N3990,4)="jour","journalism",LEFT(N3990,4)="musi","music",LEFT(N3990,4)="phot","photography",LEFT(N3990,4)="publ","publishing",LEFT(N3990,4)="tech","technology",LEFT(N3990,4)="thea","theater")</f>
        <v>theater</v>
      </c>
      <c r="R3990" t="str">
        <f t="shared" si="314"/>
        <v>plays</v>
      </c>
      <c r="S3990" s="10">
        <f t="shared" si="312"/>
        <v>42245.08116898148</v>
      </c>
      <c r="T3990" s="10">
        <f t="shared" si="313"/>
        <v>42230.08116898148</v>
      </c>
    </row>
    <row r="3991" spans="1:20" ht="43.2">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310"/>
        <v>0</v>
      </c>
      <c r="P3991" t="e">
        <f t="shared" si="311"/>
        <v>#DIV/0!</v>
      </c>
      <c r="Q3991" t="str" cm="1">
        <f t="array" ref="Q3991">_xlfn.IFS(LEFT(N3991,4)="film","film &amp; video",LEFT(N3991,4)="food","food",LEFT(N3991,4)="game","games",LEFT(N3991,4)="jour","journalism",LEFT(N3991,4)="musi","music",LEFT(N3991,4)="phot","photography",LEFT(N3991,4)="publ","publishing",LEFT(N3991,4)="tech","technology",LEFT(N3991,4)="thea","theater")</f>
        <v>theater</v>
      </c>
      <c r="R3991" t="str">
        <f t="shared" si="314"/>
        <v>plays</v>
      </c>
      <c r="S3991" s="10">
        <f t="shared" si="312"/>
        <v>42316.791446759264</v>
      </c>
      <c r="T3991" s="10">
        <f t="shared" si="313"/>
        <v>42286.749780092592</v>
      </c>
    </row>
    <row r="3992" spans="1:20" ht="43.2">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310"/>
        <v>4.1818181818181817E-2</v>
      </c>
      <c r="P3992">
        <f t="shared" si="311"/>
        <v>4.3478260869565216E-2</v>
      </c>
      <c r="Q3992" t="str" cm="1">
        <f t="array" ref="Q3992">_xlfn.IFS(LEFT(N3992,4)="film","film &amp; video",LEFT(N3992,4)="food","food",LEFT(N3992,4)="game","games",LEFT(N3992,4)="jour","journalism",LEFT(N3992,4)="musi","music",LEFT(N3992,4)="phot","photography",LEFT(N3992,4)="publ","publishing",LEFT(N3992,4)="tech","technology",LEFT(N3992,4)="thea","theater")</f>
        <v>theater</v>
      </c>
      <c r="R3992" t="str">
        <f t="shared" si="314"/>
        <v>plays</v>
      </c>
      <c r="S3992" s="10">
        <f t="shared" si="312"/>
        <v>42431.672372685185</v>
      </c>
      <c r="T3992" s="10">
        <f t="shared" si="313"/>
        <v>42401.672372685185</v>
      </c>
    </row>
    <row r="3993" spans="1:20" ht="28.8">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310"/>
        <v>0.2</v>
      </c>
      <c r="P3993">
        <f t="shared" si="311"/>
        <v>0.01</v>
      </c>
      <c r="Q3993" t="str" cm="1">
        <f t="array" ref="Q3993">_xlfn.IFS(LEFT(N3993,4)="film","film &amp; video",LEFT(N3993,4)="food","food",LEFT(N3993,4)="game","games",LEFT(N3993,4)="jour","journalism",LEFT(N3993,4)="musi","music",LEFT(N3993,4)="phot","photography",LEFT(N3993,4)="publ","publishing",LEFT(N3993,4)="tech","technology",LEFT(N3993,4)="thea","theater")</f>
        <v>theater</v>
      </c>
      <c r="R3993" t="str">
        <f t="shared" si="314"/>
        <v>plays</v>
      </c>
      <c r="S3993" s="10">
        <f t="shared" si="312"/>
        <v>42155.644467592589</v>
      </c>
      <c r="T3993" s="10">
        <f t="shared" si="313"/>
        <v>42125.644467592589</v>
      </c>
    </row>
    <row r="3994" spans="1:20" ht="43.2">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310"/>
        <v>5.4100000000000002E-2</v>
      </c>
      <c r="P3994">
        <f t="shared" si="311"/>
        <v>1.6635859519408502E-2</v>
      </c>
      <c r="Q3994" t="str" cm="1">
        <f t="array" ref="Q3994">_xlfn.IFS(LEFT(N3994,4)="film","film &amp; video",LEFT(N3994,4)="food","food",LEFT(N3994,4)="game","games",LEFT(N3994,4)="jour","journalism",LEFT(N3994,4)="musi","music",LEFT(N3994,4)="phot","photography",LEFT(N3994,4)="publ","publishing",LEFT(N3994,4)="tech","technology",LEFT(N3994,4)="thea","theater")</f>
        <v>theater</v>
      </c>
      <c r="R3994" t="str">
        <f t="shared" si="314"/>
        <v>plays</v>
      </c>
      <c r="S3994" s="10">
        <f t="shared" si="312"/>
        <v>42349.982164351852</v>
      </c>
      <c r="T3994" s="10">
        <f t="shared" si="313"/>
        <v>42289.94049768518</v>
      </c>
    </row>
    <row r="3995" spans="1:20" ht="43.2">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310"/>
        <v>6.0000000000000002E-5</v>
      </c>
      <c r="P3995">
        <f t="shared" si="311"/>
        <v>0.33333333333333331</v>
      </c>
      <c r="Q3995" t="str" cm="1">
        <f t="array" ref="Q3995">_xlfn.IFS(LEFT(N3995,4)="film","film &amp; video",LEFT(N3995,4)="food","food",LEFT(N3995,4)="game","games",LEFT(N3995,4)="jour","journalism",LEFT(N3995,4)="musi","music",LEFT(N3995,4)="phot","photography",LEFT(N3995,4)="publ","publishing",LEFT(N3995,4)="tech","technology",LEFT(N3995,4)="thea","theater")</f>
        <v>theater</v>
      </c>
      <c r="R3995" t="str">
        <f t="shared" si="314"/>
        <v>plays</v>
      </c>
      <c r="S3995" s="10">
        <f t="shared" si="312"/>
        <v>42137.864722222221</v>
      </c>
      <c r="T3995" s="10">
        <f t="shared" si="313"/>
        <v>42107.864722222221</v>
      </c>
    </row>
    <row r="3996" spans="1:20" ht="43.2">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310"/>
        <v>2.5000000000000001E-3</v>
      </c>
      <c r="P3996">
        <f t="shared" si="311"/>
        <v>0.2</v>
      </c>
      <c r="Q3996" t="str" cm="1">
        <f t="array" ref="Q3996">_xlfn.IFS(LEFT(N3996,4)="film","film &amp; video",LEFT(N3996,4)="food","food",LEFT(N3996,4)="game","games",LEFT(N3996,4)="jour","journalism",LEFT(N3996,4)="musi","music",LEFT(N3996,4)="phot","photography",LEFT(N3996,4)="publ","publishing",LEFT(N3996,4)="tech","technology",LEFT(N3996,4)="thea","theater")</f>
        <v>theater</v>
      </c>
      <c r="R3996" t="str">
        <f t="shared" si="314"/>
        <v>plays</v>
      </c>
      <c r="S3996" s="10">
        <f t="shared" si="312"/>
        <v>41839.389930555553</v>
      </c>
      <c r="T3996" s="10">
        <f t="shared" si="313"/>
        <v>41809.389930555553</v>
      </c>
    </row>
    <row r="3997" spans="1:20" ht="43.2">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310"/>
        <v>0.35</v>
      </c>
      <c r="P3997">
        <f t="shared" si="311"/>
        <v>5.7142857142857141E-2</v>
      </c>
      <c r="Q3997" t="str" cm="1">
        <f t="array" ref="Q3997">_xlfn.IFS(LEFT(N3997,4)="film","film &amp; video",LEFT(N3997,4)="food","food",LEFT(N3997,4)="game","games",LEFT(N3997,4)="jour","journalism",LEFT(N3997,4)="musi","music",LEFT(N3997,4)="phot","photography",LEFT(N3997,4)="publ","publishing",LEFT(N3997,4)="tech","technology",LEFT(N3997,4)="thea","theater")</f>
        <v>theater</v>
      </c>
      <c r="R3997" t="str">
        <f t="shared" si="314"/>
        <v>plays</v>
      </c>
      <c r="S3997" s="10">
        <f t="shared" si="312"/>
        <v>42049.477083333331</v>
      </c>
      <c r="T3997" s="10">
        <f t="shared" si="313"/>
        <v>42019.683761574073</v>
      </c>
    </row>
    <row r="3998" spans="1:20" ht="43.2">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310"/>
        <v>0.16566666666666666</v>
      </c>
      <c r="P3998">
        <f t="shared" si="311"/>
        <v>3.4205231388329982E-2</v>
      </c>
      <c r="Q3998" t="str" cm="1">
        <f t="array" ref="Q3998">_xlfn.IFS(LEFT(N3998,4)="film","film &amp; video",LEFT(N3998,4)="food","food",LEFT(N3998,4)="game","games",LEFT(N3998,4)="jour","journalism",LEFT(N3998,4)="musi","music",LEFT(N3998,4)="phot","photography",LEFT(N3998,4)="publ","publishing",LEFT(N3998,4)="tech","technology",LEFT(N3998,4)="thea","theater")</f>
        <v>theater</v>
      </c>
      <c r="R3998" t="str">
        <f t="shared" si="314"/>
        <v>plays</v>
      </c>
      <c r="S3998" s="10">
        <f t="shared" si="312"/>
        <v>41963.669444444444</v>
      </c>
      <c r="T3998" s="10">
        <f t="shared" si="313"/>
        <v>41950.26694444444</v>
      </c>
    </row>
    <row r="3999" spans="1:20" ht="43.2">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310"/>
        <v>0</v>
      </c>
      <c r="P3999" t="e">
        <f t="shared" si="311"/>
        <v>#DIV/0!</v>
      </c>
      <c r="Q3999" t="str" cm="1">
        <f t="array" ref="Q3999">_xlfn.IFS(LEFT(N3999,4)="film","film &amp; video",LEFT(N3999,4)="food","food",LEFT(N3999,4)="game","games",LEFT(N3999,4)="jour","journalism",LEFT(N3999,4)="musi","music",LEFT(N3999,4)="phot","photography",LEFT(N3999,4)="publ","publishing",LEFT(N3999,4)="tech","technology",LEFT(N3999,4)="thea","theater")</f>
        <v>theater</v>
      </c>
      <c r="R3999" t="str">
        <f t="shared" si="314"/>
        <v>plays</v>
      </c>
      <c r="S3999" s="10">
        <f t="shared" si="312"/>
        <v>42099.349780092598</v>
      </c>
      <c r="T3999" s="10">
        <f t="shared" si="313"/>
        <v>42069.391446759255</v>
      </c>
    </row>
    <row r="4000" spans="1:20" ht="43.2">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310"/>
        <v>0.57199999999999995</v>
      </c>
      <c r="P4000">
        <f t="shared" si="311"/>
        <v>1.6783216783216783E-2</v>
      </c>
      <c r="Q4000" t="str" cm="1">
        <f t="array" ref="Q4000">_xlfn.IFS(LEFT(N4000,4)="film","film &amp; video",LEFT(N4000,4)="food","food",LEFT(N4000,4)="game","games",LEFT(N4000,4)="jour","journalism",LEFT(N4000,4)="musi","music",LEFT(N4000,4)="phot","photography",LEFT(N4000,4)="publ","publishing",LEFT(N4000,4)="tech","technology",LEFT(N4000,4)="thea","theater")</f>
        <v>theater</v>
      </c>
      <c r="R4000" t="str">
        <f t="shared" si="314"/>
        <v>plays</v>
      </c>
      <c r="S4000" s="10">
        <f t="shared" si="312"/>
        <v>42091.921597222223</v>
      </c>
      <c r="T4000" s="10">
        <f t="shared" si="313"/>
        <v>42061.963263888887</v>
      </c>
    </row>
    <row r="4001" spans="1:20" ht="43.2">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310"/>
        <v>0.16514285714285715</v>
      </c>
      <c r="P4001">
        <f t="shared" si="311"/>
        <v>1.2110726643598616E-2</v>
      </c>
      <c r="Q4001" t="str" cm="1">
        <f t="array" ref="Q4001">_xlfn.IFS(LEFT(N4001,4)="film","film &amp; video",LEFT(N4001,4)="food","food",LEFT(N4001,4)="game","games",LEFT(N4001,4)="jour","journalism",LEFT(N4001,4)="musi","music",LEFT(N4001,4)="phot","photography",LEFT(N4001,4)="publ","publishing",LEFT(N4001,4)="tech","technology",LEFT(N4001,4)="thea","theater")</f>
        <v>theater</v>
      </c>
      <c r="R4001" t="str">
        <f t="shared" si="314"/>
        <v>plays</v>
      </c>
      <c r="S4001" s="10">
        <f t="shared" si="312"/>
        <v>41882.827650462961</v>
      </c>
      <c r="T4001" s="10">
        <f t="shared" si="313"/>
        <v>41842.828680555554</v>
      </c>
    </row>
    <row r="4002" spans="1:20" ht="28.8">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310"/>
        <v>1.25E-3</v>
      </c>
      <c r="P4002">
        <f t="shared" si="311"/>
        <v>0.1</v>
      </c>
      <c r="Q4002" t="str" cm="1">
        <f t="array" ref="Q4002">_xlfn.IFS(LEFT(N4002,4)="film","film &amp; video",LEFT(N4002,4)="food","food",LEFT(N4002,4)="game","games",LEFT(N4002,4)="jour","journalism",LEFT(N4002,4)="musi","music",LEFT(N4002,4)="phot","photography",LEFT(N4002,4)="publ","publishing",LEFT(N4002,4)="tech","technology",LEFT(N4002,4)="thea","theater")</f>
        <v>theater</v>
      </c>
      <c r="R4002" t="str">
        <f t="shared" si="314"/>
        <v>plays</v>
      </c>
      <c r="S4002" s="10">
        <f t="shared" si="312"/>
        <v>42497.603680555556</v>
      </c>
      <c r="T4002" s="10">
        <f t="shared" si="313"/>
        <v>42437.64534722222</v>
      </c>
    </row>
    <row r="4003" spans="1:20" ht="57.6">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310"/>
        <v>0.3775</v>
      </c>
      <c r="P4003">
        <f t="shared" si="311"/>
        <v>3.0905077262693158E-2</v>
      </c>
      <c r="Q4003" t="str" cm="1">
        <f t="array" ref="Q4003">_xlfn.IFS(LEFT(N4003,4)="film","film &amp; video",LEFT(N4003,4)="food","food",LEFT(N4003,4)="game","games",LEFT(N4003,4)="jour","journalism",LEFT(N4003,4)="musi","music",LEFT(N4003,4)="phot","photography",LEFT(N4003,4)="publ","publishing",LEFT(N4003,4)="tech","technology",LEFT(N4003,4)="thea","theater")</f>
        <v>theater</v>
      </c>
      <c r="R4003" t="str">
        <f t="shared" si="314"/>
        <v>plays</v>
      </c>
      <c r="S4003" s="10">
        <f t="shared" si="312"/>
        <v>42795.791666666672</v>
      </c>
      <c r="T4003" s="10">
        <f t="shared" si="313"/>
        <v>42775.964212962965</v>
      </c>
    </row>
    <row r="4004" spans="1:20" ht="43.2">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310"/>
        <v>1.84E-2</v>
      </c>
      <c r="P4004">
        <f t="shared" si="311"/>
        <v>0.17391304347826086</v>
      </c>
      <c r="Q4004" t="str" cm="1">
        <f t="array" ref="Q4004">_xlfn.IFS(LEFT(N4004,4)="film","film &amp; video",LEFT(N4004,4)="food","food",LEFT(N4004,4)="game","games",LEFT(N4004,4)="jour","journalism",LEFT(N4004,4)="musi","music",LEFT(N4004,4)="phot","photography",LEFT(N4004,4)="publ","publishing",LEFT(N4004,4)="tech","technology",LEFT(N4004,4)="thea","theater")</f>
        <v>theater</v>
      </c>
      <c r="R4004" t="str">
        <f t="shared" si="314"/>
        <v>plays</v>
      </c>
      <c r="S4004" s="10">
        <f t="shared" si="312"/>
        <v>41909.043530092589</v>
      </c>
      <c r="T4004" s="10">
        <f t="shared" si="313"/>
        <v>41879.043530092589</v>
      </c>
    </row>
    <row r="4005" spans="1:20" ht="43.2">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310"/>
        <v>0.10050000000000001</v>
      </c>
      <c r="P4005">
        <f t="shared" si="311"/>
        <v>9.9502487562189053E-3</v>
      </c>
      <c r="Q4005" t="str" cm="1">
        <f t="array" ref="Q4005">_xlfn.IFS(LEFT(N4005,4)="film","film &amp; video",LEFT(N4005,4)="food","food",LEFT(N4005,4)="game","games",LEFT(N4005,4)="jour","journalism",LEFT(N4005,4)="musi","music",LEFT(N4005,4)="phot","photography",LEFT(N4005,4)="publ","publishing",LEFT(N4005,4)="tech","technology",LEFT(N4005,4)="thea","theater")</f>
        <v>theater</v>
      </c>
      <c r="R4005" t="str">
        <f t="shared" si="314"/>
        <v>plays</v>
      </c>
      <c r="S4005" s="10">
        <f t="shared" si="312"/>
        <v>42050.587349537032</v>
      </c>
      <c r="T4005" s="10">
        <f t="shared" si="313"/>
        <v>42020.587349537032</v>
      </c>
    </row>
    <row r="4006" spans="1:20">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310"/>
        <v>2E-3</v>
      </c>
      <c r="P4006">
        <f t="shared" si="311"/>
        <v>1</v>
      </c>
      <c r="Q4006" t="str" cm="1">
        <f t="array" ref="Q4006">_xlfn.IFS(LEFT(N4006,4)="film","film &amp; video",LEFT(N4006,4)="food","food",LEFT(N4006,4)="game","games",LEFT(N4006,4)="jour","journalism",LEFT(N4006,4)="musi","music",LEFT(N4006,4)="phot","photography",LEFT(N4006,4)="publ","publishing",LEFT(N4006,4)="tech","technology",LEFT(N4006,4)="thea","theater")</f>
        <v>theater</v>
      </c>
      <c r="R4006" t="str">
        <f t="shared" si="314"/>
        <v>plays</v>
      </c>
      <c r="S4006" s="10">
        <f t="shared" si="312"/>
        <v>41920.16269675926</v>
      </c>
      <c r="T4006" s="10">
        <f t="shared" si="313"/>
        <v>41890.16269675926</v>
      </c>
    </row>
    <row r="4007" spans="1:20" ht="43.2">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310"/>
        <v>1.3333333333333334E-2</v>
      </c>
      <c r="P4007">
        <f t="shared" si="311"/>
        <v>0.05</v>
      </c>
      <c r="Q4007" t="str" cm="1">
        <f t="array" ref="Q4007">_xlfn.IFS(LEFT(N4007,4)="film","film &amp; video",LEFT(N4007,4)="food","food",LEFT(N4007,4)="game","games",LEFT(N4007,4)="jour","journalism",LEFT(N4007,4)="musi","music",LEFT(N4007,4)="phot","photography",LEFT(N4007,4)="publ","publishing",LEFT(N4007,4)="tech","technology",LEFT(N4007,4)="thea","theater")</f>
        <v>theater</v>
      </c>
      <c r="R4007" t="str">
        <f t="shared" si="314"/>
        <v>plays</v>
      </c>
      <c r="S4007" s="10">
        <f t="shared" si="312"/>
        <v>41932.807696759257</v>
      </c>
      <c r="T4007" s="10">
        <f t="shared" si="313"/>
        <v>41872.807696759257</v>
      </c>
    </row>
    <row r="4008" spans="1:20" ht="43.2">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310"/>
        <v>6.666666666666667E-5</v>
      </c>
      <c r="P4008">
        <f t="shared" si="311"/>
        <v>0.5</v>
      </c>
      <c r="Q4008" t="str" cm="1">
        <f t="array" ref="Q4008">_xlfn.IFS(LEFT(N4008,4)="film","film &amp; video",LEFT(N4008,4)="food","food",LEFT(N4008,4)="game","games",LEFT(N4008,4)="jour","journalism",LEFT(N4008,4)="musi","music",LEFT(N4008,4)="phot","photography",LEFT(N4008,4)="publ","publishing",LEFT(N4008,4)="tech","technology",LEFT(N4008,4)="thea","theater")</f>
        <v>theater</v>
      </c>
      <c r="R4008" t="str">
        <f t="shared" si="314"/>
        <v>plays</v>
      </c>
      <c r="S4008" s="10">
        <f t="shared" si="312"/>
        <v>42416.772997685184</v>
      </c>
      <c r="T4008" s="10">
        <f t="shared" si="313"/>
        <v>42391.772997685184</v>
      </c>
    </row>
    <row r="4009" spans="1:20" ht="43.2">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310"/>
        <v>2.5000000000000001E-3</v>
      </c>
      <c r="P4009">
        <f t="shared" si="311"/>
        <v>0.2</v>
      </c>
      <c r="Q4009" t="str" cm="1">
        <f t="array" ref="Q4009">_xlfn.IFS(LEFT(N4009,4)="film","film &amp; video",LEFT(N4009,4)="food","food",LEFT(N4009,4)="game","games",LEFT(N4009,4)="jour","journalism",LEFT(N4009,4)="musi","music",LEFT(N4009,4)="phot","photography",LEFT(N4009,4)="publ","publishing",LEFT(N4009,4)="tech","technology",LEFT(N4009,4)="thea","theater")</f>
        <v>theater</v>
      </c>
      <c r="R4009" t="str">
        <f t="shared" si="314"/>
        <v>plays</v>
      </c>
      <c r="S4009" s="10">
        <f t="shared" si="312"/>
        <v>41877.686111111114</v>
      </c>
      <c r="T4009" s="10">
        <f t="shared" si="313"/>
        <v>41848.772928240738</v>
      </c>
    </row>
    <row r="4010" spans="1:20" ht="43.2">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310"/>
        <v>0.06</v>
      </c>
      <c r="P4010">
        <f t="shared" si="311"/>
        <v>6.6666666666666666E-2</v>
      </c>
      <c r="Q4010" t="str" cm="1">
        <f t="array" ref="Q4010">_xlfn.IFS(LEFT(N4010,4)="film","film &amp; video",LEFT(N4010,4)="food","food",LEFT(N4010,4)="game","games",LEFT(N4010,4)="jour","journalism",LEFT(N4010,4)="musi","music",LEFT(N4010,4)="phot","photography",LEFT(N4010,4)="publ","publishing",LEFT(N4010,4)="tech","technology",LEFT(N4010,4)="thea","theater")</f>
        <v>theater</v>
      </c>
      <c r="R4010" t="str">
        <f t="shared" si="314"/>
        <v>plays</v>
      </c>
      <c r="S4010" s="10">
        <f t="shared" si="312"/>
        <v>42207.964201388888</v>
      </c>
      <c r="T4010" s="10">
        <f t="shared" si="313"/>
        <v>42177.964201388888</v>
      </c>
    </row>
    <row r="4011" spans="1:20" ht="43.2">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310"/>
        <v>3.8860103626943004E-2</v>
      </c>
      <c r="P4011">
        <f t="shared" si="311"/>
        <v>0.04</v>
      </c>
      <c r="Q4011" t="str" cm="1">
        <f t="array" ref="Q4011">_xlfn.IFS(LEFT(N4011,4)="film","film &amp; video",LEFT(N4011,4)="food","food",LEFT(N4011,4)="game","games",LEFT(N4011,4)="jour","journalism",LEFT(N4011,4)="musi","music",LEFT(N4011,4)="phot","photography",LEFT(N4011,4)="publ","publishing",LEFT(N4011,4)="tech","technology",LEFT(N4011,4)="thea","theater")</f>
        <v>theater</v>
      </c>
      <c r="R4011" t="str">
        <f t="shared" si="314"/>
        <v>plays</v>
      </c>
      <c r="S4011" s="10">
        <f t="shared" si="312"/>
        <v>41891.700925925928</v>
      </c>
      <c r="T4011" s="10">
        <f t="shared" si="313"/>
        <v>41851.700925925928</v>
      </c>
    </row>
    <row r="4012" spans="1:20" ht="43.2">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310"/>
        <v>0.24194444444444443</v>
      </c>
      <c r="P4012">
        <f t="shared" si="311"/>
        <v>2.1814006888633754E-2</v>
      </c>
      <c r="Q4012" t="str" cm="1">
        <f t="array" ref="Q4012">_xlfn.IFS(LEFT(N4012,4)="film","film &amp; video",LEFT(N4012,4)="food","food",LEFT(N4012,4)="game","games",LEFT(N4012,4)="jour","journalism",LEFT(N4012,4)="musi","music",LEFT(N4012,4)="phot","photography",LEFT(N4012,4)="publ","publishing",LEFT(N4012,4)="tech","technology",LEFT(N4012,4)="thea","theater")</f>
        <v>theater</v>
      </c>
      <c r="R4012" t="str">
        <f t="shared" si="314"/>
        <v>plays</v>
      </c>
      <c r="S4012" s="10">
        <f t="shared" si="312"/>
        <v>41938.770439814813</v>
      </c>
      <c r="T4012" s="10">
        <f t="shared" si="313"/>
        <v>41921.770439814813</v>
      </c>
    </row>
    <row r="4013" spans="1:20" ht="43.2">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310"/>
        <v>7.5999999999999998E-2</v>
      </c>
      <c r="P4013">
        <f t="shared" si="311"/>
        <v>0.21052631578947367</v>
      </c>
      <c r="Q4013" t="str" cm="1">
        <f t="array" ref="Q4013">_xlfn.IFS(LEFT(N4013,4)="film","film &amp; video",LEFT(N4013,4)="food","food",LEFT(N4013,4)="game","games",LEFT(N4013,4)="jour","journalism",LEFT(N4013,4)="musi","music",LEFT(N4013,4)="phot","photography",LEFT(N4013,4)="publ","publishing",LEFT(N4013,4)="tech","technology",LEFT(N4013,4)="thea","theater")</f>
        <v>theater</v>
      </c>
      <c r="R4013" t="str">
        <f t="shared" si="314"/>
        <v>plays</v>
      </c>
      <c r="S4013" s="10">
        <f t="shared" si="312"/>
        <v>42032.54488425926</v>
      </c>
      <c r="T4013" s="10">
        <f t="shared" si="313"/>
        <v>42002.54488425926</v>
      </c>
    </row>
    <row r="4014" spans="1:20" ht="57.6">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310"/>
        <v>0</v>
      </c>
      <c r="P4014" t="e">
        <f t="shared" si="311"/>
        <v>#DIV/0!</v>
      </c>
      <c r="Q4014" t="str" cm="1">
        <f t="array" ref="Q4014">_xlfn.IFS(LEFT(N4014,4)="film","film &amp; video",LEFT(N4014,4)="food","food",LEFT(N4014,4)="game","games",LEFT(N4014,4)="jour","journalism",LEFT(N4014,4)="musi","music",LEFT(N4014,4)="phot","photography",LEFT(N4014,4)="publ","publishing",LEFT(N4014,4)="tech","technology",LEFT(N4014,4)="thea","theater")</f>
        <v>theater</v>
      </c>
      <c r="R4014" t="str">
        <f t="shared" si="314"/>
        <v>plays</v>
      </c>
      <c r="S4014" s="10">
        <f t="shared" si="312"/>
        <v>42126.544548611113</v>
      </c>
      <c r="T4014" s="10">
        <f t="shared" si="313"/>
        <v>42096.544548611113</v>
      </c>
    </row>
    <row r="4015" spans="1:20" ht="57.6">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310"/>
        <v>1.2999999999999999E-2</v>
      </c>
      <c r="P4015">
        <f t="shared" si="311"/>
        <v>7.6923076923076927E-2</v>
      </c>
      <c r="Q4015" t="str" cm="1">
        <f t="array" ref="Q4015">_xlfn.IFS(LEFT(N4015,4)="film","film &amp; video",LEFT(N4015,4)="food","food",LEFT(N4015,4)="game","games",LEFT(N4015,4)="jour","journalism",LEFT(N4015,4)="musi","music",LEFT(N4015,4)="phot","photography",LEFT(N4015,4)="publ","publishing",LEFT(N4015,4)="tech","technology",LEFT(N4015,4)="thea","theater")</f>
        <v>theater</v>
      </c>
      <c r="R4015" t="str">
        <f t="shared" si="314"/>
        <v>plays</v>
      </c>
      <c r="S4015" s="10">
        <f t="shared" si="312"/>
        <v>42051.301192129627</v>
      </c>
      <c r="T4015" s="10">
        <f t="shared" si="313"/>
        <v>42021.301192129627</v>
      </c>
    </row>
    <row r="4016" spans="1:20" ht="43.2">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310"/>
        <v>0</v>
      </c>
      <c r="P4016" t="e">
        <f t="shared" si="311"/>
        <v>#DIV/0!</v>
      </c>
      <c r="Q4016" t="str" cm="1">
        <f t="array" ref="Q4016">_xlfn.IFS(LEFT(N4016,4)="film","film &amp; video",LEFT(N4016,4)="food","food",LEFT(N4016,4)="game","games",LEFT(N4016,4)="jour","journalism",LEFT(N4016,4)="musi","music",LEFT(N4016,4)="phot","photography",LEFT(N4016,4)="publ","publishing",LEFT(N4016,4)="tech","technology",LEFT(N4016,4)="thea","theater")</f>
        <v>theater</v>
      </c>
      <c r="R4016" t="str">
        <f t="shared" si="314"/>
        <v>plays</v>
      </c>
      <c r="S4016" s="10">
        <f t="shared" si="312"/>
        <v>42434.246168981481</v>
      </c>
      <c r="T4016" s="10">
        <f t="shared" si="313"/>
        <v>42419.246168981481</v>
      </c>
    </row>
    <row r="4017" spans="1:20" ht="43.2">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310"/>
        <v>1.4285714285714287E-4</v>
      </c>
      <c r="P4017">
        <f t="shared" si="311"/>
        <v>1</v>
      </c>
      <c r="Q4017" t="str" cm="1">
        <f t="array" ref="Q4017">_xlfn.IFS(LEFT(N4017,4)="film","film &amp; video",LEFT(N4017,4)="food","food",LEFT(N4017,4)="game","games",LEFT(N4017,4)="jour","journalism",LEFT(N4017,4)="musi","music",LEFT(N4017,4)="phot","photography",LEFT(N4017,4)="publ","publishing",LEFT(N4017,4)="tech","technology",LEFT(N4017,4)="thea","theater")</f>
        <v>theater</v>
      </c>
      <c r="R4017" t="str">
        <f t="shared" si="314"/>
        <v>plays</v>
      </c>
      <c r="S4017" s="10">
        <f t="shared" si="312"/>
        <v>42204.780821759254</v>
      </c>
      <c r="T4017" s="10">
        <f t="shared" si="313"/>
        <v>42174.780821759254</v>
      </c>
    </row>
    <row r="4018" spans="1:20" ht="43.2">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310"/>
        <v>0.14000000000000001</v>
      </c>
      <c r="P4018">
        <f t="shared" si="311"/>
        <v>0.1</v>
      </c>
      <c r="Q4018" t="str" cm="1">
        <f t="array" ref="Q4018">_xlfn.IFS(LEFT(N4018,4)="film","film &amp; video",LEFT(N4018,4)="food","food",LEFT(N4018,4)="game","games",LEFT(N4018,4)="jour","journalism",LEFT(N4018,4)="musi","music",LEFT(N4018,4)="phot","photography",LEFT(N4018,4)="publ","publishing",LEFT(N4018,4)="tech","technology",LEFT(N4018,4)="thea","theater")</f>
        <v>theater</v>
      </c>
      <c r="R4018" t="str">
        <f t="shared" si="314"/>
        <v>plays</v>
      </c>
      <c r="S4018" s="10">
        <f t="shared" si="312"/>
        <v>41899.872685185182</v>
      </c>
      <c r="T4018" s="10">
        <f t="shared" si="313"/>
        <v>41869.872685185182</v>
      </c>
    </row>
    <row r="4019" spans="1:20" ht="43.2">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310"/>
        <v>1.0500000000000001E-2</v>
      </c>
      <c r="P4019">
        <f t="shared" si="311"/>
        <v>1.9047619047619049E-2</v>
      </c>
      <c r="Q4019" t="str" cm="1">
        <f t="array" ref="Q4019">_xlfn.IFS(LEFT(N4019,4)="film","film &amp; video",LEFT(N4019,4)="food","food",LEFT(N4019,4)="game","games",LEFT(N4019,4)="jour","journalism",LEFT(N4019,4)="musi","music",LEFT(N4019,4)="phot","photography",LEFT(N4019,4)="publ","publishing",LEFT(N4019,4)="tech","technology",LEFT(N4019,4)="thea","theater")</f>
        <v>theater</v>
      </c>
      <c r="R4019" t="str">
        <f t="shared" si="314"/>
        <v>plays</v>
      </c>
      <c r="S4019" s="10">
        <f t="shared" si="312"/>
        <v>41886.672152777777</v>
      </c>
      <c r="T4019" s="10">
        <f t="shared" si="313"/>
        <v>41856.672152777777</v>
      </c>
    </row>
    <row r="4020" spans="1:20" ht="28.8">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310"/>
        <v>8.666666666666667E-2</v>
      </c>
      <c r="P4020">
        <f t="shared" si="311"/>
        <v>3.0769230769230771E-2</v>
      </c>
      <c r="Q4020" t="str" cm="1">
        <f t="array" ref="Q4020">_xlfn.IFS(LEFT(N4020,4)="film","film &amp; video",LEFT(N4020,4)="food","food",LEFT(N4020,4)="game","games",LEFT(N4020,4)="jour","journalism",LEFT(N4020,4)="musi","music",LEFT(N4020,4)="phot","photography",LEFT(N4020,4)="publ","publishing",LEFT(N4020,4)="tech","technology",LEFT(N4020,4)="thea","theater")</f>
        <v>theater</v>
      </c>
      <c r="R4020" t="str">
        <f t="shared" si="314"/>
        <v>plays</v>
      </c>
      <c r="S4020" s="10">
        <f t="shared" si="312"/>
        <v>42650.91097222222</v>
      </c>
      <c r="T4020" s="10">
        <f t="shared" si="313"/>
        <v>42620.91097222222</v>
      </c>
    </row>
    <row r="4021" spans="1:20" ht="43.2">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310"/>
        <v>8.2857142857142851E-3</v>
      </c>
      <c r="P4021">
        <f t="shared" si="311"/>
        <v>0.13793103448275862</v>
      </c>
      <c r="Q4021" t="str" cm="1">
        <f t="array" ref="Q4021">_xlfn.IFS(LEFT(N4021,4)="film","film &amp; video",LEFT(N4021,4)="food","food",LEFT(N4021,4)="game","games",LEFT(N4021,4)="jour","journalism",LEFT(N4021,4)="musi","music",LEFT(N4021,4)="phot","photography",LEFT(N4021,4)="publ","publishing",LEFT(N4021,4)="tech","technology",LEFT(N4021,4)="thea","theater")</f>
        <v>theater</v>
      </c>
      <c r="R4021" t="str">
        <f t="shared" si="314"/>
        <v>plays</v>
      </c>
      <c r="S4021" s="10">
        <f t="shared" si="312"/>
        <v>42475.686111111107</v>
      </c>
      <c r="T4021" s="10">
        <f t="shared" si="313"/>
        <v>42417.675879629634</v>
      </c>
    </row>
    <row r="4022" spans="1:20" ht="43.2">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310"/>
        <v>0.16666666666666666</v>
      </c>
      <c r="P4022">
        <f t="shared" si="311"/>
        <v>0.03</v>
      </c>
      <c r="Q4022" t="str" cm="1">
        <f t="array" ref="Q4022">_xlfn.IFS(LEFT(N4022,4)="film","film &amp; video",LEFT(N4022,4)="food","food",LEFT(N4022,4)="game","games",LEFT(N4022,4)="jour","journalism",LEFT(N4022,4)="musi","music",LEFT(N4022,4)="phot","photography",LEFT(N4022,4)="publ","publishing",LEFT(N4022,4)="tech","technology",LEFT(N4022,4)="thea","theater")</f>
        <v>theater</v>
      </c>
      <c r="R4022" t="str">
        <f t="shared" si="314"/>
        <v>plays</v>
      </c>
      <c r="S4022" s="10">
        <f t="shared" si="312"/>
        <v>42087.149293981478</v>
      </c>
      <c r="T4022" s="10">
        <f t="shared" si="313"/>
        <v>42057.190960648149</v>
      </c>
    </row>
    <row r="4023" spans="1:20" ht="43.2">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310"/>
        <v>8.3333333333333332E-3</v>
      </c>
      <c r="P4023">
        <f t="shared" si="311"/>
        <v>1.6E-2</v>
      </c>
      <c r="Q4023" t="str" cm="1">
        <f t="array" ref="Q4023">_xlfn.IFS(LEFT(N4023,4)="film","film &amp; video",LEFT(N4023,4)="food","food",LEFT(N4023,4)="game","games",LEFT(N4023,4)="jour","journalism",LEFT(N4023,4)="musi","music",LEFT(N4023,4)="phot","photography",LEFT(N4023,4)="publ","publishing",LEFT(N4023,4)="tech","technology",LEFT(N4023,4)="thea","theater")</f>
        <v>theater</v>
      </c>
      <c r="R4023" t="str">
        <f t="shared" si="314"/>
        <v>plays</v>
      </c>
      <c r="S4023" s="10">
        <f t="shared" si="312"/>
        <v>41938.911550925928</v>
      </c>
      <c r="T4023" s="10">
        <f t="shared" si="313"/>
        <v>41878.911550925928</v>
      </c>
    </row>
    <row r="4024" spans="1:20" ht="28.8">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310"/>
        <v>0.69561111111111107</v>
      </c>
      <c r="P4024">
        <f t="shared" si="311"/>
        <v>1.5733567606421212E-2</v>
      </c>
      <c r="Q4024" t="str" cm="1">
        <f t="array" ref="Q4024">_xlfn.IFS(LEFT(N4024,4)="film","film &amp; video",LEFT(N4024,4)="food","food",LEFT(N4024,4)="game","games",LEFT(N4024,4)="jour","journalism",LEFT(N4024,4)="musi","music",LEFT(N4024,4)="phot","photography",LEFT(N4024,4)="publ","publishing",LEFT(N4024,4)="tech","technology",LEFT(N4024,4)="thea","theater")</f>
        <v>theater</v>
      </c>
      <c r="R4024" t="str">
        <f t="shared" si="314"/>
        <v>plays</v>
      </c>
      <c r="S4024" s="10">
        <f t="shared" si="312"/>
        <v>42036.120833333334</v>
      </c>
      <c r="T4024" s="10">
        <f t="shared" si="313"/>
        <v>41990.584108796291</v>
      </c>
    </row>
    <row r="4025" spans="1:20" ht="43.2">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310"/>
        <v>0</v>
      </c>
      <c r="P4025" t="e">
        <f t="shared" si="311"/>
        <v>#DIV/0!</v>
      </c>
      <c r="Q4025" t="str" cm="1">
        <f t="array" ref="Q4025">_xlfn.IFS(LEFT(N4025,4)="film","film &amp; video",LEFT(N4025,4)="food","food",LEFT(N4025,4)="game","games",LEFT(N4025,4)="jour","journalism",LEFT(N4025,4)="musi","music",LEFT(N4025,4)="phot","photography",LEFT(N4025,4)="publ","publishing",LEFT(N4025,4)="tech","technology",LEFT(N4025,4)="thea","theater")</f>
        <v>theater</v>
      </c>
      <c r="R4025" t="str">
        <f t="shared" si="314"/>
        <v>plays</v>
      </c>
      <c r="S4025" s="10">
        <f t="shared" si="312"/>
        <v>42453.957905092597</v>
      </c>
      <c r="T4025" s="10">
        <f t="shared" si="313"/>
        <v>42408.999571759254</v>
      </c>
    </row>
    <row r="4026" spans="1:20" ht="43.2">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310"/>
        <v>1.2500000000000001E-2</v>
      </c>
      <c r="P4026">
        <f t="shared" si="311"/>
        <v>0.1</v>
      </c>
      <c r="Q4026" t="str" cm="1">
        <f t="array" ref="Q4026">_xlfn.IFS(LEFT(N4026,4)="film","film &amp; video",LEFT(N4026,4)="food","food",LEFT(N4026,4)="game","games",LEFT(N4026,4)="jour","journalism",LEFT(N4026,4)="musi","music",LEFT(N4026,4)="phot","photography",LEFT(N4026,4)="publ","publishing",LEFT(N4026,4)="tech","technology",LEFT(N4026,4)="thea","theater")</f>
        <v>theater</v>
      </c>
      <c r="R4026" t="str">
        <f t="shared" si="314"/>
        <v>plays</v>
      </c>
      <c r="S4026" s="10">
        <f t="shared" si="312"/>
        <v>42247.670104166667</v>
      </c>
      <c r="T4026" s="10">
        <f t="shared" si="313"/>
        <v>42217.670104166667</v>
      </c>
    </row>
    <row r="4027" spans="1:20" ht="57.6">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310"/>
        <v>0.05</v>
      </c>
      <c r="P4027">
        <f t="shared" si="311"/>
        <v>1.6E-2</v>
      </c>
      <c r="Q4027" t="str" cm="1">
        <f t="array" ref="Q4027">_xlfn.IFS(LEFT(N4027,4)="film","film &amp; video",LEFT(N4027,4)="food","food",LEFT(N4027,4)="game","games",LEFT(N4027,4)="jour","journalism",LEFT(N4027,4)="musi","music",LEFT(N4027,4)="phot","photography",LEFT(N4027,4)="publ","publishing",LEFT(N4027,4)="tech","technology",LEFT(N4027,4)="thea","theater")</f>
        <v>theater</v>
      </c>
      <c r="R4027" t="str">
        <f t="shared" si="314"/>
        <v>plays</v>
      </c>
      <c r="S4027" s="10">
        <f t="shared" si="312"/>
        <v>42211.237685185188</v>
      </c>
      <c r="T4027" s="10">
        <f t="shared" si="313"/>
        <v>42151.237685185188</v>
      </c>
    </row>
    <row r="4028" spans="1:20" ht="43.2">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310"/>
        <v>0</v>
      </c>
      <c r="P4028" t="e">
        <f t="shared" si="311"/>
        <v>#DIV/0!</v>
      </c>
      <c r="Q4028" t="str" cm="1">
        <f t="array" ref="Q4028">_xlfn.IFS(LEFT(N4028,4)="film","film &amp; video",LEFT(N4028,4)="food","food",LEFT(N4028,4)="game","games",LEFT(N4028,4)="jour","journalism",LEFT(N4028,4)="musi","music",LEFT(N4028,4)="phot","photography",LEFT(N4028,4)="publ","publishing",LEFT(N4028,4)="tech","technology",LEFT(N4028,4)="thea","theater")</f>
        <v>theater</v>
      </c>
      <c r="R4028" t="str">
        <f t="shared" si="314"/>
        <v>plays</v>
      </c>
      <c r="S4028" s="10">
        <f t="shared" si="312"/>
        <v>42342.697210648148</v>
      </c>
      <c r="T4028" s="10">
        <f t="shared" si="313"/>
        <v>42282.655543981484</v>
      </c>
    </row>
    <row r="4029" spans="1:20" ht="43.2">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310"/>
        <v>7.166666666666667E-2</v>
      </c>
      <c r="P4029">
        <f t="shared" si="311"/>
        <v>3.255813953488372E-2</v>
      </c>
      <c r="Q4029" t="str" cm="1">
        <f t="array" ref="Q4029">_xlfn.IFS(LEFT(N4029,4)="film","film &amp; video",LEFT(N4029,4)="food","food",LEFT(N4029,4)="game","games",LEFT(N4029,4)="jour","journalism",LEFT(N4029,4)="musi","music",LEFT(N4029,4)="phot","photography",LEFT(N4029,4)="publ","publishing",LEFT(N4029,4)="tech","technology",LEFT(N4029,4)="thea","theater")</f>
        <v>theater</v>
      </c>
      <c r="R4029" t="str">
        <f t="shared" si="314"/>
        <v>plays</v>
      </c>
      <c r="S4029" s="10">
        <f t="shared" si="312"/>
        <v>42789.041666666672</v>
      </c>
      <c r="T4029" s="10">
        <f t="shared" si="313"/>
        <v>42768.97084490741</v>
      </c>
    </row>
    <row r="4030" spans="1:20" ht="43.2">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310"/>
        <v>0.28050000000000003</v>
      </c>
      <c r="P4030">
        <f t="shared" si="311"/>
        <v>1.9607843137254902E-2</v>
      </c>
      <c r="Q4030" t="str" cm="1">
        <f t="array" ref="Q4030">_xlfn.IFS(LEFT(N4030,4)="film","film &amp; video",LEFT(N4030,4)="food","food",LEFT(N4030,4)="game","games",LEFT(N4030,4)="jour","journalism",LEFT(N4030,4)="musi","music",LEFT(N4030,4)="phot","photography",LEFT(N4030,4)="publ","publishing",LEFT(N4030,4)="tech","technology",LEFT(N4030,4)="thea","theater")</f>
        <v>theater</v>
      </c>
      <c r="R4030" t="str">
        <f t="shared" si="314"/>
        <v>plays</v>
      </c>
      <c r="S4030" s="10">
        <f t="shared" si="312"/>
        <v>41795.938657407409</v>
      </c>
      <c r="T4030" s="10">
        <f t="shared" si="313"/>
        <v>41765.938657407409</v>
      </c>
    </row>
    <row r="4031" spans="1:20" ht="43.2">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310"/>
        <v>0</v>
      </c>
      <c r="P4031" t="e">
        <f t="shared" si="311"/>
        <v>#DIV/0!</v>
      </c>
      <c r="Q4031" t="str" cm="1">
        <f t="array" ref="Q4031">_xlfn.IFS(LEFT(N4031,4)="film","film &amp; video",LEFT(N4031,4)="food","food",LEFT(N4031,4)="game","games",LEFT(N4031,4)="jour","journalism",LEFT(N4031,4)="musi","music",LEFT(N4031,4)="phot","photography",LEFT(N4031,4)="publ","publishing",LEFT(N4031,4)="tech","technology",LEFT(N4031,4)="thea","theater")</f>
        <v>theater</v>
      </c>
      <c r="R4031" t="str">
        <f t="shared" si="314"/>
        <v>plays</v>
      </c>
      <c r="S4031" s="10">
        <f t="shared" si="312"/>
        <v>42352.025115740747</v>
      </c>
      <c r="T4031" s="10">
        <f t="shared" si="313"/>
        <v>42322.025115740747</v>
      </c>
    </row>
    <row r="4032" spans="1:20" ht="57.6">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310"/>
        <v>0.16</v>
      </c>
      <c r="P4032">
        <f t="shared" si="311"/>
        <v>1.4999999999999999E-2</v>
      </c>
      <c r="Q4032" t="str" cm="1">
        <f t="array" ref="Q4032">_xlfn.IFS(LEFT(N4032,4)="film","film &amp; video",LEFT(N4032,4)="food","food",LEFT(N4032,4)="game","games",LEFT(N4032,4)="jour","journalism",LEFT(N4032,4)="musi","music",LEFT(N4032,4)="phot","photography",LEFT(N4032,4)="publ","publishing",LEFT(N4032,4)="tech","technology",LEFT(N4032,4)="thea","theater")</f>
        <v>theater</v>
      </c>
      <c r="R4032" t="str">
        <f t="shared" si="314"/>
        <v>plays</v>
      </c>
      <c r="S4032" s="10">
        <f t="shared" si="312"/>
        <v>42403.784027777772</v>
      </c>
      <c r="T4032" s="10">
        <f t="shared" si="313"/>
        <v>42374.655081018514</v>
      </c>
    </row>
    <row r="4033" spans="1:20" ht="43.2">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310"/>
        <v>0</v>
      </c>
      <c r="P4033" t="e">
        <f t="shared" si="311"/>
        <v>#DIV/0!</v>
      </c>
      <c r="Q4033" t="str" cm="1">
        <f t="array" ref="Q4033">_xlfn.IFS(LEFT(N4033,4)="film","film &amp; video",LEFT(N4033,4)="food","food",LEFT(N4033,4)="game","games",LEFT(N4033,4)="jour","journalism",LEFT(N4033,4)="musi","music",LEFT(N4033,4)="phot","photography",LEFT(N4033,4)="publ","publishing",LEFT(N4033,4)="tech","technology",LEFT(N4033,4)="thea","theater")</f>
        <v>theater</v>
      </c>
      <c r="R4033" t="str">
        <f t="shared" si="314"/>
        <v>plays</v>
      </c>
      <c r="S4033" s="10">
        <f t="shared" si="312"/>
        <v>41991.626898148148</v>
      </c>
      <c r="T4033" s="10">
        <f t="shared" si="313"/>
        <v>41941.585231481484</v>
      </c>
    </row>
    <row r="4034" spans="1:20" ht="43.2">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315">E4034/D4034</f>
        <v>6.8287037037037035E-2</v>
      </c>
      <c r="P4034">
        <f t="shared" ref="P4034:P4097" si="316">L4034/E4034</f>
        <v>1.6949152542372881E-2</v>
      </c>
      <c r="Q4034" t="str" cm="1">
        <f t="array" ref="Q4034">_xlfn.IFS(LEFT(N4034,4)="film","film &amp; video",LEFT(N4034,4)="food","food",LEFT(N4034,4)="game","games",LEFT(N4034,4)="jour","journalism",LEFT(N4034,4)="musi","music",LEFT(N4034,4)="phot","photography",LEFT(N4034,4)="publ","publishing",LEFT(N4034,4)="tech","technology",LEFT(N4034,4)="thea","theater")</f>
        <v>theater</v>
      </c>
      <c r="R4034" t="str">
        <f t="shared" si="314"/>
        <v>plays</v>
      </c>
      <c r="S4034" s="10">
        <f t="shared" ref="S4034:S4097" si="317">(((I4034/60)/60)/24)+DATE(1970,1,1)</f>
        <v>42353.85087962963</v>
      </c>
      <c r="T4034" s="10">
        <f t="shared" ref="T4034:T4097" si="318">(((J4034/60)/60)/24)+DATE(1970,1,1)</f>
        <v>42293.809212962966</v>
      </c>
    </row>
    <row r="4035" spans="1:20" ht="43.2">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315"/>
        <v>0.25698702928870293</v>
      </c>
      <c r="P4035">
        <f t="shared" si="316"/>
        <v>1.5304486005350058E-2</v>
      </c>
      <c r="Q4035" t="str" cm="1">
        <f t="array" ref="Q4035">_xlfn.IFS(LEFT(N4035,4)="film","film &amp; video",LEFT(N4035,4)="food","food",LEFT(N4035,4)="game","games",LEFT(N4035,4)="jour","journalism",LEFT(N4035,4)="musi","music",LEFT(N4035,4)="phot","photography",LEFT(N4035,4)="publ","publishing",LEFT(N4035,4)="tech","technology",LEFT(N4035,4)="thea","theater")</f>
        <v>theater</v>
      </c>
      <c r="R4035" t="str">
        <f t="shared" ref="R4035:R4098" si="319">MID(N4035,SEARCH("/",N4035)+1,17)</f>
        <v>plays</v>
      </c>
      <c r="S4035" s="10">
        <f t="shared" si="317"/>
        <v>42645.375</v>
      </c>
      <c r="T4035" s="10">
        <f t="shared" si="318"/>
        <v>42614.268796296295</v>
      </c>
    </row>
    <row r="4036" spans="1:20" ht="43.2">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315"/>
        <v>1.4814814814814815E-2</v>
      </c>
      <c r="P4036">
        <f t="shared" si="316"/>
        <v>0.01</v>
      </c>
      <c r="Q4036" t="str" cm="1">
        <f t="array" ref="Q4036">_xlfn.IFS(LEFT(N4036,4)="film","film &amp; video",LEFT(N4036,4)="food","food",LEFT(N4036,4)="game","games",LEFT(N4036,4)="jour","journalism",LEFT(N4036,4)="musi","music",LEFT(N4036,4)="phot","photography",LEFT(N4036,4)="publ","publishing",LEFT(N4036,4)="tech","technology",LEFT(N4036,4)="thea","theater")</f>
        <v>theater</v>
      </c>
      <c r="R4036" t="str">
        <f t="shared" si="319"/>
        <v>plays</v>
      </c>
      <c r="S4036" s="10">
        <f t="shared" si="317"/>
        <v>42097.905671296292</v>
      </c>
      <c r="T4036" s="10">
        <f t="shared" si="318"/>
        <v>42067.947337962964</v>
      </c>
    </row>
    <row r="4037" spans="1:20" ht="28.8">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315"/>
        <v>0.36849999999999999</v>
      </c>
      <c r="P4037">
        <f t="shared" si="316"/>
        <v>6.7842605156037995E-3</v>
      </c>
      <c r="Q4037" t="str" cm="1">
        <f t="array" ref="Q4037">_xlfn.IFS(LEFT(N4037,4)="film","film &amp; video",LEFT(N4037,4)="food","food",LEFT(N4037,4)="game","games",LEFT(N4037,4)="jour","journalism",LEFT(N4037,4)="musi","music",LEFT(N4037,4)="phot","photography",LEFT(N4037,4)="publ","publishing",LEFT(N4037,4)="tech","technology",LEFT(N4037,4)="thea","theater")</f>
        <v>theater</v>
      </c>
      <c r="R4037" t="str">
        <f t="shared" si="319"/>
        <v>plays</v>
      </c>
      <c r="S4037" s="10">
        <f t="shared" si="317"/>
        <v>41933.882951388885</v>
      </c>
      <c r="T4037" s="10">
        <f t="shared" si="318"/>
        <v>41903.882951388885</v>
      </c>
    </row>
    <row r="4038" spans="1:20" ht="43.2">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315"/>
        <v>0.47049999999999997</v>
      </c>
      <c r="P4038">
        <f t="shared" si="316"/>
        <v>6.0219624512929506E-3</v>
      </c>
      <c r="Q4038" t="str" cm="1">
        <f t="array" ref="Q4038">_xlfn.IFS(LEFT(N4038,4)="film","film &amp; video",LEFT(N4038,4)="food","food",LEFT(N4038,4)="game","games",LEFT(N4038,4)="jour","journalism",LEFT(N4038,4)="musi","music",LEFT(N4038,4)="phot","photography",LEFT(N4038,4)="publ","publishing",LEFT(N4038,4)="tech","technology",LEFT(N4038,4)="thea","theater")</f>
        <v>theater</v>
      </c>
      <c r="R4038" t="str">
        <f t="shared" si="319"/>
        <v>plays</v>
      </c>
      <c r="S4038" s="10">
        <f t="shared" si="317"/>
        <v>41821.9375</v>
      </c>
      <c r="T4038" s="10">
        <f t="shared" si="318"/>
        <v>41804.937083333331</v>
      </c>
    </row>
    <row r="4039" spans="1:20" ht="57.6">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315"/>
        <v>0.11428571428571428</v>
      </c>
      <c r="P4039">
        <f t="shared" si="316"/>
        <v>2.5000000000000001E-2</v>
      </c>
      <c r="Q4039" t="str" cm="1">
        <f t="array" ref="Q4039">_xlfn.IFS(LEFT(N4039,4)="film","film &amp; video",LEFT(N4039,4)="food","food",LEFT(N4039,4)="game","games",LEFT(N4039,4)="jour","journalism",LEFT(N4039,4)="musi","music",LEFT(N4039,4)="phot","photography",LEFT(N4039,4)="publ","publishing",LEFT(N4039,4)="tech","technology",LEFT(N4039,4)="thea","theater")</f>
        <v>theater</v>
      </c>
      <c r="R4039" t="str">
        <f t="shared" si="319"/>
        <v>plays</v>
      </c>
      <c r="S4039" s="10">
        <f t="shared" si="317"/>
        <v>42514.600694444445</v>
      </c>
      <c r="T4039" s="10">
        <f t="shared" si="318"/>
        <v>42497.070775462969</v>
      </c>
    </row>
    <row r="4040" spans="1:20" ht="43.2">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315"/>
        <v>0.12039999999999999</v>
      </c>
      <c r="P4040">
        <f t="shared" si="316"/>
        <v>1.3289036544850499E-2</v>
      </c>
      <c r="Q4040" t="str" cm="1">
        <f t="array" ref="Q4040">_xlfn.IFS(LEFT(N4040,4)="film","film &amp; video",LEFT(N4040,4)="food","food",LEFT(N4040,4)="game","games",LEFT(N4040,4)="jour","journalism",LEFT(N4040,4)="musi","music",LEFT(N4040,4)="phot","photography",LEFT(N4040,4)="publ","publishing",LEFT(N4040,4)="tech","technology",LEFT(N4040,4)="thea","theater")</f>
        <v>theater</v>
      </c>
      <c r="R4040" t="str">
        <f t="shared" si="319"/>
        <v>plays</v>
      </c>
      <c r="S4040" s="10">
        <f t="shared" si="317"/>
        <v>41929.798726851855</v>
      </c>
      <c r="T4040" s="10">
        <f t="shared" si="318"/>
        <v>41869.798726851855</v>
      </c>
    </row>
    <row r="4041" spans="1:20" ht="43.2">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315"/>
        <v>0.6</v>
      </c>
      <c r="P4041">
        <f t="shared" si="316"/>
        <v>1.6666666666666666E-2</v>
      </c>
      <c r="Q4041" t="str" cm="1">
        <f t="array" ref="Q4041">_xlfn.IFS(LEFT(N4041,4)="film","film &amp; video",LEFT(N4041,4)="food","food",LEFT(N4041,4)="game","games",LEFT(N4041,4)="jour","journalism",LEFT(N4041,4)="musi","music",LEFT(N4041,4)="phot","photography",LEFT(N4041,4)="publ","publishing",LEFT(N4041,4)="tech","technology",LEFT(N4041,4)="thea","theater")</f>
        <v>theater</v>
      </c>
      <c r="R4041" t="str">
        <f t="shared" si="319"/>
        <v>plays</v>
      </c>
      <c r="S4041" s="10">
        <f t="shared" si="317"/>
        <v>42339.249305555553</v>
      </c>
      <c r="T4041" s="10">
        <f t="shared" si="318"/>
        <v>42305.670914351853</v>
      </c>
    </row>
    <row r="4042" spans="1:20" ht="43.2">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315"/>
        <v>0.3125</v>
      </c>
      <c r="P4042">
        <f t="shared" si="316"/>
        <v>8.0000000000000004E-4</v>
      </c>
      <c r="Q4042" t="str" cm="1">
        <f t="array" ref="Q4042">_xlfn.IFS(LEFT(N4042,4)="film","film &amp; video",LEFT(N4042,4)="food","food",LEFT(N4042,4)="game","games",LEFT(N4042,4)="jour","journalism",LEFT(N4042,4)="musi","music",LEFT(N4042,4)="phot","photography",LEFT(N4042,4)="publ","publishing",LEFT(N4042,4)="tech","technology",LEFT(N4042,4)="thea","theater")</f>
        <v>theater</v>
      </c>
      <c r="R4042" t="str">
        <f t="shared" si="319"/>
        <v>plays</v>
      </c>
      <c r="S4042" s="10">
        <f t="shared" si="317"/>
        <v>42203.125</v>
      </c>
      <c r="T4042" s="10">
        <f t="shared" si="318"/>
        <v>42144.231527777782</v>
      </c>
    </row>
    <row r="4043" spans="1:20" ht="28.8">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315"/>
        <v>4.1999999999999997E-3</v>
      </c>
      <c r="P4043">
        <f t="shared" si="316"/>
        <v>9.5238095238095233E-2</v>
      </c>
      <c r="Q4043" t="str" cm="1">
        <f t="array" ref="Q4043">_xlfn.IFS(LEFT(N4043,4)="film","film &amp; video",LEFT(N4043,4)="food","food",LEFT(N4043,4)="game","games",LEFT(N4043,4)="jour","journalism",LEFT(N4043,4)="musi","music",LEFT(N4043,4)="phot","photography",LEFT(N4043,4)="publ","publishing",LEFT(N4043,4)="tech","technology",LEFT(N4043,4)="thea","theater")</f>
        <v>theater</v>
      </c>
      <c r="R4043" t="str">
        <f t="shared" si="319"/>
        <v>plays</v>
      </c>
      <c r="S4043" s="10">
        <f t="shared" si="317"/>
        <v>42619.474004629628</v>
      </c>
      <c r="T4043" s="10">
        <f t="shared" si="318"/>
        <v>42559.474004629628</v>
      </c>
    </row>
    <row r="4044" spans="1:20" ht="43.2">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315"/>
        <v>2.0999999999999999E-3</v>
      </c>
      <c r="P4044">
        <f t="shared" si="316"/>
        <v>0.14285714285714285</v>
      </c>
      <c r="Q4044" t="str" cm="1">
        <f t="array" ref="Q4044">_xlfn.IFS(LEFT(N4044,4)="film","film &amp; video",LEFT(N4044,4)="food","food",LEFT(N4044,4)="game","games",LEFT(N4044,4)="jour","journalism",LEFT(N4044,4)="musi","music",LEFT(N4044,4)="phot","photography",LEFT(N4044,4)="publ","publishing",LEFT(N4044,4)="tech","technology",LEFT(N4044,4)="thea","theater")</f>
        <v>theater</v>
      </c>
      <c r="R4044" t="str">
        <f t="shared" si="319"/>
        <v>plays</v>
      </c>
      <c r="S4044" s="10">
        <f t="shared" si="317"/>
        <v>42024.802777777775</v>
      </c>
      <c r="T4044" s="10">
        <f t="shared" si="318"/>
        <v>41995.084074074075</v>
      </c>
    </row>
    <row r="4045" spans="1:20" ht="43.2">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315"/>
        <v>0</v>
      </c>
      <c r="P4045" t="e">
        <f t="shared" si="316"/>
        <v>#DIV/0!</v>
      </c>
      <c r="Q4045" t="str" cm="1">
        <f t="array" ref="Q4045">_xlfn.IFS(LEFT(N4045,4)="film","film &amp; video",LEFT(N4045,4)="food","food",LEFT(N4045,4)="game","games",LEFT(N4045,4)="jour","journalism",LEFT(N4045,4)="musi","music",LEFT(N4045,4)="phot","photography",LEFT(N4045,4)="publ","publishing",LEFT(N4045,4)="tech","technology",LEFT(N4045,4)="thea","theater")</f>
        <v>theater</v>
      </c>
      <c r="R4045" t="str">
        <f t="shared" si="319"/>
        <v>plays</v>
      </c>
      <c r="S4045" s="10">
        <f t="shared" si="317"/>
        <v>41963.957465277781</v>
      </c>
      <c r="T4045" s="10">
        <f t="shared" si="318"/>
        <v>41948.957465277781</v>
      </c>
    </row>
    <row r="4046" spans="1:20" ht="43.2">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315"/>
        <v>0.375</v>
      </c>
      <c r="P4046">
        <f t="shared" si="316"/>
        <v>1.7777777777777778E-2</v>
      </c>
      <c r="Q4046" t="str" cm="1">
        <f t="array" ref="Q4046">_xlfn.IFS(LEFT(N4046,4)="film","film &amp; video",LEFT(N4046,4)="food","food",LEFT(N4046,4)="game","games",LEFT(N4046,4)="jour","journalism",LEFT(N4046,4)="musi","music",LEFT(N4046,4)="phot","photography",LEFT(N4046,4)="publ","publishing",LEFT(N4046,4)="tech","technology",LEFT(N4046,4)="thea","theater")</f>
        <v>theater</v>
      </c>
      <c r="R4046" t="str">
        <f t="shared" si="319"/>
        <v>plays</v>
      </c>
      <c r="S4046" s="10">
        <f t="shared" si="317"/>
        <v>42104.208333333328</v>
      </c>
      <c r="T4046" s="10">
        <f t="shared" si="318"/>
        <v>42074.219699074078</v>
      </c>
    </row>
    <row r="4047" spans="1:20" ht="57.6">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315"/>
        <v>2.0000000000000001E-4</v>
      </c>
      <c r="P4047">
        <f t="shared" si="316"/>
        <v>1</v>
      </c>
      <c r="Q4047" t="str" cm="1">
        <f t="array" ref="Q4047">_xlfn.IFS(LEFT(N4047,4)="film","film &amp; video",LEFT(N4047,4)="food","food",LEFT(N4047,4)="game","games",LEFT(N4047,4)="jour","journalism",LEFT(N4047,4)="musi","music",LEFT(N4047,4)="phot","photography",LEFT(N4047,4)="publ","publishing",LEFT(N4047,4)="tech","technology",LEFT(N4047,4)="thea","theater")</f>
        <v>theater</v>
      </c>
      <c r="R4047" t="str">
        <f t="shared" si="319"/>
        <v>plays</v>
      </c>
      <c r="S4047" s="10">
        <f t="shared" si="317"/>
        <v>41872.201261574075</v>
      </c>
      <c r="T4047" s="10">
        <f t="shared" si="318"/>
        <v>41842.201261574075</v>
      </c>
    </row>
    <row r="4048" spans="1:20" ht="57.6">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315"/>
        <v>8.2142857142857142E-2</v>
      </c>
      <c r="P4048">
        <f t="shared" si="316"/>
        <v>2.6086956521739129E-2</v>
      </c>
      <c r="Q4048" t="str" cm="1">
        <f t="array" ref="Q4048">_xlfn.IFS(LEFT(N4048,4)="film","film &amp; video",LEFT(N4048,4)="food","food",LEFT(N4048,4)="game","games",LEFT(N4048,4)="jour","journalism",LEFT(N4048,4)="musi","music",LEFT(N4048,4)="phot","photography",LEFT(N4048,4)="publ","publishing",LEFT(N4048,4)="tech","technology",LEFT(N4048,4)="thea","theater")</f>
        <v>theater</v>
      </c>
      <c r="R4048" t="str">
        <f t="shared" si="319"/>
        <v>plays</v>
      </c>
      <c r="S4048" s="10">
        <f t="shared" si="317"/>
        <v>41934.650578703702</v>
      </c>
      <c r="T4048" s="10">
        <f t="shared" si="318"/>
        <v>41904.650578703702</v>
      </c>
    </row>
    <row r="4049" spans="1:20" ht="43.2">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315"/>
        <v>2.1999999999999999E-2</v>
      </c>
      <c r="P4049">
        <f t="shared" si="316"/>
        <v>3.6363636363636362E-2</v>
      </c>
      <c r="Q4049" t="str" cm="1">
        <f t="array" ref="Q4049">_xlfn.IFS(LEFT(N4049,4)="film","film &amp; video",LEFT(N4049,4)="food","food",LEFT(N4049,4)="game","games",LEFT(N4049,4)="jour","journalism",LEFT(N4049,4)="musi","music",LEFT(N4049,4)="phot","photography",LEFT(N4049,4)="publ","publishing",LEFT(N4049,4)="tech","technology",LEFT(N4049,4)="thea","theater")</f>
        <v>theater</v>
      </c>
      <c r="R4049" t="str">
        <f t="shared" si="319"/>
        <v>plays</v>
      </c>
      <c r="S4049" s="10">
        <f t="shared" si="317"/>
        <v>42015.041666666672</v>
      </c>
      <c r="T4049" s="10">
        <f t="shared" si="318"/>
        <v>41991.022488425922</v>
      </c>
    </row>
    <row r="4050" spans="1:20" ht="43.2">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315"/>
        <v>0.17652941176470588</v>
      </c>
      <c r="P4050">
        <f t="shared" si="316"/>
        <v>3.0323225591469511E-2</v>
      </c>
      <c r="Q4050" t="str" cm="1">
        <f t="array" ref="Q4050">_xlfn.IFS(LEFT(N4050,4)="film","film &amp; video",LEFT(N4050,4)="food","food",LEFT(N4050,4)="game","games",LEFT(N4050,4)="jour","journalism",LEFT(N4050,4)="musi","music",LEFT(N4050,4)="phot","photography",LEFT(N4050,4)="publ","publishing",LEFT(N4050,4)="tech","technology",LEFT(N4050,4)="thea","theater")</f>
        <v>theater</v>
      </c>
      <c r="R4050" t="str">
        <f t="shared" si="319"/>
        <v>plays</v>
      </c>
      <c r="S4050" s="10">
        <f t="shared" si="317"/>
        <v>42471.467442129629</v>
      </c>
      <c r="T4050" s="10">
        <f t="shared" si="318"/>
        <v>42436.509108796294</v>
      </c>
    </row>
    <row r="4051" spans="1:20" ht="43.2">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315"/>
        <v>8.0000000000000004E-4</v>
      </c>
      <c r="P4051">
        <f t="shared" si="316"/>
        <v>6.25E-2</v>
      </c>
      <c r="Q4051" t="str" cm="1">
        <f t="array" ref="Q4051">_xlfn.IFS(LEFT(N4051,4)="film","film &amp; video",LEFT(N4051,4)="food","food",LEFT(N4051,4)="game","games",LEFT(N4051,4)="jour","journalism",LEFT(N4051,4)="musi","music",LEFT(N4051,4)="phot","photography",LEFT(N4051,4)="publ","publishing",LEFT(N4051,4)="tech","technology",LEFT(N4051,4)="thea","theater")</f>
        <v>theater</v>
      </c>
      <c r="R4051" t="str">
        <f t="shared" si="319"/>
        <v>plays</v>
      </c>
      <c r="S4051" s="10">
        <f t="shared" si="317"/>
        <v>42199.958506944444</v>
      </c>
      <c r="T4051" s="10">
        <f t="shared" si="318"/>
        <v>42169.958506944444</v>
      </c>
    </row>
    <row r="4052" spans="1:20" ht="43.2">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315"/>
        <v>6.6666666666666664E-4</v>
      </c>
      <c r="P4052">
        <f t="shared" si="316"/>
        <v>1</v>
      </c>
      <c r="Q4052" t="str" cm="1">
        <f t="array" ref="Q4052">_xlfn.IFS(LEFT(N4052,4)="film","film &amp; video",LEFT(N4052,4)="food","food",LEFT(N4052,4)="game","games",LEFT(N4052,4)="jour","journalism",LEFT(N4052,4)="musi","music",LEFT(N4052,4)="phot","photography",LEFT(N4052,4)="publ","publishing",LEFT(N4052,4)="tech","technology",LEFT(N4052,4)="thea","theater")</f>
        <v>theater</v>
      </c>
      <c r="R4052" t="str">
        <f t="shared" si="319"/>
        <v>plays</v>
      </c>
      <c r="S4052" s="10">
        <f t="shared" si="317"/>
        <v>41935.636469907404</v>
      </c>
      <c r="T4052" s="10">
        <f t="shared" si="318"/>
        <v>41905.636469907404</v>
      </c>
    </row>
    <row r="4053" spans="1:20" ht="43.2">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315"/>
        <v>0</v>
      </c>
      <c r="P4053" t="e">
        <f t="shared" si="316"/>
        <v>#DIV/0!</v>
      </c>
      <c r="Q4053" t="str" cm="1">
        <f t="array" ref="Q4053">_xlfn.IFS(LEFT(N4053,4)="film","film &amp; video",LEFT(N4053,4)="food","food",LEFT(N4053,4)="game","games",LEFT(N4053,4)="jour","journalism",LEFT(N4053,4)="musi","music",LEFT(N4053,4)="phot","photography",LEFT(N4053,4)="publ","publishing",LEFT(N4053,4)="tech","technology",LEFT(N4053,4)="thea","theater")</f>
        <v>theater</v>
      </c>
      <c r="R4053" t="str">
        <f t="shared" si="319"/>
        <v>plays</v>
      </c>
      <c r="S4053" s="10">
        <f t="shared" si="317"/>
        <v>41768.286805555559</v>
      </c>
      <c r="T4053" s="10">
        <f t="shared" si="318"/>
        <v>41761.810150462967</v>
      </c>
    </row>
    <row r="4054" spans="1:20" ht="57.6">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315"/>
        <v>0.37533333333333335</v>
      </c>
      <c r="P4054">
        <f t="shared" si="316"/>
        <v>1.1545293072824156E-2</v>
      </c>
      <c r="Q4054" t="str" cm="1">
        <f t="array" ref="Q4054">_xlfn.IFS(LEFT(N4054,4)="film","film &amp; video",LEFT(N4054,4)="food","food",LEFT(N4054,4)="game","games",LEFT(N4054,4)="jour","journalism",LEFT(N4054,4)="musi","music",LEFT(N4054,4)="phot","photography",LEFT(N4054,4)="publ","publishing",LEFT(N4054,4)="tech","technology",LEFT(N4054,4)="thea","theater")</f>
        <v>theater</v>
      </c>
      <c r="R4054" t="str">
        <f t="shared" si="319"/>
        <v>plays</v>
      </c>
      <c r="S4054" s="10">
        <f t="shared" si="317"/>
        <v>41925.878657407404</v>
      </c>
      <c r="T4054" s="10">
        <f t="shared" si="318"/>
        <v>41865.878657407404</v>
      </c>
    </row>
    <row r="4055" spans="1:20" ht="43.2">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315"/>
        <v>0.22</v>
      </c>
      <c r="P4055">
        <f t="shared" si="316"/>
        <v>1.8181818181818181E-2</v>
      </c>
      <c r="Q4055" t="str" cm="1">
        <f t="array" ref="Q4055">_xlfn.IFS(LEFT(N4055,4)="film","film &amp; video",LEFT(N4055,4)="food","food",LEFT(N4055,4)="game","games",LEFT(N4055,4)="jour","journalism",LEFT(N4055,4)="musi","music",LEFT(N4055,4)="phot","photography",LEFT(N4055,4)="publ","publishing",LEFT(N4055,4)="tech","technology",LEFT(N4055,4)="thea","theater")</f>
        <v>theater</v>
      </c>
      <c r="R4055" t="str">
        <f t="shared" si="319"/>
        <v>plays</v>
      </c>
      <c r="S4055" s="10">
        <f t="shared" si="317"/>
        <v>41958.833333333328</v>
      </c>
      <c r="T4055" s="10">
        <f t="shared" si="318"/>
        <v>41928.690138888887</v>
      </c>
    </row>
    <row r="4056" spans="1:20" ht="43.2">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315"/>
        <v>0</v>
      </c>
      <c r="P4056" t="e">
        <f t="shared" si="316"/>
        <v>#DIV/0!</v>
      </c>
      <c r="Q4056" t="str" cm="1">
        <f t="array" ref="Q4056">_xlfn.IFS(LEFT(N4056,4)="film","film &amp; video",LEFT(N4056,4)="food","food",LEFT(N4056,4)="game","games",LEFT(N4056,4)="jour","journalism",LEFT(N4056,4)="musi","music",LEFT(N4056,4)="phot","photography",LEFT(N4056,4)="publ","publishing",LEFT(N4056,4)="tech","technology",LEFT(N4056,4)="thea","theater")</f>
        <v>theater</v>
      </c>
      <c r="R4056" t="str">
        <f t="shared" si="319"/>
        <v>plays</v>
      </c>
      <c r="S4056" s="10">
        <f t="shared" si="317"/>
        <v>42644.166666666672</v>
      </c>
      <c r="T4056" s="10">
        <f t="shared" si="318"/>
        <v>42613.841261574074</v>
      </c>
    </row>
    <row r="4057" spans="1:20" ht="43.2">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315"/>
        <v>0.1762</v>
      </c>
      <c r="P4057">
        <f t="shared" si="316"/>
        <v>2.383654937570942E-2</v>
      </c>
      <c r="Q4057" t="str" cm="1">
        <f t="array" ref="Q4057">_xlfn.IFS(LEFT(N4057,4)="film","film &amp; video",LEFT(N4057,4)="food","food",LEFT(N4057,4)="game","games",LEFT(N4057,4)="jour","journalism",LEFT(N4057,4)="musi","music",LEFT(N4057,4)="phot","photography",LEFT(N4057,4)="publ","publishing",LEFT(N4057,4)="tech","technology",LEFT(N4057,4)="thea","theater")</f>
        <v>theater</v>
      </c>
      <c r="R4057" t="str">
        <f t="shared" si="319"/>
        <v>plays</v>
      </c>
      <c r="S4057" s="10">
        <f t="shared" si="317"/>
        <v>41809.648506944446</v>
      </c>
      <c r="T4057" s="10">
        <f t="shared" si="318"/>
        <v>41779.648506944446</v>
      </c>
    </row>
    <row r="4058" spans="1:20" ht="43.2">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315"/>
        <v>0.53</v>
      </c>
      <c r="P4058">
        <f t="shared" si="316"/>
        <v>1.1320754716981131E-2</v>
      </c>
      <c r="Q4058" t="str" cm="1">
        <f t="array" ref="Q4058">_xlfn.IFS(LEFT(N4058,4)="film","film &amp; video",LEFT(N4058,4)="food","food",LEFT(N4058,4)="game","games",LEFT(N4058,4)="jour","journalism",LEFT(N4058,4)="musi","music",LEFT(N4058,4)="phot","photography",LEFT(N4058,4)="publ","publishing",LEFT(N4058,4)="tech","technology",LEFT(N4058,4)="thea","theater")</f>
        <v>theater</v>
      </c>
      <c r="R4058" t="str">
        <f t="shared" si="319"/>
        <v>plays</v>
      </c>
      <c r="S4058" s="10">
        <f t="shared" si="317"/>
        <v>42554.832638888889</v>
      </c>
      <c r="T4058" s="10">
        <f t="shared" si="318"/>
        <v>42534.933321759265</v>
      </c>
    </row>
    <row r="4059" spans="1:20" ht="57.6">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315"/>
        <v>0.22142857142857142</v>
      </c>
      <c r="P4059">
        <f t="shared" si="316"/>
        <v>7.7419354838709677E-3</v>
      </c>
      <c r="Q4059" t="str" cm="1">
        <f t="array" ref="Q4059">_xlfn.IFS(LEFT(N4059,4)="film","film &amp; video",LEFT(N4059,4)="food","food",LEFT(N4059,4)="game","games",LEFT(N4059,4)="jour","journalism",LEFT(N4059,4)="musi","music",LEFT(N4059,4)="phot","photography",LEFT(N4059,4)="publ","publishing",LEFT(N4059,4)="tech","technology",LEFT(N4059,4)="thea","theater")</f>
        <v>theater</v>
      </c>
      <c r="R4059" t="str">
        <f t="shared" si="319"/>
        <v>plays</v>
      </c>
      <c r="S4059" s="10">
        <f t="shared" si="317"/>
        <v>42333.958333333328</v>
      </c>
      <c r="T4059" s="10">
        <f t="shared" si="318"/>
        <v>42310.968518518523</v>
      </c>
    </row>
    <row r="4060" spans="1:20" ht="43.2">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315"/>
        <v>2.5333333333333333E-2</v>
      </c>
      <c r="P4060">
        <f t="shared" si="316"/>
        <v>4.2105263157894736E-2</v>
      </c>
      <c r="Q4060" t="str" cm="1">
        <f t="array" ref="Q4060">_xlfn.IFS(LEFT(N4060,4)="film","film &amp; video",LEFT(N4060,4)="food","food",LEFT(N4060,4)="game","games",LEFT(N4060,4)="jour","journalism",LEFT(N4060,4)="musi","music",LEFT(N4060,4)="phot","photography",LEFT(N4060,4)="publ","publishing",LEFT(N4060,4)="tech","technology",LEFT(N4060,4)="thea","theater")</f>
        <v>theater</v>
      </c>
      <c r="R4060" t="str">
        <f t="shared" si="319"/>
        <v>plays</v>
      </c>
      <c r="S4060" s="10">
        <f t="shared" si="317"/>
        <v>42461.165972222225</v>
      </c>
      <c r="T4060" s="10">
        <f t="shared" si="318"/>
        <v>42446.060694444444</v>
      </c>
    </row>
    <row r="4061" spans="1:20" ht="43.2">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315"/>
        <v>2.5000000000000001E-2</v>
      </c>
      <c r="P4061">
        <f t="shared" si="316"/>
        <v>2.8000000000000001E-2</v>
      </c>
      <c r="Q4061" t="str" cm="1">
        <f t="array" ref="Q4061">_xlfn.IFS(LEFT(N4061,4)="film","film &amp; video",LEFT(N4061,4)="food","food",LEFT(N4061,4)="game","games",LEFT(N4061,4)="jour","journalism",LEFT(N4061,4)="musi","music",LEFT(N4061,4)="phot","photography",LEFT(N4061,4)="publ","publishing",LEFT(N4061,4)="tech","technology",LEFT(N4061,4)="thea","theater")</f>
        <v>theater</v>
      </c>
      <c r="R4061" t="str">
        <f t="shared" si="319"/>
        <v>plays</v>
      </c>
      <c r="S4061" s="10">
        <f t="shared" si="317"/>
        <v>41898.125</v>
      </c>
      <c r="T4061" s="10">
        <f t="shared" si="318"/>
        <v>41866.640648148146</v>
      </c>
    </row>
    <row r="4062" spans="1:20" ht="57.6">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315"/>
        <v>2.8500000000000001E-2</v>
      </c>
      <c r="P4062">
        <f t="shared" si="316"/>
        <v>1.7543859649122806E-2</v>
      </c>
      <c r="Q4062" t="str" cm="1">
        <f t="array" ref="Q4062">_xlfn.IFS(LEFT(N4062,4)="film","film &amp; video",LEFT(N4062,4)="food","food",LEFT(N4062,4)="game","games",LEFT(N4062,4)="jour","journalism",LEFT(N4062,4)="musi","music",LEFT(N4062,4)="phot","photography",LEFT(N4062,4)="publ","publishing",LEFT(N4062,4)="tech","technology",LEFT(N4062,4)="thea","theater")</f>
        <v>theater</v>
      </c>
      <c r="R4062" t="str">
        <f t="shared" si="319"/>
        <v>plays</v>
      </c>
      <c r="S4062" s="10">
        <f t="shared" si="317"/>
        <v>41813.666666666664</v>
      </c>
      <c r="T4062" s="10">
        <f t="shared" si="318"/>
        <v>41779.695092592592</v>
      </c>
    </row>
    <row r="4063" spans="1:20" ht="43.2">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315"/>
        <v>0</v>
      </c>
      <c r="P4063" t="e">
        <f t="shared" si="316"/>
        <v>#DIV/0!</v>
      </c>
      <c r="Q4063" t="str" cm="1">
        <f t="array" ref="Q4063">_xlfn.IFS(LEFT(N4063,4)="film","film &amp; video",LEFT(N4063,4)="food","food",LEFT(N4063,4)="game","games",LEFT(N4063,4)="jour","journalism",LEFT(N4063,4)="musi","music",LEFT(N4063,4)="phot","photography",LEFT(N4063,4)="publ","publishing",LEFT(N4063,4)="tech","technology",LEFT(N4063,4)="thea","theater")</f>
        <v>theater</v>
      </c>
      <c r="R4063" t="str">
        <f t="shared" si="319"/>
        <v>plays</v>
      </c>
      <c r="S4063" s="10">
        <f t="shared" si="317"/>
        <v>42481.099803240737</v>
      </c>
      <c r="T4063" s="10">
        <f t="shared" si="318"/>
        <v>42421.141469907408</v>
      </c>
    </row>
    <row r="4064" spans="1:20" ht="43.2">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315"/>
        <v>2.4500000000000001E-2</v>
      </c>
      <c r="P4064">
        <f t="shared" si="316"/>
        <v>6.1224489795918364E-3</v>
      </c>
      <c r="Q4064" t="str" cm="1">
        <f t="array" ref="Q4064">_xlfn.IFS(LEFT(N4064,4)="film","film &amp; video",LEFT(N4064,4)="food","food",LEFT(N4064,4)="game","games",LEFT(N4064,4)="jour","journalism",LEFT(N4064,4)="musi","music",LEFT(N4064,4)="phot","photography",LEFT(N4064,4)="publ","publishing",LEFT(N4064,4)="tech","technology",LEFT(N4064,4)="thea","theater")</f>
        <v>theater</v>
      </c>
      <c r="R4064" t="str">
        <f t="shared" si="319"/>
        <v>plays</v>
      </c>
      <c r="S4064" s="10">
        <f t="shared" si="317"/>
        <v>42553.739212962959</v>
      </c>
      <c r="T4064" s="10">
        <f t="shared" si="318"/>
        <v>42523.739212962959</v>
      </c>
    </row>
    <row r="4065" spans="1:20" ht="43.2">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315"/>
        <v>1.4210526315789474E-2</v>
      </c>
      <c r="P4065">
        <f t="shared" si="316"/>
        <v>6.6666666666666666E-2</v>
      </c>
      <c r="Q4065" t="str" cm="1">
        <f t="array" ref="Q4065">_xlfn.IFS(LEFT(N4065,4)="film","film &amp; video",LEFT(N4065,4)="food","food",LEFT(N4065,4)="game","games",LEFT(N4065,4)="jour","journalism",LEFT(N4065,4)="musi","music",LEFT(N4065,4)="phot","photography",LEFT(N4065,4)="publ","publishing",LEFT(N4065,4)="tech","technology",LEFT(N4065,4)="thea","theater")</f>
        <v>theater</v>
      </c>
      <c r="R4065" t="str">
        <f t="shared" si="319"/>
        <v>plays</v>
      </c>
      <c r="S4065" s="10">
        <f t="shared" si="317"/>
        <v>41817.681527777779</v>
      </c>
      <c r="T4065" s="10">
        <f t="shared" si="318"/>
        <v>41787.681527777779</v>
      </c>
    </row>
    <row r="4066" spans="1:20" ht="43.2">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315"/>
        <v>0.1925</v>
      </c>
      <c r="P4066">
        <f t="shared" si="316"/>
        <v>1.5584415584415584E-2</v>
      </c>
      <c r="Q4066" t="str" cm="1">
        <f t="array" ref="Q4066">_xlfn.IFS(LEFT(N4066,4)="film","film &amp; video",LEFT(N4066,4)="food","food",LEFT(N4066,4)="game","games",LEFT(N4066,4)="jour","journalism",LEFT(N4066,4)="musi","music",LEFT(N4066,4)="phot","photography",LEFT(N4066,4)="publ","publishing",LEFT(N4066,4)="tech","technology",LEFT(N4066,4)="thea","theater")</f>
        <v>theater</v>
      </c>
      <c r="R4066" t="str">
        <f t="shared" si="319"/>
        <v>plays</v>
      </c>
      <c r="S4066" s="10">
        <f t="shared" si="317"/>
        <v>42123.588263888887</v>
      </c>
      <c r="T4066" s="10">
        <f t="shared" si="318"/>
        <v>42093.588263888887</v>
      </c>
    </row>
    <row r="4067" spans="1:20" ht="28.8">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315"/>
        <v>6.7499999999999999E-3</v>
      </c>
      <c r="P4067">
        <f t="shared" si="316"/>
        <v>0.14814814814814814</v>
      </c>
      <c r="Q4067" t="str" cm="1">
        <f t="array" ref="Q4067">_xlfn.IFS(LEFT(N4067,4)="film","film &amp; video",LEFT(N4067,4)="food","food",LEFT(N4067,4)="game","games",LEFT(N4067,4)="jour","journalism",LEFT(N4067,4)="musi","music",LEFT(N4067,4)="phot","photography",LEFT(N4067,4)="publ","publishing",LEFT(N4067,4)="tech","technology",LEFT(N4067,4)="thea","theater")</f>
        <v>theater</v>
      </c>
      <c r="R4067" t="str">
        <f t="shared" si="319"/>
        <v>plays</v>
      </c>
      <c r="S4067" s="10">
        <f t="shared" si="317"/>
        <v>41863.951516203706</v>
      </c>
      <c r="T4067" s="10">
        <f t="shared" si="318"/>
        <v>41833.951516203706</v>
      </c>
    </row>
    <row r="4068" spans="1:20" ht="57.6">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315"/>
        <v>1.6666666666666668E-3</v>
      </c>
      <c r="P4068">
        <f t="shared" si="316"/>
        <v>0.04</v>
      </c>
      <c r="Q4068" t="str" cm="1">
        <f t="array" ref="Q4068">_xlfn.IFS(LEFT(N4068,4)="film","film &amp; video",LEFT(N4068,4)="food","food",LEFT(N4068,4)="game","games",LEFT(N4068,4)="jour","journalism",LEFT(N4068,4)="musi","music",LEFT(N4068,4)="phot","photography",LEFT(N4068,4)="publ","publishing",LEFT(N4068,4)="tech","technology",LEFT(N4068,4)="thea","theater")</f>
        <v>theater</v>
      </c>
      <c r="R4068" t="str">
        <f t="shared" si="319"/>
        <v>plays</v>
      </c>
      <c r="S4068" s="10">
        <f t="shared" si="317"/>
        <v>42509.039212962962</v>
      </c>
      <c r="T4068" s="10">
        <f t="shared" si="318"/>
        <v>42479.039212962962</v>
      </c>
    </row>
    <row r="4069" spans="1:20" ht="43.2">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315"/>
        <v>0.60899999999999999</v>
      </c>
      <c r="P4069">
        <f t="shared" si="316"/>
        <v>5.5829228243021349E-3</v>
      </c>
      <c r="Q4069" t="str" cm="1">
        <f t="array" ref="Q4069">_xlfn.IFS(LEFT(N4069,4)="film","film &amp; video",LEFT(N4069,4)="food","food",LEFT(N4069,4)="game","games",LEFT(N4069,4)="jour","journalism",LEFT(N4069,4)="musi","music",LEFT(N4069,4)="phot","photography",LEFT(N4069,4)="publ","publishing",LEFT(N4069,4)="tech","technology",LEFT(N4069,4)="thea","theater")</f>
        <v>theater</v>
      </c>
      <c r="R4069" t="str">
        <f t="shared" si="319"/>
        <v>plays</v>
      </c>
      <c r="S4069" s="10">
        <f t="shared" si="317"/>
        <v>42275.117476851854</v>
      </c>
      <c r="T4069" s="10">
        <f t="shared" si="318"/>
        <v>42235.117476851854</v>
      </c>
    </row>
    <row r="4070" spans="1:20" ht="43.2">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315"/>
        <v>0.01</v>
      </c>
      <c r="P4070">
        <f t="shared" si="316"/>
        <v>2.8612303290414875E-2</v>
      </c>
      <c r="Q4070" t="str" cm="1">
        <f t="array" ref="Q4070">_xlfn.IFS(LEFT(N4070,4)="film","film &amp; video",LEFT(N4070,4)="food","food",LEFT(N4070,4)="game","games",LEFT(N4070,4)="jour","journalism",LEFT(N4070,4)="musi","music",LEFT(N4070,4)="phot","photography",LEFT(N4070,4)="publ","publishing",LEFT(N4070,4)="tech","technology",LEFT(N4070,4)="thea","theater")</f>
        <v>theater</v>
      </c>
      <c r="R4070" t="str">
        <f t="shared" si="319"/>
        <v>plays</v>
      </c>
      <c r="S4070" s="10">
        <f t="shared" si="317"/>
        <v>42748.961805555555</v>
      </c>
      <c r="T4070" s="10">
        <f t="shared" si="318"/>
        <v>42718.963599537034</v>
      </c>
    </row>
    <row r="4071" spans="1:20" ht="43.2">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315"/>
        <v>0.34399999999999997</v>
      </c>
      <c r="P4071">
        <f t="shared" si="316"/>
        <v>3.0232558139534883E-2</v>
      </c>
      <c r="Q4071" t="str" cm="1">
        <f t="array" ref="Q4071">_xlfn.IFS(LEFT(N4071,4)="film","film &amp; video",LEFT(N4071,4)="food","food",LEFT(N4071,4)="game","games",LEFT(N4071,4)="jour","journalism",LEFT(N4071,4)="musi","music",LEFT(N4071,4)="phot","photography",LEFT(N4071,4)="publ","publishing",LEFT(N4071,4)="tech","technology",LEFT(N4071,4)="thea","theater")</f>
        <v>theater</v>
      </c>
      <c r="R4071" t="str">
        <f t="shared" si="319"/>
        <v>plays</v>
      </c>
      <c r="S4071" s="10">
        <f t="shared" si="317"/>
        <v>42063.5</v>
      </c>
      <c r="T4071" s="10">
        <f t="shared" si="318"/>
        <v>42022.661527777775</v>
      </c>
    </row>
    <row r="4072" spans="1:20" ht="43.2">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315"/>
        <v>0.16500000000000001</v>
      </c>
      <c r="P4072">
        <f t="shared" si="316"/>
        <v>3.6363636363636362E-2</v>
      </c>
      <c r="Q4072" t="str" cm="1">
        <f t="array" ref="Q4072">_xlfn.IFS(LEFT(N4072,4)="film","film &amp; video",LEFT(N4072,4)="food","food",LEFT(N4072,4)="game","games",LEFT(N4072,4)="jour","journalism",LEFT(N4072,4)="musi","music",LEFT(N4072,4)="phot","photography",LEFT(N4072,4)="publ","publishing",LEFT(N4072,4)="tech","technology",LEFT(N4072,4)="thea","theater")</f>
        <v>theater</v>
      </c>
      <c r="R4072" t="str">
        <f t="shared" si="319"/>
        <v>plays</v>
      </c>
      <c r="S4072" s="10">
        <f t="shared" si="317"/>
        <v>42064.125</v>
      </c>
      <c r="T4072" s="10">
        <f t="shared" si="318"/>
        <v>42031.666898148149</v>
      </c>
    </row>
    <row r="4073" spans="1:20" ht="57.6">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315"/>
        <v>0</v>
      </c>
      <c r="P4073" t="e">
        <f t="shared" si="316"/>
        <v>#DIV/0!</v>
      </c>
      <c r="Q4073" t="str" cm="1">
        <f t="array" ref="Q4073">_xlfn.IFS(LEFT(N4073,4)="film","film &amp; video",LEFT(N4073,4)="food","food",LEFT(N4073,4)="game","games",LEFT(N4073,4)="jour","journalism",LEFT(N4073,4)="musi","music",LEFT(N4073,4)="phot","photography",LEFT(N4073,4)="publ","publishing",LEFT(N4073,4)="tech","technology",LEFT(N4073,4)="thea","theater")</f>
        <v>theater</v>
      </c>
      <c r="R4073" t="str">
        <f t="shared" si="319"/>
        <v>plays</v>
      </c>
      <c r="S4073" s="10">
        <f t="shared" si="317"/>
        <v>42730.804756944446</v>
      </c>
      <c r="T4073" s="10">
        <f t="shared" si="318"/>
        <v>42700.804756944446</v>
      </c>
    </row>
    <row r="4074" spans="1:20" ht="57.6">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315"/>
        <v>4.0000000000000001E-3</v>
      </c>
      <c r="P4074">
        <f t="shared" si="316"/>
        <v>0.5</v>
      </c>
      <c r="Q4074" t="str" cm="1">
        <f t="array" ref="Q4074">_xlfn.IFS(LEFT(N4074,4)="film","film &amp; video",LEFT(N4074,4)="food","food",LEFT(N4074,4)="game","games",LEFT(N4074,4)="jour","journalism",LEFT(N4074,4)="musi","music",LEFT(N4074,4)="phot","photography",LEFT(N4074,4)="publ","publishing",LEFT(N4074,4)="tech","technology",LEFT(N4074,4)="thea","theater")</f>
        <v>theater</v>
      </c>
      <c r="R4074" t="str">
        <f t="shared" si="319"/>
        <v>plays</v>
      </c>
      <c r="S4074" s="10">
        <f t="shared" si="317"/>
        <v>41872.77443287037</v>
      </c>
      <c r="T4074" s="10">
        <f t="shared" si="318"/>
        <v>41812.77443287037</v>
      </c>
    </row>
    <row r="4075" spans="1:20" ht="43.2">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315"/>
        <v>1.0571428571428572E-2</v>
      </c>
      <c r="P4075">
        <f t="shared" si="316"/>
        <v>5.4054054054054057E-2</v>
      </c>
      <c r="Q4075" t="str" cm="1">
        <f t="array" ref="Q4075">_xlfn.IFS(LEFT(N4075,4)="film","film &amp; video",LEFT(N4075,4)="food","food",LEFT(N4075,4)="game","games",LEFT(N4075,4)="jour","journalism",LEFT(N4075,4)="musi","music",LEFT(N4075,4)="phot","photography",LEFT(N4075,4)="publ","publishing",LEFT(N4075,4)="tech","technology",LEFT(N4075,4)="thea","theater")</f>
        <v>theater</v>
      </c>
      <c r="R4075" t="str">
        <f t="shared" si="319"/>
        <v>plays</v>
      </c>
      <c r="S4075" s="10">
        <f t="shared" si="317"/>
        <v>42133.166666666672</v>
      </c>
      <c r="T4075" s="10">
        <f t="shared" si="318"/>
        <v>42078.34520833334</v>
      </c>
    </row>
    <row r="4076" spans="1:20" ht="43.2">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315"/>
        <v>0.26727272727272727</v>
      </c>
      <c r="P4076">
        <f t="shared" si="316"/>
        <v>2.8571428571428571E-2</v>
      </c>
      <c r="Q4076" t="str" cm="1">
        <f t="array" ref="Q4076">_xlfn.IFS(LEFT(N4076,4)="film","film &amp; video",LEFT(N4076,4)="food","food",LEFT(N4076,4)="game","games",LEFT(N4076,4)="jour","journalism",LEFT(N4076,4)="musi","music",LEFT(N4076,4)="phot","photography",LEFT(N4076,4)="publ","publishing",LEFT(N4076,4)="tech","technology",LEFT(N4076,4)="thea","theater")</f>
        <v>theater</v>
      </c>
      <c r="R4076" t="str">
        <f t="shared" si="319"/>
        <v>plays</v>
      </c>
      <c r="S4076" s="10">
        <f t="shared" si="317"/>
        <v>42313.594618055555</v>
      </c>
      <c r="T4076" s="10">
        <f t="shared" si="318"/>
        <v>42283.552951388891</v>
      </c>
    </row>
    <row r="4077" spans="1:20" ht="43.2">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315"/>
        <v>0.28799999999999998</v>
      </c>
      <c r="P4077">
        <f t="shared" si="316"/>
        <v>2.2569444444444444E-2</v>
      </c>
      <c r="Q4077" t="str" cm="1">
        <f t="array" ref="Q4077">_xlfn.IFS(LEFT(N4077,4)="film","film &amp; video",LEFT(N4077,4)="food","food",LEFT(N4077,4)="game","games",LEFT(N4077,4)="jour","journalism",LEFT(N4077,4)="musi","music",LEFT(N4077,4)="phot","photography",LEFT(N4077,4)="publ","publishing",LEFT(N4077,4)="tech","technology",LEFT(N4077,4)="thea","theater")</f>
        <v>theater</v>
      </c>
      <c r="R4077" t="str">
        <f t="shared" si="319"/>
        <v>plays</v>
      </c>
      <c r="S4077" s="10">
        <f t="shared" si="317"/>
        <v>41820.727777777778</v>
      </c>
      <c r="T4077" s="10">
        <f t="shared" si="318"/>
        <v>41779.045937499999</v>
      </c>
    </row>
    <row r="4078" spans="1:20" ht="43.2">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315"/>
        <v>0</v>
      </c>
      <c r="P4078" t="e">
        <f t="shared" si="316"/>
        <v>#DIV/0!</v>
      </c>
      <c r="Q4078" t="str" cm="1">
        <f t="array" ref="Q4078">_xlfn.IFS(LEFT(N4078,4)="film","film &amp; video",LEFT(N4078,4)="food","food",LEFT(N4078,4)="game","games",LEFT(N4078,4)="jour","journalism",LEFT(N4078,4)="musi","music",LEFT(N4078,4)="phot","photography",LEFT(N4078,4)="publ","publishing",LEFT(N4078,4)="tech","technology",LEFT(N4078,4)="thea","theater")</f>
        <v>theater</v>
      </c>
      <c r="R4078" t="str">
        <f t="shared" si="319"/>
        <v>plays</v>
      </c>
      <c r="S4078" s="10">
        <f t="shared" si="317"/>
        <v>41933.82708333333</v>
      </c>
      <c r="T4078" s="10">
        <f t="shared" si="318"/>
        <v>41905.795706018522</v>
      </c>
    </row>
    <row r="4079" spans="1:20" ht="43.2">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315"/>
        <v>8.8999999999999996E-2</v>
      </c>
      <c r="P4079">
        <f t="shared" si="316"/>
        <v>4.4943820224719105E-3</v>
      </c>
      <c r="Q4079" t="str" cm="1">
        <f t="array" ref="Q4079">_xlfn.IFS(LEFT(N4079,4)="film","film &amp; video",LEFT(N4079,4)="food","food",LEFT(N4079,4)="game","games",LEFT(N4079,4)="jour","journalism",LEFT(N4079,4)="musi","music",LEFT(N4079,4)="phot","photography",LEFT(N4079,4)="publ","publishing",LEFT(N4079,4)="tech","technology",LEFT(N4079,4)="thea","theater")</f>
        <v>theater</v>
      </c>
      <c r="R4079" t="str">
        <f t="shared" si="319"/>
        <v>plays</v>
      </c>
      <c r="S4079" s="10">
        <f t="shared" si="317"/>
        <v>42725.7105787037</v>
      </c>
      <c r="T4079" s="10">
        <f t="shared" si="318"/>
        <v>42695.7105787037</v>
      </c>
    </row>
    <row r="4080" spans="1:20" ht="43.2">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315"/>
        <v>0</v>
      </c>
      <c r="P4080" t="e">
        <f t="shared" si="316"/>
        <v>#DIV/0!</v>
      </c>
      <c r="Q4080" t="str" cm="1">
        <f t="array" ref="Q4080">_xlfn.IFS(LEFT(N4080,4)="film","film &amp; video",LEFT(N4080,4)="food","food",LEFT(N4080,4)="game","games",LEFT(N4080,4)="jour","journalism",LEFT(N4080,4)="musi","music",LEFT(N4080,4)="phot","photography",LEFT(N4080,4)="publ","publishing",LEFT(N4080,4)="tech","technology",LEFT(N4080,4)="thea","theater")</f>
        <v>theater</v>
      </c>
      <c r="R4080" t="str">
        <f t="shared" si="319"/>
        <v>plays</v>
      </c>
      <c r="S4080" s="10">
        <f t="shared" si="317"/>
        <v>42762.787523148145</v>
      </c>
      <c r="T4080" s="10">
        <f t="shared" si="318"/>
        <v>42732.787523148145</v>
      </c>
    </row>
    <row r="4081" spans="1:20" ht="43.2">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315"/>
        <v>1.6666666666666668E-3</v>
      </c>
      <c r="P4081">
        <f t="shared" si="316"/>
        <v>0.2</v>
      </c>
      <c r="Q4081" t="str" cm="1">
        <f t="array" ref="Q4081">_xlfn.IFS(LEFT(N4081,4)="film","film &amp; video",LEFT(N4081,4)="food","food",LEFT(N4081,4)="game","games",LEFT(N4081,4)="jour","journalism",LEFT(N4081,4)="musi","music",LEFT(N4081,4)="phot","photography",LEFT(N4081,4)="publ","publishing",LEFT(N4081,4)="tech","technology",LEFT(N4081,4)="thea","theater")</f>
        <v>theater</v>
      </c>
      <c r="R4081" t="str">
        <f t="shared" si="319"/>
        <v>plays</v>
      </c>
      <c r="S4081" s="10">
        <f t="shared" si="317"/>
        <v>42540.938900462963</v>
      </c>
      <c r="T4081" s="10">
        <f t="shared" si="318"/>
        <v>42510.938900462963</v>
      </c>
    </row>
    <row r="4082" spans="1:20" ht="43.2">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315"/>
        <v>0</v>
      </c>
      <c r="P4082" t="e">
        <f t="shared" si="316"/>
        <v>#DIV/0!</v>
      </c>
      <c r="Q4082" t="str" cm="1">
        <f t="array" ref="Q4082">_xlfn.IFS(LEFT(N4082,4)="film","film &amp; video",LEFT(N4082,4)="food","food",LEFT(N4082,4)="game","games",LEFT(N4082,4)="jour","journalism",LEFT(N4082,4)="musi","music",LEFT(N4082,4)="phot","photography",LEFT(N4082,4)="publ","publishing",LEFT(N4082,4)="tech","technology",LEFT(N4082,4)="thea","theater")</f>
        <v>theater</v>
      </c>
      <c r="R4082" t="str">
        <f t="shared" si="319"/>
        <v>plays</v>
      </c>
      <c r="S4082" s="10">
        <f t="shared" si="317"/>
        <v>42535.787500000006</v>
      </c>
      <c r="T4082" s="10">
        <f t="shared" si="318"/>
        <v>42511.698101851856</v>
      </c>
    </row>
    <row r="4083" spans="1:20" ht="43.2">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315"/>
        <v>0.15737410071942445</v>
      </c>
      <c r="P4083">
        <f t="shared" si="316"/>
        <v>3.4285714285714287E-2</v>
      </c>
      <c r="Q4083" t="str" cm="1">
        <f t="array" ref="Q4083">_xlfn.IFS(LEFT(N4083,4)="film","film &amp; video",LEFT(N4083,4)="food","food",LEFT(N4083,4)="game","games",LEFT(N4083,4)="jour","journalism",LEFT(N4083,4)="musi","music",LEFT(N4083,4)="phot","photography",LEFT(N4083,4)="publ","publishing",LEFT(N4083,4)="tech","technology",LEFT(N4083,4)="thea","theater")</f>
        <v>theater</v>
      </c>
      <c r="R4083" t="str">
        <f t="shared" si="319"/>
        <v>plays</v>
      </c>
      <c r="S4083" s="10">
        <f t="shared" si="317"/>
        <v>42071.539641203708</v>
      </c>
      <c r="T4083" s="10">
        <f t="shared" si="318"/>
        <v>42041.581307870365</v>
      </c>
    </row>
    <row r="4084" spans="1:20" ht="43.2">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315"/>
        <v>0.02</v>
      </c>
      <c r="P4084">
        <f t="shared" si="316"/>
        <v>0.66666666666666663</v>
      </c>
      <c r="Q4084" t="str" cm="1">
        <f t="array" ref="Q4084">_xlfn.IFS(LEFT(N4084,4)="film","film &amp; video",LEFT(N4084,4)="food","food",LEFT(N4084,4)="game","games",LEFT(N4084,4)="jour","journalism",LEFT(N4084,4)="musi","music",LEFT(N4084,4)="phot","photography",LEFT(N4084,4)="publ","publishing",LEFT(N4084,4)="tech","technology",LEFT(N4084,4)="thea","theater")</f>
        <v>theater</v>
      </c>
      <c r="R4084" t="str">
        <f t="shared" si="319"/>
        <v>plays</v>
      </c>
      <c r="S4084" s="10">
        <f t="shared" si="317"/>
        <v>42322.958333333328</v>
      </c>
      <c r="T4084" s="10">
        <f t="shared" si="318"/>
        <v>42307.189270833333</v>
      </c>
    </row>
    <row r="4085" spans="1:20" ht="43.2">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315"/>
        <v>0.21685714285714286</v>
      </c>
      <c r="P4085">
        <f t="shared" si="316"/>
        <v>7.9051383399209481E-3</v>
      </c>
      <c r="Q4085" t="str" cm="1">
        <f t="array" ref="Q4085">_xlfn.IFS(LEFT(N4085,4)="film","film &amp; video",LEFT(N4085,4)="food","food",LEFT(N4085,4)="game","games",LEFT(N4085,4)="jour","journalism",LEFT(N4085,4)="musi","music",LEFT(N4085,4)="phot","photography",LEFT(N4085,4)="publ","publishing",LEFT(N4085,4)="tech","technology",LEFT(N4085,4)="thea","theater")</f>
        <v>theater</v>
      </c>
      <c r="R4085" t="str">
        <f t="shared" si="319"/>
        <v>plays</v>
      </c>
      <c r="S4085" s="10">
        <f t="shared" si="317"/>
        <v>42383.761759259258</v>
      </c>
      <c r="T4085" s="10">
        <f t="shared" si="318"/>
        <v>42353.761759259258</v>
      </c>
    </row>
    <row r="4086" spans="1:20" ht="57.6">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315"/>
        <v>3.3333333333333335E-3</v>
      </c>
      <c r="P4086">
        <f t="shared" si="316"/>
        <v>0.1</v>
      </c>
      <c r="Q4086" t="str" cm="1">
        <f t="array" ref="Q4086">_xlfn.IFS(LEFT(N4086,4)="film","film &amp; video",LEFT(N4086,4)="food","food",LEFT(N4086,4)="game","games",LEFT(N4086,4)="jour","journalism",LEFT(N4086,4)="musi","music",LEFT(N4086,4)="phot","photography",LEFT(N4086,4)="publ","publishing",LEFT(N4086,4)="tech","technology",LEFT(N4086,4)="thea","theater")</f>
        <v>theater</v>
      </c>
      <c r="R4086" t="str">
        <f t="shared" si="319"/>
        <v>plays</v>
      </c>
      <c r="S4086" s="10">
        <f t="shared" si="317"/>
        <v>42652.436412037037</v>
      </c>
      <c r="T4086" s="10">
        <f t="shared" si="318"/>
        <v>42622.436412037037</v>
      </c>
    </row>
    <row r="4087" spans="1:20" ht="43.2">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315"/>
        <v>2.8571428571428571E-3</v>
      </c>
      <c r="P4087">
        <f t="shared" si="316"/>
        <v>0.1</v>
      </c>
      <c r="Q4087" t="str" cm="1">
        <f t="array" ref="Q4087">_xlfn.IFS(LEFT(N4087,4)="film","film &amp; video",LEFT(N4087,4)="food","food",LEFT(N4087,4)="game","games",LEFT(N4087,4)="jour","journalism",LEFT(N4087,4)="musi","music",LEFT(N4087,4)="phot","photography",LEFT(N4087,4)="publ","publishing",LEFT(N4087,4)="tech","technology",LEFT(N4087,4)="thea","theater")</f>
        <v>theater</v>
      </c>
      <c r="R4087" t="str">
        <f t="shared" si="319"/>
        <v>plays</v>
      </c>
      <c r="S4087" s="10">
        <f t="shared" si="317"/>
        <v>42087.165972222225</v>
      </c>
      <c r="T4087" s="10">
        <f t="shared" si="318"/>
        <v>42058.603877314818</v>
      </c>
    </row>
    <row r="4088" spans="1:20" ht="43.2">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315"/>
        <v>4.7E-2</v>
      </c>
      <c r="P4088">
        <f t="shared" si="316"/>
        <v>0.10638297872340426</v>
      </c>
      <c r="Q4088" t="str" cm="1">
        <f t="array" ref="Q4088">_xlfn.IFS(LEFT(N4088,4)="film","film &amp; video",LEFT(N4088,4)="food","food",LEFT(N4088,4)="game","games",LEFT(N4088,4)="jour","journalism",LEFT(N4088,4)="musi","music",LEFT(N4088,4)="phot","photography",LEFT(N4088,4)="publ","publishing",LEFT(N4088,4)="tech","technology",LEFT(N4088,4)="thea","theater")</f>
        <v>theater</v>
      </c>
      <c r="R4088" t="str">
        <f t="shared" si="319"/>
        <v>plays</v>
      </c>
      <c r="S4088" s="10">
        <f t="shared" si="317"/>
        <v>42329.166666666672</v>
      </c>
      <c r="T4088" s="10">
        <f t="shared" si="318"/>
        <v>42304.940960648149</v>
      </c>
    </row>
    <row r="4089" spans="1:20">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315"/>
        <v>0</v>
      </c>
      <c r="P4089" t="e">
        <f t="shared" si="316"/>
        <v>#DIV/0!</v>
      </c>
      <c r="Q4089" t="str" cm="1">
        <f t="array" ref="Q4089">_xlfn.IFS(LEFT(N4089,4)="film","film &amp; video",LEFT(N4089,4)="food","food",LEFT(N4089,4)="game","games",LEFT(N4089,4)="jour","journalism",LEFT(N4089,4)="musi","music",LEFT(N4089,4)="phot","photography",LEFT(N4089,4)="publ","publishing",LEFT(N4089,4)="tech","technology",LEFT(N4089,4)="thea","theater")</f>
        <v>theater</v>
      </c>
      <c r="R4089" t="str">
        <f t="shared" si="319"/>
        <v>plays</v>
      </c>
      <c r="S4089" s="10">
        <f t="shared" si="317"/>
        <v>42568.742893518516</v>
      </c>
      <c r="T4089" s="10">
        <f t="shared" si="318"/>
        <v>42538.742893518516</v>
      </c>
    </row>
    <row r="4090" spans="1:20" ht="43.2">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315"/>
        <v>0.108</v>
      </c>
      <c r="P4090">
        <f t="shared" si="316"/>
        <v>1.3888888888888888E-2</v>
      </c>
      <c r="Q4090" t="str" cm="1">
        <f t="array" ref="Q4090">_xlfn.IFS(LEFT(N4090,4)="film","film &amp; video",LEFT(N4090,4)="food","food",LEFT(N4090,4)="game","games",LEFT(N4090,4)="jour","journalism",LEFT(N4090,4)="musi","music",LEFT(N4090,4)="phot","photography",LEFT(N4090,4)="publ","publishing",LEFT(N4090,4)="tech","technology",LEFT(N4090,4)="thea","theater")</f>
        <v>theater</v>
      </c>
      <c r="R4090" t="str">
        <f t="shared" si="319"/>
        <v>plays</v>
      </c>
      <c r="S4090" s="10">
        <f t="shared" si="317"/>
        <v>42020.434722222228</v>
      </c>
      <c r="T4090" s="10">
        <f t="shared" si="318"/>
        <v>41990.612546296295</v>
      </c>
    </row>
    <row r="4091" spans="1:20" ht="57.6">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315"/>
        <v>4.8000000000000001E-2</v>
      </c>
      <c r="P4091">
        <f t="shared" si="316"/>
        <v>3.3333333333333333E-2</v>
      </c>
      <c r="Q4091" t="str" cm="1">
        <f t="array" ref="Q4091">_xlfn.IFS(LEFT(N4091,4)="film","film &amp; video",LEFT(N4091,4)="food","food",LEFT(N4091,4)="game","games",LEFT(N4091,4)="jour","journalism",LEFT(N4091,4)="musi","music",LEFT(N4091,4)="phot","photography",LEFT(N4091,4)="publ","publishing",LEFT(N4091,4)="tech","technology",LEFT(N4091,4)="thea","theater")</f>
        <v>theater</v>
      </c>
      <c r="R4091" t="str">
        <f t="shared" si="319"/>
        <v>plays</v>
      </c>
      <c r="S4091" s="10">
        <f t="shared" si="317"/>
        <v>42155.732638888891</v>
      </c>
      <c r="T4091" s="10">
        <f t="shared" si="318"/>
        <v>42122.732499999998</v>
      </c>
    </row>
    <row r="4092" spans="1:20" ht="43.2">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315"/>
        <v>3.2000000000000001E-2</v>
      </c>
      <c r="P4092">
        <f t="shared" si="316"/>
        <v>9.375E-2</v>
      </c>
      <c r="Q4092" t="str" cm="1">
        <f t="array" ref="Q4092">_xlfn.IFS(LEFT(N4092,4)="film","film &amp; video",LEFT(N4092,4)="food","food",LEFT(N4092,4)="game","games",LEFT(N4092,4)="jour","journalism",LEFT(N4092,4)="musi","music",LEFT(N4092,4)="phot","photography",LEFT(N4092,4)="publ","publishing",LEFT(N4092,4)="tech","technology",LEFT(N4092,4)="thea","theater")</f>
        <v>theater</v>
      </c>
      <c r="R4092" t="str">
        <f t="shared" si="319"/>
        <v>plays</v>
      </c>
      <c r="S4092" s="10">
        <f t="shared" si="317"/>
        <v>42223.625</v>
      </c>
      <c r="T4092" s="10">
        <f t="shared" si="318"/>
        <v>42209.67288194444</v>
      </c>
    </row>
    <row r="4093" spans="1:20" ht="43.2">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315"/>
        <v>0.1275</v>
      </c>
      <c r="P4093">
        <f t="shared" si="316"/>
        <v>3.9215686274509803E-2</v>
      </c>
      <c r="Q4093" t="str" cm="1">
        <f t="array" ref="Q4093">_xlfn.IFS(LEFT(N4093,4)="film","film &amp; video",LEFT(N4093,4)="food","food",LEFT(N4093,4)="game","games",LEFT(N4093,4)="jour","journalism",LEFT(N4093,4)="musi","music",LEFT(N4093,4)="phot","photography",LEFT(N4093,4)="publ","publishing",LEFT(N4093,4)="tech","technology",LEFT(N4093,4)="thea","theater")</f>
        <v>theater</v>
      </c>
      <c r="R4093" t="str">
        <f t="shared" si="319"/>
        <v>plays</v>
      </c>
      <c r="S4093" s="10">
        <f t="shared" si="317"/>
        <v>42020.506377314814</v>
      </c>
      <c r="T4093" s="10">
        <f t="shared" si="318"/>
        <v>41990.506377314814</v>
      </c>
    </row>
    <row r="4094" spans="1:20" ht="43.2">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315"/>
        <v>1.8181818181818181E-4</v>
      </c>
      <c r="P4094">
        <f t="shared" si="316"/>
        <v>0.05</v>
      </c>
      <c r="Q4094" t="str" cm="1">
        <f t="array" ref="Q4094">_xlfn.IFS(LEFT(N4094,4)="film","film &amp; video",LEFT(N4094,4)="food","food",LEFT(N4094,4)="game","games",LEFT(N4094,4)="jour","journalism",LEFT(N4094,4)="musi","music",LEFT(N4094,4)="phot","photography",LEFT(N4094,4)="publ","publishing",LEFT(N4094,4)="tech","technology",LEFT(N4094,4)="thea","theater")</f>
        <v>theater</v>
      </c>
      <c r="R4094" t="str">
        <f t="shared" si="319"/>
        <v>plays</v>
      </c>
      <c r="S4094" s="10">
        <f t="shared" si="317"/>
        <v>42099.153321759266</v>
      </c>
      <c r="T4094" s="10">
        <f t="shared" si="318"/>
        <v>42039.194988425923</v>
      </c>
    </row>
    <row r="4095" spans="1:20" ht="43.2">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315"/>
        <v>2.4E-2</v>
      </c>
      <c r="P4095">
        <f t="shared" si="316"/>
        <v>6.6666666666666666E-2</v>
      </c>
      <c r="Q4095" t="str" cm="1">
        <f t="array" ref="Q4095">_xlfn.IFS(LEFT(N4095,4)="film","film &amp; video",LEFT(N4095,4)="food","food",LEFT(N4095,4)="game","games",LEFT(N4095,4)="jour","journalism",LEFT(N4095,4)="musi","music",LEFT(N4095,4)="phot","photography",LEFT(N4095,4)="publ","publishing",LEFT(N4095,4)="tech","technology",LEFT(N4095,4)="thea","theater")</f>
        <v>theater</v>
      </c>
      <c r="R4095" t="str">
        <f t="shared" si="319"/>
        <v>plays</v>
      </c>
      <c r="S4095" s="10">
        <f t="shared" si="317"/>
        <v>42238.815891203703</v>
      </c>
      <c r="T4095" s="10">
        <f t="shared" si="318"/>
        <v>42178.815891203703</v>
      </c>
    </row>
    <row r="4096" spans="1:20" ht="43.2">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315"/>
        <v>0.36499999999999999</v>
      </c>
      <c r="P4096">
        <f t="shared" si="316"/>
        <v>1.0958904109589041E-2</v>
      </c>
      <c r="Q4096" t="str" cm="1">
        <f t="array" ref="Q4096">_xlfn.IFS(LEFT(N4096,4)="film","film &amp; video",LEFT(N4096,4)="food","food",LEFT(N4096,4)="game","games",LEFT(N4096,4)="jour","journalism",LEFT(N4096,4)="musi","music",LEFT(N4096,4)="phot","photography",LEFT(N4096,4)="publ","publishing",LEFT(N4096,4)="tech","technology",LEFT(N4096,4)="thea","theater")</f>
        <v>theater</v>
      </c>
      <c r="R4096" t="str">
        <f t="shared" si="319"/>
        <v>plays</v>
      </c>
      <c r="S4096" s="10">
        <f t="shared" si="317"/>
        <v>41934.207638888889</v>
      </c>
      <c r="T4096" s="10">
        <f t="shared" si="318"/>
        <v>41890.086805555555</v>
      </c>
    </row>
    <row r="4097" spans="1:20" ht="43.2">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315"/>
        <v>2.6666666666666668E-2</v>
      </c>
      <c r="P4097">
        <f t="shared" si="316"/>
        <v>1.25E-3</v>
      </c>
      <c r="Q4097" t="str" cm="1">
        <f t="array" ref="Q4097">_xlfn.IFS(LEFT(N4097,4)="film","film &amp; video",LEFT(N4097,4)="food","food",LEFT(N4097,4)="game","games",LEFT(N4097,4)="jour","journalism",LEFT(N4097,4)="musi","music",LEFT(N4097,4)="phot","photography",LEFT(N4097,4)="publ","publishing",LEFT(N4097,4)="tech","technology",LEFT(N4097,4)="thea","theater")</f>
        <v>theater</v>
      </c>
      <c r="R4097" t="str">
        <f t="shared" si="319"/>
        <v>plays</v>
      </c>
      <c r="S4097" s="10">
        <f t="shared" si="317"/>
        <v>42723.031828703708</v>
      </c>
      <c r="T4097" s="10">
        <f t="shared" si="318"/>
        <v>42693.031828703708</v>
      </c>
    </row>
    <row r="4098" spans="1:20" ht="43.2">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320">E4098/D4098</f>
        <v>0.11428571428571428</v>
      </c>
      <c r="P4098">
        <f t="shared" ref="P4098:P4115" si="321">L4098/E4098</f>
        <v>1.2500000000000001E-2</v>
      </c>
      <c r="Q4098" t="str" cm="1">
        <f t="array" ref="Q4098">_xlfn.IFS(LEFT(N4098,4)="film","film &amp; video",LEFT(N4098,4)="food","food",LEFT(N4098,4)="game","games",LEFT(N4098,4)="jour","journalism",LEFT(N4098,4)="musi","music",LEFT(N4098,4)="phot","photography",LEFT(N4098,4)="publ","publishing",LEFT(N4098,4)="tech","technology",LEFT(N4098,4)="thea","theater")</f>
        <v>theater</v>
      </c>
      <c r="R4098" t="str">
        <f t="shared" si="319"/>
        <v>plays</v>
      </c>
      <c r="S4098" s="10">
        <f t="shared" ref="S4098:S4115" si="322">(((I4098/60)/60)/24)+DATE(1970,1,1)</f>
        <v>42794.368749999994</v>
      </c>
      <c r="T4098" s="10">
        <f t="shared" ref="T4098:T4115" si="323">(((J4098/60)/60)/24)+DATE(1970,1,1)</f>
        <v>42750.530312499999</v>
      </c>
    </row>
    <row r="4099" spans="1:20" ht="43.2">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320"/>
        <v>0</v>
      </c>
      <c r="P4099" t="e">
        <f t="shared" si="321"/>
        <v>#DIV/0!</v>
      </c>
      <c r="Q4099" t="str" cm="1">
        <f t="array" ref="Q4099">_xlfn.IFS(LEFT(N4099,4)="film","film &amp; video",LEFT(N4099,4)="food","food",LEFT(N4099,4)="game","games",LEFT(N4099,4)="jour","journalism",LEFT(N4099,4)="musi","music",LEFT(N4099,4)="phot","photography",LEFT(N4099,4)="publ","publishing",LEFT(N4099,4)="tech","technology",LEFT(N4099,4)="thea","theater")</f>
        <v>theater</v>
      </c>
      <c r="R4099" t="str">
        <f t="shared" ref="R4099:R4115" si="324">MID(N4099,SEARCH("/",N4099)+1,17)</f>
        <v>plays</v>
      </c>
      <c r="S4099" s="10">
        <f t="shared" si="322"/>
        <v>42400.996527777781</v>
      </c>
      <c r="T4099" s="10">
        <f t="shared" si="323"/>
        <v>42344.824502314819</v>
      </c>
    </row>
    <row r="4100" spans="1:20" ht="43.2">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320"/>
        <v>0</v>
      </c>
      <c r="P4100" t="e">
        <f t="shared" si="321"/>
        <v>#DIV/0!</v>
      </c>
      <c r="Q4100" t="str" cm="1">
        <f t="array" ref="Q4100">_xlfn.IFS(LEFT(N4100,4)="film","film &amp; video",LEFT(N4100,4)="food","food",LEFT(N4100,4)="game","games",LEFT(N4100,4)="jour","journalism",LEFT(N4100,4)="musi","music",LEFT(N4100,4)="phot","photography",LEFT(N4100,4)="publ","publishing",LEFT(N4100,4)="tech","technology",LEFT(N4100,4)="thea","theater")</f>
        <v>theater</v>
      </c>
      <c r="R4100" t="str">
        <f t="shared" si="324"/>
        <v>plays</v>
      </c>
      <c r="S4100" s="10">
        <f t="shared" si="322"/>
        <v>42525.722187499996</v>
      </c>
      <c r="T4100" s="10">
        <f t="shared" si="323"/>
        <v>42495.722187499996</v>
      </c>
    </row>
    <row r="4101" spans="1:20" ht="57.6">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320"/>
        <v>1.1111111111111112E-2</v>
      </c>
      <c r="P4101">
        <f t="shared" si="321"/>
        <v>0.02</v>
      </c>
      <c r="Q4101" t="str" cm="1">
        <f t="array" ref="Q4101">_xlfn.IFS(LEFT(N4101,4)="film","film &amp; video",LEFT(N4101,4)="food","food",LEFT(N4101,4)="game","games",LEFT(N4101,4)="jour","journalism",LEFT(N4101,4)="musi","music",LEFT(N4101,4)="phot","photography",LEFT(N4101,4)="publ","publishing",LEFT(N4101,4)="tech","technology",LEFT(N4101,4)="thea","theater")</f>
        <v>theater</v>
      </c>
      <c r="R4101" t="str">
        <f t="shared" si="324"/>
        <v>plays</v>
      </c>
      <c r="S4101" s="10">
        <f t="shared" si="322"/>
        <v>42615.850381944445</v>
      </c>
      <c r="T4101" s="10">
        <f t="shared" si="323"/>
        <v>42570.850381944445</v>
      </c>
    </row>
    <row r="4102" spans="1:20" ht="43.2">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320"/>
        <v>0</v>
      </c>
      <c r="P4102" t="e">
        <f t="shared" si="321"/>
        <v>#DIV/0!</v>
      </c>
      <c r="Q4102" t="str" cm="1">
        <f t="array" ref="Q4102">_xlfn.IFS(LEFT(N4102,4)="film","film &amp; video",LEFT(N4102,4)="food","food",LEFT(N4102,4)="game","games",LEFT(N4102,4)="jour","journalism",LEFT(N4102,4)="musi","music",LEFT(N4102,4)="phot","photography",LEFT(N4102,4)="publ","publishing",LEFT(N4102,4)="tech","technology",LEFT(N4102,4)="thea","theater")</f>
        <v>theater</v>
      </c>
      <c r="R4102" t="str">
        <f t="shared" si="324"/>
        <v>plays</v>
      </c>
      <c r="S4102" s="10">
        <f t="shared" si="322"/>
        <v>41937.124884259261</v>
      </c>
      <c r="T4102" s="10">
        <f t="shared" si="323"/>
        <v>41927.124884259261</v>
      </c>
    </row>
    <row r="4103" spans="1:20" ht="43.2">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320"/>
        <v>0</v>
      </c>
      <c r="P4103" t="e">
        <f t="shared" si="321"/>
        <v>#DIV/0!</v>
      </c>
      <c r="Q4103" t="str" cm="1">
        <f t="array" ref="Q4103">_xlfn.IFS(LEFT(N4103,4)="film","film &amp; video",LEFT(N4103,4)="food","food",LEFT(N4103,4)="game","games",LEFT(N4103,4)="jour","journalism",LEFT(N4103,4)="musi","music",LEFT(N4103,4)="phot","photography",LEFT(N4103,4)="publ","publishing",LEFT(N4103,4)="tech","technology",LEFT(N4103,4)="thea","theater")</f>
        <v>theater</v>
      </c>
      <c r="R4103" t="str">
        <f t="shared" si="324"/>
        <v>plays</v>
      </c>
      <c r="S4103" s="10">
        <f t="shared" si="322"/>
        <v>42760.903726851851</v>
      </c>
      <c r="T4103" s="10">
        <f t="shared" si="323"/>
        <v>42730.903726851851</v>
      </c>
    </row>
    <row r="4104" spans="1:20" ht="43.2">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320"/>
        <v>0.27400000000000002</v>
      </c>
      <c r="P4104">
        <f t="shared" si="321"/>
        <v>4.3795620437956206E-2</v>
      </c>
      <c r="Q4104" t="str" cm="1">
        <f t="array" ref="Q4104">_xlfn.IFS(LEFT(N4104,4)="film","film &amp; video",LEFT(N4104,4)="food","food",LEFT(N4104,4)="game","games",LEFT(N4104,4)="jour","journalism",LEFT(N4104,4)="musi","music",LEFT(N4104,4)="phot","photography",LEFT(N4104,4)="publ","publishing",LEFT(N4104,4)="tech","technology",LEFT(N4104,4)="thea","theater")</f>
        <v>theater</v>
      </c>
      <c r="R4104" t="str">
        <f t="shared" si="324"/>
        <v>plays</v>
      </c>
      <c r="S4104" s="10">
        <f t="shared" si="322"/>
        <v>42505.848067129627</v>
      </c>
      <c r="T4104" s="10">
        <f t="shared" si="323"/>
        <v>42475.848067129627</v>
      </c>
    </row>
    <row r="4105" spans="1:20" ht="43.2">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320"/>
        <v>0.1</v>
      </c>
      <c r="P4105">
        <f t="shared" si="321"/>
        <v>0.06</v>
      </c>
      <c r="Q4105" t="str" cm="1">
        <f t="array" ref="Q4105">_xlfn.IFS(LEFT(N4105,4)="film","film &amp; video",LEFT(N4105,4)="food","food",LEFT(N4105,4)="game","games",LEFT(N4105,4)="jour","journalism",LEFT(N4105,4)="musi","music",LEFT(N4105,4)="phot","photography",LEFT(N4105,4)="publ","publishing",LEFT(N4105,4)="tech","technology",LEFT(N4105,4)="thea","theater")</f>
        <v>theater</v>
      </c>
      <c r="R4105" t="str">
        <f t="shared" si="324"/>
        <v>plays</v>
      </c>
      <c r="S4105" s="10">
        <f t="shared" si="322"/>
        <v>42242.772222222222</v>
      </c>
      <c r="T4105" s="10">
        <f t="shared" si="323"/>
        <v>42188.83293981482</v>
      </c>
    </row>
    <row r="4106" spans="1:20" ht="43.2">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320"/>
        <v>0.21366666666666667</v>
      </c>
      <c r="P4106">
        <f t="shared" si="321"/>
        <v>2.1840873634945399E-2</v>
      </c>
      <c r="Q4106" t="str" cm="1">
        <f t="array" ref="Q4106">_xlfn.IFS(LEFT(N4106,4)="film","film &amp; video",LEFT(N4106,4)="food","food",LEFT(N4106,4)="game","games",LEFT(N4106,4)="jour","journalism",LEFT(N4106,4)="musi","music",LEFT(N4106,4)="phot","photography",LEFT(N4106,4)="publ","publishing",LEFT(N4106,4)="tech","technology",LEFT(N4106,4)="thea","theater")</f>
        <v>theater</v>
      </c>
      <c r="R4106" t="str">
        <f t="shared" si="324"/>
        <v>plays</v>
      </c>
      <c r="S4106" s="10">
        <f t="shared" si="322"/>
        <v>42670.278171296297</v>
      </c>
      <c r="T4106" s="10">
        <f t="shared" si="323"/>
        <v>42640.278171296297</v>
      </c>
    </row>
    <row r="4107" spans="1:20" ht="57.6">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320"/>
        <v>6.9696969696969702E-2</v>
      </c>
      <c r="P4107">
        <f t="shared" si="321"/>
        <v>2.6086956521739132E-3</v>
      </c>
      <c r="Q4107" t="str" cm="1">
        <f t="array" ref="Q4107">_xlfn.IFS(LEFT(N4107,4)="film","film &amp; video",LEFT(N4107,4)="food","food",LEFT(N4107,4)="game","games",LEFT(N4107,4)="jour","journalism",LEFT(N4107,4)="musi","music",LEFT(N4107,4)="phot","photography",LEFT(N4107,4)="publ","publishing",LEFT(N4107,4)="tech","technology",LEFT(N4107,4)="thea","theater")</f>
        <v>theater</v>
      </c>
      <c r="R4107" t="str">
        <f t="shared" si="324"/>
        <v>plays</v>
      </c>
      <c r="S4107" s="10">
        <f t="shared" si="322"/>
        <v>42730.010520833333</v>
      </c>
      <c r="T4107" s="10">
        <f t="shared" si="323"/>
        <v>42697.010520833333</v>
      </c>
    </row>
    <row r="4108" spans="1:20" ht="43.2">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320"/>
        <v>0.70599999999999996</v>
      </c>
      <c r="P4108">
        <f t="shared" si="321"/>
        <v>9.3484419263456086E-3</v>
      </c>
      <c r="Q4108" t="str" cm="1">
        <f t="array" ref="Q4108">_xlfn.IFS(LEFT(N4108,4)="film","film &amp; video",LEFT(N4108,4)="food","food",LEFT(N4108,4)="game","games",LEFT(N4108,4)="jour","journalism",LEFT(N4108,4)="musi","music",LEFT(N4108,4)="phot","photography",LEFT(N4108,4)="publ","publishing",LEFT(N4108,4)="tech","technology",LEFT(N4108,4)="thea","theater")</f>
        <v>theater</v>
      </c>
      <c r="R4108" t="str">
        <f t="shared" si="324"/>
        <v>plays</v>
      </c>
      <c r="S4108" s="10">
        <f t="shared" si="322"/>
        <v>42096.041666666672</v>
      </c>
      <c r="T4108" s="10">
        <f t="shared" si="323"/>
        <v>42053.049375000002</v>
      </c>
    </row>
    <row r="4109" spans="1:20" ht="43.2">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320"/>
        <v>2.0500000000000001E-2</v>
      </c>
      <c r="P4109">
        <f t="shared" si="321"/>
        <v>9.7560975609756101E-2</v>
      </c>
      <c r="Q4109" t="str" cm="1">
        <f t="array" ref="Q4109">_xlfn.IFS(LEFT(N4109,4)="film","film &amp; video",LEFT(N4109,4)="food","food",LEFT(N4109,4)="game","games",LEFT(N4109,4)="jour","journalism",LEFT(N4109,4)="musi","music",LEFT(N4109,4)="phot","photography",LEFT(N4109,4)="publ","publishing",LEFT(N4109,4)="tech","technology",LEFT(N4109,4)="thea","theater")</f>
        <v>theater</v>
      </c>
      <c r="R4109" t="str">
        <f t="shared" si="324"/>
        <v>plays</v>
      </c>
      <c r="S4109" s="10">
        <f t="shared" si="322"/>
        <v>41906.916678240741</v>
      </c>
      <c r="T4109" s="10">
        <f t="shared" si="323"/>
        <v>41883.916678240741</v>
      </c>
    </row>
    <row r="4110" spans="1:20" ht="43.2">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320"/>
        <v>1.9666666666666666E-2</v>
      </c>
      <c r="P4110">
        <f t="shared" si="321"/>
        <v>1.6949152542372881E-2</v>
      </c>
      <c r="Q4110" t="str" cm="1">
        <f t="array" ref="Q4110">_xlfn.IFS(LEFT(N4110,4)="film","film &amp; video",LEFT(N4110,4)="food","food",LEFT(N4110,4)="game","games",LEFT(N4110,4)="jour","journalism",LEFT(N4110,4)="musi","music",LEFT(N4110,4)="phot","photography",LEFT(N4110,4)="publ","publishing",LEFT(N4110,4)="tech","technology",LEFT(N4110,4)="thea","theater")</f>
        <v>theater</v>
      </c>
      <c r="R4110" t="str">
        <f t="shared" si="324"/>
        <v>plays</v>
      </c>
      <c r="S4110" s="10">
        <f t="shared" si="322"/>
        <v>42797.208333333328</v>
      </c>
      <c r="T4110" s="10">
        <f t="shared" si="323"/>
        <v>42767.031678240746</v>
      </c>
    </row>
    <row r="4111" spans="1:20" ht="43.2">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320"/>
        <v>0</v>
      </c>
      <c r="P4111" t="e">
        <f t="shared" si="321"/>
        <v>#DIV/0!</v>
      </c>
      <c r="Q4111" t="str" cm="1">
        <f t="array" ref="Q4111">_xlfn.IFS(LEFT(N4111,4)="film","film &amp; video",LEFT(N4111,4)="food","food",LEFT(N4111,4)="game","games",LEFT(N4111,4)="jour","journalism",LEFT(N4111,4)="musi","music",LEFT(N4111,4)="phot","photography",LEFT(N4111,4)="publ","publishing",LEFT(N4111,4)="tech","technology",LEFT(N4111,4)="thea","theater")</f>
        <v>theater</v>
      </c>
      <c r="R4111" t="str">
        <f t="shared" si="324"/>
        <v>plays</v>
      </c>
      <c r="S4111" s="10">
        <f t="shared" si="322"/>
        <v>42337.581064814818</v>
      </c>
      <c r="T4111" s="10">
        <f t="shared" si="323"/>
        <v>42307.539398148147</v>
      </c>
    </row>
    <row r="4112" spans="1:20" ht="43.2">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320"/>
        <v>0.28666666666666668</v>
      </c>
      <c r="P4112">
        <f t="shared" si="321"/>
        <v>6.9767441860465115E-2</v>
      </c>
      <c r="Q4112" t="str" cm="1">
        <f t="array" ref="Q4112">_xlfn.IFS(LEFT(N4112,4)="film","film &amp; video",LEFT(N4112,4)="food","food",LEFT(N4112,4)="game","games",LEFT(N4112,4)="jour","journalism",LEFT(N4112,4)="musi","music",LEFT(N4112,4)="phot","photography",LEFT(N4112,4)="publ","publishing",LEFT(N4112,4)="tech","technology",LEFT(N4112,4)="thea","theater")</f>
        <v>theater</v>
      </c>
      <c r="R4112" t="str">
        <f t="shared" si="324"/>
        <v>plays</v>
      </c>
      <c r="S4112" s="10">
        <f t="shared" si="322"/>
        <v>42572.626747685179</v>
      </c>
      <c r="T4112" s="10">
        <f t="shared" si="323"/>
        <v>42512.626747685179</v>
      </c>
    </row>
    <row r="4113" spans="1:20" ht="43.2">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320"/>
        <v>3.1333333333333331E-2</v>
      </c>
      <c r="P4113">
        <f t="shared" si="321"/>
        <v>6.3829787234042548E-2</v>
      </c>
      <c r="Q4113" t="str" cm="1">
        <f t="array" ref="Q4113">_xlfn.IFS(LEFT(N4113,4)="film","film &amp; video",LEFT(N4113,4)="food","food",LEFT(N4113,4)="game","games",LEFT(N4113,4)="jour","journalism",LEFT(N4113,4)="musi","music",LEFT(N4113,4)="phot","photography",LEFT(N4113,4)="publ","publishing",LEFT(N4113,4)="tech","technology",LEFT(N4113,4)="thea","theater")</f>
        <v>theater</v>
      </c>
      <c r="R4113" t="str">
        <f t="shared" si="324"/>
        <v>plays</v>
      </c>
      <c r="S4113" s="10">
        <f t="shared" si="322"/>
        <v>42059.135879629626</v>
      </c>
      <c r="T4113" s="10">
        <f t="shared" si="323"/>
        <v>42029.135879629626</v>
      </c>
    </row>
    <row r="4114" spans="1:20" ht="43.2">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320"/>
        <v>4.0000000000000002E-4</v>
      </c>
      <c r="P4114">
        <f t="shared" si="321"/>
        <v>1</v>
      </c>
      <c r="Q4114" t="str" cm="1">
        <f t="array" ref="Q4114">_xlfn.IFS(LEFT(N4114,4)="film","film &amp; video",LEFT(N4114,4)="food","food",LEFT(N4114,4)="game","games",LEFT(N4114,4)="jour","journalism",LEFT(N4114,4)="musi","music",LEFT(N4114,4)="phot","photography",LEFT(N4114,4)="publ","publishing",LEFT(N4114,4)="tech","technology",LEFT(N4114,4)="thea","theater")</f>
        <v>theater</v>
      </c>
      <c r="R4114" t="str">
        <f t="shared" si="324"/>
        <v>plays</v>
      </c>
      <c r="S4114" s="10">
        <f t="shared" si="322"/>
        <v>42428</v>
      </c>
      <c r="T4114" s="10">
        <f t="shared" si="323"/>
        <v>42400.946597222224</v>
      </c>
    </row>
    <row r="4115" spans="1:20" ht="43.2">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320"/>
        <v>2E-3</v>
      </c>
      <c r="P4115">
        <f t="shared" si="321"/>
        <v>1</v>
      </c>
      <c r="Q4115" t="str" cm="1">
        <f t="array" ref="Q4115">_xlfn.IFS(LEFT(N4115,4)="film","film &amp; video",LEFT(N4115,4)="food","food",LEFT(N4115,4)="game","games",LEFT(N4115,4)="jour","journalism",LEFT(N4115,4)="musi","music",LEFT(N4115,4)="phot","photography",LEFT(N4115,4)="publ","publishing",LEFT(N4115,4)="tech","technology",LEFT(N4115,4)="thea","theater")</f>
        <v>theater</v>
      </c>
      <c r="R4115" t="str">
        <f t="shared" si="324"/>
        <v>plays</v>
      </c>
      <c r="S4115" s="10">
        <f t="shared" si="322"/>
        <v>42377.273611111115</v>
      </c>
      <c r="T4115" s="10">
        <f t="shared" si="323"/>
        <v>42358.573182870372</v>
      </c>
    </row>
  </sheetData>
  <autoFilter ref="A1:U4115" xr:uid="{7098F248-AF90-4B9E-95C9-51D96A4F78C6}"/>
  <conditionalFormatting sqref="F1:F1048576">
    <cfRule type="colorScale" priority="8">
      <colorScale>
        <cfvo type="min"/>
        <cfvo type="percentile" val="50"/>
        <cfvo type="max"/>
        <color rgb="FFF8696B"/>
        <color rgb="FFFFEB84"/>
        <color rgb="FF63BE7B"/>
      </colorScale>
    </cfRule>
  </conditionalFormatting>
  <conditionalFormatting sqref="F2">
    <cfRule type="containsText" dxfId="13" priority="7" operator="containsText" text="successful">
      <formula>NOT(ISERROR(SEARCH("successful",F2)))</formula>
    </cfRule>
  </conditionalFormatting>
  <conditionalFormatting sqref="O1:O1048576">
    <cfRule type="colorScale" priority="2">
      <colorScale>
        <cfvo type="min"/>
        <cfvo type="num" val="1"/>
        <cfvo type="num" val="2"/>
        <color rgb="FFC00000"/>
        <color rgb="FF00B050"/>
        <color rgb="FF0070C0"/>
      </colorScale>
    </cfRule>
  </conditionalFormatting>
  <conditionalFormatting sqref="P1:R1">
    <cfRule type="colorScale" priority="1">
      <colorScale>
        <cfvo type="min"/>
        <cfvo type="num" val="1"/>
        <cfvo type="num" val="2"/>
        <color rgb="FFC00000"/>
        <color rgb="FF00B050"/>
        <color rgb="FF0070C0"/>
      </colorScale>
    </cfRule>
  </conditionalFormatting>
  <pageMargins left="0.7" right="0.7" top="0.75" bottom="0.75" header="0.3" footer="0.3"/>
  <pageSetup paperSize="9" orientation="portrait" horizontalDpi="300" verticalDpi="300" r:id="rId1"/>
  <extLst>
    <ext xmlns:x14="http://schemas.microsoft.com/office/spreadsheetml/2009/9/main" uri="{78C0D931-6437-407d-A8EE-F0AAD7539E65}">
      <x14:conditionalFormattings>
        <x14:conditionalFormatting xmlns:xm="http://schemas.microsoft.com/office/excel/2006/main">
          <x14:cfRule type="containsText" priority="3" operator="containsText" id="{C144EE30-2333-4542-9E8D-F566B750D3CE}">
            <xm:f>NOT(ISERROR(SEARCH($F$1683,F1)))</xm:f>
            <xm:f>$F$1683</xm:f>
            <x14:dxf>
              <fill>
                <patternFill>
                  <bgColor theme="8"/>
                </patternFill>
              </fill>
            </x14:dxf>
          </x14:cfRule>
          <x14:cfRule type="containsText" priority="4" operator="containsText" id="{28F79064-1D74-4D84-934E-3605E77815C8}">
            <xm:f>NOT(ISERROR(SEARCH($F$162,F1)))</xm:f>
            <xm:f>$F$162</xm:f>
            <x14:dxf>
              <fill>
                <patternFill>
                  <bgColor theme="0" tint="-0.24994659260841701"/>
                </patternFill>
              </fill>
            </x14:dxf>
          </x14:cfRule>
          <x14:cfRule type="containsText" priority="5" operator="containsText" id="{50AA4579-7338-4B9B-8273-FB12C0622FD9}">
            <xm:f>NOT(ISERROR(SEARCH($F$122,F1)))</xm:f>
            <xm:f>$F$122</xm:f>
            <x14:dxf>
              <fill>
                <patternFill>
                  <bgColor rgb="FFFF0000"/>
                </patternFill>
              </fill>
            </x14:dxf>
          </x14:cfRule>
          <x14:cfRule type="containsText" priority="6" operator="containsText" id="{BC7437BB-739D-4458-A1D1-1B313B38BD85}">
            <xm:f>NOT(ISERROR(SEARCH($F$2,F1)))</xm:f>
            <xm:f>$F$2</xm:f>
            <x14:dxf>
              <fill>
                <patternFill>
                  <bgColor rgb="FF00B050"/>
                </patternFill>
              </fill>
            </x14:dxf>
          </x14:cfRule>
          <xm:sqref>F1:F1048576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5C620-8E95-43AD-A350-55B5D5C0E7A5}">
  <dimension ref="A1:F14"/>
  <sheetViews>
    <sheetView topLeftCell="C1" workbookViewId="0">
      <selection activeCell="Q16" sqref="Q16"/>
    </sheetView>
  </sheetViews>
  <sheetFormatPr defaultRowHeight="14.4"/>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c r="A1" s="7" t="s">
        <v>8223</v>
      </c>
      <c r="B1" t="s">
        <v>8369</v>
      </c>
    </row>
    <row r="3" spans="1:6">
      <c r="A3" s="7" t="s">
        <v>8313</v>
      </c>
      <c r="B3" s="7" t="s">
        <v>8312</v>
      </c>
    </row>
    <row r="4" spans="1:6">
      <c r="A4" s="7" t="s">
        <v>8310</v>
      </c>
      <c r="B4" t="s">
        <v>8219</v>
      </c>
      <c r="C4" t="s">
        <v>8221</v>
      </c>
      <c r="D4" t="s">
        <v>8220</v>
      </c>
      <c r="E4" t="s">
        <v>8222</v>
      </c>
      <c r="F4" t="s">
        <v>8311</v>
      </c>
    </row>
    <row r="5" spans="1:6">
      <c r="A5" s="8" t="s">
        <v>8401</v>
      </c>
      <c r="B5" s="9">
        <v>300</v>
      </c>
      <c r="C5" s="9">
        <v>180</v>
      </c>
      <c r="D5" s="9">
        <v>40</v>
      </c>
      <c r="E5" s="9"/>
      <c r="F5" s="9">
        <v>520</v>
      </c>
    </row>
    <row r="6" spans="1:6">
      <c r="A6" s="8" t="s">
        <v>8402</v>
      </c>
      <c r="B6" s="9">
        <v>34</v>
      </c>
      <c r="C6" s="9">
        <v>140</v>
      </c>
      <c r="D6" s="9">
        <v>20</v>
      </c>
      <c r="E6" s="9">
        <v>6</v>
      </c>
      <c r="F6" s="9">
        <v>200</v>
      </c>
    </row>
    <row r="7" spans="1:6">
      <c r="A7" s="8" t="s">
        <v>8403</v>
      </c>
      <c r="B7" s="9">
        <v>80</v>
      </c>
      <c r="C7" s="9">
        <v>140</v>
      </c>
      <c r="D7" s="9"/>
      <c r="E7" s="9"/>
      <c r="F7" s="9">
        <v>220</v>
      </c>
    </row>
    <row r="8" spans="1:6">
      <c r="A8" s="8" t="s">
        <v>8404</v>
      </c>
      <c r="B8" s="9"/>
      <c r="C8" s="9"/>
      <c r="D8" s="9">
        <v>24</v>
      </c>
      <c r="E8" s="9"/>
      <c r="F8" s="9">
        <v>24</v>
      </c>
    </row>
    <row r="9" spans="1:6">
      <c r="A9" s="8" t="s">
        <v>8405</v>
      </c>
      <c r="B9" s="9">
        <v>540</v>
      </c>
      <c r="C9" s="9">
        <v>120</v>
      </c>
      <c r="D9" s="9">
        <v>20</v>
      </c>
      <c r="E9" s="9">
        <v>20</v>
      </c>
      <c r="F9" s="9">
        <v>700</v>
      </c>
    </row>
    <row r="10" spans="1:6">
      <c r="A10" s="8" t="s">
        <v>8406</v>
      </c>
      <c r="B10" s="9">
        <v>103</v>
      </c>
      <c r="C10" s="9">
        <v>117</v>
      </c>
      <c r="D10" s="9"/>
      <c r="E10" s="9"/>
      <c r="F10" s="9">
        <v>220</v>
      </c>
    </row>
    <row r="11" spans="1:6">
      <c r="A11" s="8" t="s">
        <v>8407</v>
      </c>
      <c r="B11" s="9">
        <v>80</v>
      </c>
      <c r="C11" s="9">
        <v>127</v>
      </c>
      <c r="D11" s="9">
        <v>30</v>
      </c>
      <c r="E11" s="9"/>
      <c r="F11" s="9">
        <v>237</v>
      </c>
    </row>
    <row r="12" spans="1:6">
      <c r="A12" s="8" t="s">
        <v>8408</v>
      </c>
      <c r="B12" s="9">
        <v>209</v>
      </c>
      <c r="C12" s="9">
        <v>213</v>
      </c>
      <c r="D12" s="9">
        <v>178</v>
      </c>
      <c r="E12" s="9"/>
      <c r="F12" s="9">
        <v>600</v>
      </c>
    </row>
    <row r="13" spans="1:6">
      <c r="A13" s="8" t="s">
        <v>8409</v>
      </c>
      <c r="B13" s="9">
        <v>839</v>
      </c>
      <c r="C13" s="9">
        <v>493</v>
      </c>
      <c r="D13" s="9">
        <v>37</v>
      </c>
      <c r="E13" s="9">
        <v>24</v>
      </c>
      <c r="F13" s="9">
        <v>1393</v>
      </c>
    </row>
    <row r="14" spans="1:6">
      <c r="A14" s="8" t="s">
        <v>8311</v>
      </c>
      <c r="B14" s="9">
        <v>2185</v>
      </c>
      <c r="C14" s="9">
        <v>1530</v>
      </c>
      <c r="D14" s="9">
        <v>349</v>
      </c>
      <c r="E14" s="9">
        <v>50</v>
      </c>
      <c r="F14" s="9">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CEDBA-88E6-450C-964F-66705B6F11FC}">
  <dimension ref="A3:F46"/>
  <sheetViews>
    <sheetView topLeftCell="B2" zoomScale="108" workbookViewId="0">
      <selection activeCell="B3" sqref="B3"/>
    </sheetView>
  </sheetViews>
  <sheetFormatPr defaultRowHeight="14.4"/>
  <cols>
    <col min="1" max="1" width="16.33203125" bestFit="1" customWidth="1"/>
    <col min="2" max="2" width="15.6640625" bestFit="1" customWidth="1"/>
    <col min="3" max="3" width="5.77734375" bestFit="1" customWidth="1"/>
    <col min="4" max="4" width="8.44140625" bestFit="1" customWidth="1"/>
    <col min="5" max="5" width="3.88671875" bestFit="1" customWidth="1"/>
    <col min="6" max="6" width="11.21875" bestFit="1" customWidth="1"/>
  </cols>
  <sheetData>
    <row r="3" spans="1:6">
      <c r="A3" s="7" t="s">
        <v>8313</v>
      </c>
      <c r="B3" s="7" t="s">
        <v>8312</v>
      </c>
    </row>
    <row r="4" spans="1:6">
      <c r="A4" s="7" t="s">
        <v>8310</v>
      </c>
      <c r="B4" t="s">
        <v>8219</v>
      </c>
      <c r="C4" t="s">
        <v>8221</v>
      </c>
      <c r="D4" t="s">
        <v>8220</v>
      </c>
      <c r="E4" t="s">
        <v>8222</v>
      </c>
      <c r="F4" t="s">
        <v>8311</v>
      </c>
    </row>
    <row r="5" spans="1:6">
      <c r="A5" s="8" t="s">
        <v>8314</v>
      </c>
      <c r="B5" s="9"/>
      <c r="C5" s="9">
        <v>100</v>
      </c>
      <c r="D5" s="9"/>
      <c r="E5" s="9"/>
      <c r="F5" s="9">
        <v>100</v>
      </c>
    </row>
    <row r="6" spans="1:6">
      <c r="A6" s="8" t="s">
        <v>8315</v>
      </c>
      <c r="B6" s="9"/>
      <c r="C6" s="9"/>
      <c r="D6" s="9">
        <v>20</v>
      </c>
      <c r="E6" s="9"/>
      <c r="F6" s="9">
        <v>20</v>
      </c>
    </row>
    <row r="7" spans="1:6">
      <c r="A7" s="8" t="s">
        <v>8316</v>
      </c>
      <c r="B7" s="9"/>
      <c r="C7" s="9"/>
      <c r="D7" s="9">
        <v>24</v>
      </c>
      <c r="E7" s="9"/>
      <c r="F7" s="9">
        <v>24</v>
      </c>
    </row>
    <row r="8" spans="1:6">
      <c r="A8" s="8" t="s">
        <v>8317</v>
      </c>
      <c r="B8" s="9"/>
      <c r="C8" s="9">
        <v>40</v>
      </c>
      <c r="D8" s="9"/>
      <c r="E8" s="9"/>
      <c r="F8" s="9">
        <v>40</v>
      </c>
    </row>
    <row r="9" spans="1:6">
      <c r="A9" s="8" t="s">
        <v>8318</v>
      </c>
      <c r="B9" s="9">
        <v>40</v>
      </c>
      <c r="C9" s="9"/>
      <c r="D9" s="9"/>
      <c r="E9" s="9"/>
      <c r="F9" s="9">
        <v>40</v>
      </c>
    </row>
    <row r="10" spans="1:6">
      <c r="A10" s="8" t="s">
        <v>8319</v>
      </c>
      <c r="B10" s="9">
        <v>180</v>
      </c>
      <c r="C10" s="9"/>
      <c r="D10" s="9"/>
      <c r="E10" s="9"/>
      <c r="F10" s="9">
        <v>180</v>
      </c>
    </row>
    <row r="11" spans="1:6">
      <c r="A11" s="8" t="s">
        <v>8320</v>
      </c>
      <c r="B11" s="9"/>
      <c r="C11" s="9">
        <v>80</v>
      </c>
      <c r="D11" s="9"/>
      <c r="E11" s="9"/>
      <c r="F11" s="9">
        <v>80</v>
      </c>
    </row>
    <row r="12" spans="1:6">
      <c r="A12" s="8" t="s">
        <v>8321</v>
      </c>
      <c r="B12" s="9">
        <v>40</v>
      </c>
      <c r="C12" s="9"/>
      <c r="D12" s="9"/>
      <c r="E12" s="9"/>
      <c r="F12" s="9">
        <v>40</v>
      </c>
    </row>
    <row r="13" spans="1:6">
      <c r="A13" s="8" t="s">
        <v>8322</v>
      </c>
      <c r="B13" s="9"/>
      <c r="C13" s="9">
        <v>40</v>
      </c>
      <c r="D13" s="9"/>
      <c r="E13" s="9">
        <v>20</v>
      </c>
      <c r="F13" s="9">
        <v>60</v>
      </c>
    </row>
    <row r="14" spans="1:6">
      <c r="A14" s="8" t="s">
        <v>8323</v>
      </c>
      <c r="B14" s="9"/>
      <c r="C14" s="9">
        <v>40</v>
      </c>
      <c r="D14" s="9"/>
      <c r="E14" s="9"/>
      <c r="F14" s="9">
        <v>40</v>
      </c>
    </row>
    <row r="15" spans="1:6">
      <c r="A15" s="8" t="s">
        <v>8324</v>
      </c>
      <c r="B15" s="9"/>
      <c r="C15" s="9">
        <v>120</v>
      </c>
      <c r="D15" s="9">
        <v>20</v>
      </c>
      <c r="E15" s="9"/>
      <c r="F15" s="9">
        <v>140</v>
      </c>
    </row>
    <row r="16" spans="1:6">
      <c r="A16" s="8" t="s">
        <v>8325</v>
      </c>
      <c r="B16" s="9"/>
      <c r="C16" s="9">
        <v>20</v>
      </c>
      <c r="D16" s="9"/>
      <c r="E16" s="9"/>
      <c r="F16" s="9">
        <v>20</v>
      </c>
    </row>
    <row r="17" spans="1:6">
      <c r="A17" s="8" t="s">
        <v>8326</v>
      </c>
      <c r="B17" s="9">
        <v>140</v>
      </c>
      <c r="C17" s="9"/>
      <c r="D17" s="9"/>
      <c r="E17" s="9"/>
      <c r="F17" s="9">
        <v>140</v>
      </c>
    </row>
    <row r="18" spans="1:6">
      <c r="A18" s="8" t="s">
        <v>8327</v>
      </c>
      <c r="B18" s="9">
        <v>140</v>
      </c>
      <c r="C18" s="9">
        <v>20</v>
      </c>
      <c r="D18" s="9"/>
      <c r="E18" s="9"/>
      <c r="F18" s="9">
        <v>160</v>
      </c>
    </row>
    <row r="19" spans="1:6">
      <c r="A19" s="8" t="s">
        <v>8328</v>
      </c>
      <c r="B19" s="9"/>
      <c r="C19" s="9">
        <v>60</v>
      </c>
      <c r="D19" s="9"/>
      <c r="E19" s="9"/>
      <c r="F19" s="9">
        <v>60</v>
      </c>
    </row>
    <row r="20" spans="1:6">
      <c r="A20" s="8" t="s">
        <v>8329</v>
      </c>
      <c r="B20" s="9">
        <v>9</v>
      </c>
      <c r="C20" s="9">
        <v>11</v>
      </c>
      <c r="D20" s="9"/>
      <c r="E20" s="9"/>
      <c r="F20" s="9">
        <v>20</v>
      </c>
    </row>
    <row r="21" spans="1:6">
      <c r="A21" s="8" t="s">
        <v>8330</v>
      </c>
      <c r="B21" s="9">
        <v>20</v>
      </c>
      <c r="C21" s="9"/>
      <c r="D21" s="9"/>
      <c r="E21" s="9"/>
      <c r="F21" s="9">
        <v>20</v>
      </c>
    </row>
    <row r="22" spans="1:6">
      <c r="A22" s="8" t="s">
        <v>8331</v>
      </c>
      <c r="B22" s="9"/>
      <c r="C22" s="9">
        <v>40</v>
      </c>
      <c r="D22" s="9"/>
      <c r="E22" s="9"/>
      <c r="F22" s="9">
        <v>40</v>
      </c>
    </row>
    <row r="23" spans="1:6">
      <c r="A23" s="8" t="s">
        <v>8332</v>
      </c>
      <c r="B23" s="9">
        <v>60</v>
      </c>
      <c r="C23" s="9">
        <v>60</v>
      </c>
      <c r="D23" s="9">
        <v>20</v>
      </c>
      <c r="E23" s="9"/>
      <c r="F23" s="9">
        <v>140</v>
      </c>
    </row>
    <row r="24" spans="1:6">
      <c r="A24" s="8" t="s">
        <v>8333</v>
      </c>
      <c r="B24" s="9"/>
      <c r="C24" s="9">
        <v>20</v>
      </c>
      <c r="D24" s="9"/>
      <c r="E24" s="9"/>
      <c r="F24" s="9">
        <v>20</v>
      </c>
    </row>
    <row r="25" spans="1:6">
      <c r="A25" s="8" t="s">
        <v>8334</v>
      </c>
      <c r="B25" s="9">
        <v>60</v>
      </c>
      <c r="C25" s="9"/>
      <c r="D25" s="9"/>
      <c r="E25" s="9"/>
      <c r="F25" s="9">
        <v>60</v>
      </c>
    </row>
    <row r="26" spans="1:6">
      <c r="A26" s="8" t="s">
        <v>8335</v>
      </c>
      <c r="B26" s="9"/>
      <c r="C26" s="9">
        <v>20</v>
      </c>
      <c r="D26" s="9"/>
      <c r="E26" s="9"/>
      <c r="F26" s="9">
        <v>20</v>
      </c>
    </row>
    <row r="27" spans="1:6">
      <c r="A27" s="8" t="s">
        <v>8336</v>
      </c>
      <c r="B27" s="9">
        <v>103</v>
      </c>
      <c r="C27" s="9">
        <v>57</v>
      </c>
      <c r="D27" s="9"/>
      <c r="E27" s="9"/>
      <c r="F27" s="9">
        <v>160</v>
      </c>
    </row>
    <row r="28" spans="1:6">
      <c r="A28" s="8" t="s">
        <v>8337</v>
      </c>
      <c r="B28" s="9"/>
      <c r="C28" s="9">
        <v>20</v>
      </c>
      <c r="D28" s="9"/>
      <c r="E28" s="9"/>
      <c r="F28" s="9">
        <v>20</v>
      </c>
    </row>
    <row r="29" spans="1:6">
      <c r="A29" s="8" t="s">
        <v>8338</v>
      </c>
      <c r="B29" s="9">
        <v>694</v>
      </c>
      <c r="C29" s="9">
        <v>353</v>
      </c>
      <c r="D29" s="9"/>
      <c r="E29" s="9">
        <v>19</v>
      </c>
      <c r="F29" s="9">
        <v>1066</v>
      </c>
    </row>
    <row r="30" spans="1:6">
      <c r="A30" s="8" t="s">
        <v>8339</v>
      </c>
      <c r="B30" s="9">
        <v>40</v>
      </c>
      <c r="C30" s="9"/>
      <c r="D30" s="9"/>
      <c r="E30" s="9"/>
      <c r="F30" s="9">
        <v>40</v>
      </c>
    </row>
    <row r="31" spans="1:6">
      <c r="A31" s="8" t="s">
        <v>8340</v>
      </c>
      <c r="B31" s="9">
        <v>20</v>
      </c>
      <c r="C31" s="9"/>
      <c r="D31" s="9"/>
      <c r="E31" s="9"/>
      <c r="F31" s="9">
        <v>20</v>
      </c>
    </row>
    <row r="32" spans="1:6">
      <c r="A32" s="8" t="s">
        <v>8341</v>
      </c>
      <c r="B32" s="9"/>
      <c r="C32" s="9">
        <v>20</v>
      </c>
      <c r="D32" s="9"/>
      <c r="E32" s="9"/>
      <c r="F32" s="9">
        <v>20</v>
      </c>
    </row>
    <row r="33" spans="1:6">
      <c r="A33" s="8" t="s">
        <v>8342</v>
      </c>
      <c r="B33" s="9">
        <v>260</v>
      </c>
      <c r="C33" s="9"/>
      <c r="D33" s="9"/>
      <c r="E33" s="9"/>
      <c r="F33" s="9">
        <v>260</v>
      </c>
    </row>
    <row r="34" spans="1:6">
      <c r="A34" s="8" t="s">
        <v>8343</v>
      </c>
      <c r="B34" s="9"/>
      <c r="C34" s="9"/>
      <c r="D34" s="9">
        <v>40</v>
      </c>
      <c r="E34" s="9"/>
      <c r="F34" s="9">
        <v>40</v>
      </c>
    </row>
    <row r="35" spans="1:6">
      <c r="A35" s="8" t="s">
        <v>8344</v>
      </c>
      <c r="B35" s="9">
        <v>60</v>
      </c>
      <c r="C35" s="9"/>
      <c r="D35" s="9"/>
      <c r="E35" s="9"/>
      <c r="F35" s="9">
        <v>60</v>
      </c>
    </row>
    <row r="36" spans="1:6">
      <c r="A36" s="8" t="s">
        <v>8345</v>
      </c>
      <c r="B36" s="9">
        <v>34</v>
      </c>
      <c r="C36" s="9"/>
      <c r="D36" s="9"/>
      <c r="E36" s="9">
        <v>6</v>
      </c>
      <c r="F36" s="9">
        <v>40</v>
      </c>
    </row>
    <row r="37" spans="1:6">
      <c r="A37" s="8" t="s">
        <v>8346</v>
      </c>
      <c r="B37" s="9">
        <v>40</v>
      </c>
      <c r="C37" s="9">
        <v>2</v>
      </c>
      <c r="D37" s="9">
        <v>18</v>
      </c>
      <c r="E37" s="9"/>
      <c r="F37" s="9">
        <v>60</v>
      </c>
    </row>
    <row r="38" spans="1:6">
      <c r="A38" s="8" t="s">
        <v>8347</v>
      </c>
      <c r="B38" s="9">
        <v>85</v>
      </c>
      <c r="C38" s="9">
        <v>80</v>
      </c>
      <c r="D38" s="9">
        <v>17</v>
      </c>
      <c r="E38" s="9">
        <v>5</v>
      </c>
      <c r="F38" s="9">
        <v>187</v>
      </c>
    </row>
    <row r="39" spans="1:6">
      <c r="A39" s="8" t="s">
        <v>8348</v>
      </c>
      <c r="B39" s="9">
        <v>80</v>
      </c>
      <c r="C39" s="9"/>
      <c r="D39" s="9"/>
      <c r="E39" s="9"/>
      <c r="F39" s="9">
        <v>80</v>
      </c>
    </row>
    <row r="40" spans="1:6">
      <c r="A40" s="8" t="s">
        <v>8349</v>
      </c>
      <c r="B40" s="9">
        <v>60</v>
      </c>
      <c r="C40" s="9"/>
      <c r="D40" s="9"/>
      <c r="E40" s="9"/>
      <c r="F40" s="9">
        <v>60</v>
      </c>
    </row>
    <row r="41" spans="1:6">
      <c r="A41" s="8" t="s">
        <v>8350</v>
      </c>
      <c r="B41" s="9"/>
      <c r="C41" s="9">
        <v>47</v>
      </c>
      <c r="D41" s="9">
        <v>10</v>
      </c>
      <c r="E41" s="9"/>
      <c r="F41" s="9">
        <v>57</v>
      </c>
    </row>
    <row r="42" spans="1:6">
      <c r="A42" s="8" t="s">
        <v>8351</v>
      </c>
      <c r="B42" s="9"/>
      <c r="C42" s="9">
        <v>100</v>
      </c>
      <c r="D42" s="9"/>
      <c r="E42" s="9"/>
      <c r="F42" s="9">
        <v>100</v>
      </c>
    </row>
    <row r="43" spans="1:6">
      <c r="A43" s="8" t="s">
        <v>8352</v>
      </c>
      <c r="B43" s="9">
        <v>20</v>
      </c>
      <c r="C43" s="9">
        <v>120</v>
      </c>
      <c r="D43" s="9">
        <v>60</v>
      </c>
      <c r="E43" s="9"/>
      <c r="F43" s="9">
        <v>200</v>
      </c>
    </row>
    <row r="44" spans="1:6">
      <c r="A44" s="8" t="s">
        <v>8353</v>
      </c>
      <c r="B44" s="9"/>
      <c r="C44" s="9">
        <v>60</v>
      </c>
      <c r="D44" s="9">
        <v>100</v>
      </c>
      <c r="E44" s="9"/>
      <c r="F44" s="9">
        <v>160</v>
      </c>
    </row>
    <row r="45" spans="1:6">
      <c r="A45" s="8" t="s">
        <v>8354</v>
      </c>
      <c r="B45" s="9"/>
      <c r="C45" s="9"/>
      <c r="D45" s="9">
        <v>20</v>
      </c>
      <c r="E45" s="9"/>
      <c r="F45" s="9">
        <v>20</v>
      </c>
    </row>
    <row r="46" spans="1:6">
      <c r="A46" s="8" t="s">
        <v>8311</v>
      </c>
      <c r="B46" s="9">
        <v>2185</v>
      </c>
      <c r="C46" s="9">
        <v>1530</v>
      </c>
      <c r="D46" s="9">
        <v>349</v>
      </c>
      <c r="E46" s="9">
        <v>50</v>
      </c>
      <c r="F46" s="9">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FCE56-A80A-4216-8372-CD6975189A78}">
  <dimension ref="A1:E18"/>
  <sheetViews>
    <sheetView workbookViewId="0">
      <selection activeCell="B4" sqref="B4"/>
    </sheetView>
  </sheetViews>
  <sheetFormatPr defaultRowHeight="14.4"/>
  <cols>
    <col min="1" max="1" width="12.88671875" bestFit="1" customWidth="1"/>
    <col min="2" max="2" width="16.109375" bestFit="1" customWidth="1"/>
    <col min="3" max="3" width="5.6640625" bestFit="1" customWidth="1"/>
    <col min="4" max="4" width="8.44140625" bestFit="1" customWidth="1"/>
    <col min="5" max="6" width="10.77734375" bestFit="1" customWidth="1"/>
  </cols>
  <sheetData>
    <row r="1" spans="1:5">
      <c r="A1" s="7" t="s">
        <v>8308</v>
      </c>
      <c r="B1" t="s">
        <v>8369</v>
      </c>
    </row>
    <row r="2" spans="1:5">
      <c r="A2" s="7" t="s">
        <v>8370</v>
      </c>
      <c r="B2" t="s">
        <v>8371</v>
      </c>
    </row>
    <row r="4" spans="1:5">
      <c r="A4" s="7" t="s">
        <v>8313</v>
      </c>
      <c r="B4" s="7" t="s">
        <v>8312</v>
      </c>
    </row>
    <row r="5" spans="1:5">
      <c r="A5" s="7" t="s">
        <v>8310</v>
      </c>
      <c r="B5" t="s">
        <v>8219</v>
      </c>
      <c r="C5" t="s">
        <v>8221</v>
      </c>
      <c r="D5" t="s">
        <v>8220</v>
      </c>
      <c r="E5" t="s">
        <v>8311</v>
      </c>
    </row>
    <row r="6" spans="1:5">
      <c r="A6" s="11" t="s">
        <v>8363</v>
      </c>
      <c r="B6" s="9">
        <v>182</v>
      </c>
      <c r="C6" s="9">
        <v>149</v>
      </c>
      <c r="D6" s="9">
        <v>34</v>
      </c>
      <c r="E6" s="9">
        <v>365</v>
      </c>
    </row>
    <row r="7" spans="1:5">
      <c r="A7" s="11" t="s">
        <v>8364</v>
      </c>
      <c r="B7" s="9">
        <v>202</v>
      </c>
      <c r="C7" s="9">
        <v>106</v>
      </c>
      <c r="D7" s="9">
        <v>27</v>
      </c>
      <c r="E7" s="9">
        <v>335</v>
      </c>
    </row>
    <row r="8" spans="1:5">
      <c r="A8" s="11" t="s">
        <v>8365</v>
      </c>
      <c r="B8" s="9">
        <v>180</v>
      </c>
      <c r="C8" s="9">
        <v>108</v>
      </c>
      <c r="D8" s="9">
        <v>28</v>
      </c>
      <c r="E8" s="9">
        <v>316</v>
      </c>
    </row>
    <row r="9" spans="1:5">
      <c r="A9" s="11" t="s">
        <v>8366</v>
      </c>
      <c r="B9" s="9">
        <v>192</v>
      </c>
      <c r="C9" s="9">
        <v>102</v>
      </c>
      <c r="D9" s="9">
        <v>27</v>
      </c>
      <c r="E9" s="9">
        <v>321</v>
      </c>
    </row>
    <row r="10" spans="1:5">
      <c r="A10" s="11" t="s">
        <v>8357</v>
      </c>
      <c r="B10" s="9">
        <v>234</v>
      </c>
      <c r="C10" s="9">
        <v>126</v>
      </c>
      <c r="D10" s="9">
        <v>26</v>
      </c>
      <c r="E10" s="9">
        <v>386</v>
      </c>
    </row>
    <row r="11" spans="1:5">
      <c r="A11" s="11" t="s">
        <v>8367</v>
      </c>
      <c r="B11" s="9">
        <v>211</v>
      </c>
      <c r="C11" s="9">
        <v>147</v>
      </c>
      <c r="D11" s="9">
        <v>27</v>
      </c>
      <c r="E11" s="9">
        <v>385</v>
      </c>
    </row>
    <row r="12" spans="1:5">
      <c r="A12" s="11" t="s">
        <v>8358</v>
      </c>
      <c r="B12" s="9">
        <v>194</v>
      </c>
      <c r="C12" s="9">
        <v>150</v>
      </c>
      <c r="D12" s="9">
        <v>43</v>
      </c>
      <c r="E12" s="9">
        <v>387</v>
      </c>
    </row>
    <row r="13" spans="1:5">
      <c r="A13" s="11" t="s">
        <v>8359</v>
      </c>
      <c r="B13" s="9">
        <v>166</v>
      </c>
      <c r="C13" s="9">
        <v>134</v>
      </c>
      <c r="D13" s="9">
        <v>33</v>
      </c>
      <c r="E13" s="9">
        <v>333</v>
      </c>
    </row>
    <row r="14" spans="1:5">
      <c r="A14" s="11" t="s">
        <v>8360</v>
      </c>
      <c r="B14" s="9">
        <v>147</v>
      </c>
      <c r="C14" s="9">
        <v>127</v>
      </c>
      <c r="D14" s="9">
        <v>24</v>
      </c>
      <c r="E14" s="9">
        <v>298</v>
      </c>
    </row>
    <row r="15" spans="1:5">
      <c r="A15" s="11" t="s">
        <v>8361</v>
      </c>
      <c r="B15" s="9">
        <v>183</v>
      </c>
      <c r="C15" s="9">
        <v>149</v>
      </c>
      <c r="D15" s="9">
        <v>20</v>
      </c>
      <c r="E15" s="9">
        <v>352</v>
      </c>
    </row>
    <row r="16" spans="1:5">
      <c r="A16" s="11" t="s">
        <v>8362</v>
      </c>
      <c r="B16" s="9">
        <v>183</v>
      </c>
      <c r="C16" s="9">
        <v>114</v>
      </c>
      <c r="D16" s="9">
        <v>37</v>
      </c>
      <c r="E16" s="9">
        <v>334</v>
      </c>
    </row>
    <row r="17" spans="1:5">
      <c r="A17" s="11" t="s">
        <v>8368</v>
      </c>
      <c r="B17" s="9">
        <v>111</v>
      </c>
      <c r="C17" s="9">
        <v>118</v>
      </c>
      <c r="D17" s="9">
        <v>23</v>
      </c>
      <c r="E17" s="9">
        <v>252</v>
      </c>
    </row>
    <row r="18" spans="1:5">
      <c r="A18" s="11" t="s">
        <v>8311</v>
      </c>
      <c r="B18" s="9">
        <v>2185</v>
      </c>
      <c r="C18" s="9">
        <v>1530</v>
      </c>
      <c r="D18" s="9">
        <v>349</v>
      </c>
      <c r="E18" s="9">
        <v>4064</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F24098-7BA7-41D3-BA1E-173736820B75}">
  <dimension ref="A1:H13"/>
  <sheetViews>
    <sheetView topLeftCell="A2" workbookViewId="0">
      <selection activeCell="F1" activeCellId="1" sqref="A1:A13 F1:H13"/>
    </sheetView>
  </sheetViews>
  <sheetFormatPr defaultRowHeight="14.4"/>
  <cols>
    <col min="1" max="1" width="27" bestFit="1" customWidth="1"/>
    <col min="2" max="2" width="16.44140625" bestFit="1" customWidth="1"/>
    <col min="3" max="3" width="12.77734375" bestFit="1" customWidth="1"/>
    <col min="4" max="4" width="15.5546875" bestFit="1" customWidth="1"/>
    <col min="5" max="5" width="12.21875" bestFit="1" customWidth="1"/>
    <col min="6" max="6" width="19.109375" bestFit="1" customWidth="1"/>
    <col min="7" max="7" width="15.44140625" bestFit="1" customWidth="1"/>
    <col min="8" max="8" width="18.21875" bestFit="1" customWidth="1"/>
  </cols>
  <sheetData>
    <row r="1" spans="1:8">
      <c r="A1" t="s">
        <v>8372</v>
      </c>
      <c r="B1" t="s">
        <v>8373</v>
      </c>
      <c r="C1" t="s">
        <v>8374</v>
      </c>
      <c r="D1" t="s">
        <v>8375</v>
      </c>
      <c r="E1" t="s">
        <v>8376</v>
      </c>
      <c r="F1" t="s">
        <v>8377</v>
      </c>
      <c r="G1" t="s">
        <v>8378</v>
      </c>
      <c r="H1" t="s">
        <v>8379</v>
      </c>
    </row>
    <row r="2" spans="1:8">
      <c r="A2" t="s">
        <v>8380</v>
      </c>
      <c r="B2">
        <f>COUNTIFS(Sheet1!$F:$F,"successful",Sheet1!$D:$D,"&lt;1000")</f>
        <v>322</v>
      </c>
      <c r="C2">
        <f>COUNTIFS(Sheet1!$F:$F,"failed",Sheet1!$D:$D,"&lt;1000")</f>
        <v>113</v>
      </c>
      <c r="D2">
        <f>COUNTIFS(Sheet1!$F:$F,"canceled",Sheet1!$D:$D,"&lt;1000")</f>
        <v>18</v>
      </c>
      <c r="E2">
        <f>SUM(B2:D2)</f>
        <v>453</v>
      </c>
      <c r="F2" s="13">
        <f>B2/$E2</f>
        <v>0.71081677704194257</v>
      </c>
      <c r="G2" s="13">
        <f t="shared" ref="G2:H2" si="0">C2/$E2</f>
        <v>0.24944812362030905</v>
      </c>
      <c r="H2" s="13">
        <f t="shared" si="0"/>
        <v>3.9735099337748346E-2</v>
      </c>
    </row>
    <row r="3" spans="1:8">
      <c r="A3" t="s">
        <v>8381</v>
      </c>
      <c r="B3">
        <f>COUNTIFS(Sheet1!$F:$F,"successful",Sheet1!$D:$D,"&lt;4999")-B2</f>
        <v>931</v>
      </c>
      <c r="C3">
        <f>COUNTIFS(Sheet1!$F:$F,"failed",Sheet1!$D:$D,"&lt;4999")-C2</f>
        <v>420</v>
      </c>
      <c r="D3">
        <f>COUNTIFS(Sheet1!$F:$F,"canceled",Sheet1!$D:$D,"&lt;4999")-D2</f>
        <v>60</v>
      </c>
      <c r="E3">
        <f t="shared" ref="E3:E13" si="1">SUM(B3:D3)</f>
        <v>1411</v>
      </c>
      <c r="F3" s="13">
        <f t="shared" ref="F3:F13" si="2">B3/$E3</f>
        <v>0.65981573352232459</v>
      </c>
      <c r="G3" s="13">
        <f t="shared" ref="G3:G13" si="3">C3/$E3</f>
        <v>0.297661233167966</v>
      </c>
      <c r="H3" s="13">
        <f t="shared" ref="H3:H13" si="4">D3/$E3</f>
        <v>4.2523033309709427E-2</v>
      </c>
    </row>
    <row r="4" spans="1:8">
      <c r="A4" t="s">
        <v>8382</v>
      </c>
      <c r="B4">
        <f>COUNTIFS(Sheet1!$F:$F,"successful",Sheet1!$D:$D,"&lt;9999")-SUM(B2:B3)</f>
        <v>381</v>
      </c>
      <c r="C4">
        <f>COUNTIFS(Sheet1!$F:$F,"failed",Sheet1!$D:$D,"&lt;9999")-SUM(C2:C3)</f>
        <v>282</v>
      </c>
      <c r="D4">
        <f>COUNTIFS(Sheet1!$F:$F,"canceled",Sheet1!$D:$D,"&lt;9999")-SUM(D2:D3)</f>
        <v>51</v>
      </c>
      <c r="E4">
        <f t="shared" si="1"/>
        <v>714</v>
      </c>
      <c r="F4" s="13">
        <f t="shared" si="2"/>
        <v>0.53361344537815125</v>
      </c>
      <c r="G4" s="13">
        <f t="shared" si="3"/>
        <v>0.3949579831932773</v>
      </c>
      <c r="H4" s="13">
        <f t="shared" si="4"/>
        <v>7.1428571428571425E-2</v>
      </c>
    </row>
    <row r="5" spans="1:8">
      <c r="A5" t="s">
        <v>8383</v>
      </c>
      <c r="B5">
        <f>COUNTIFS(Sheet1!$F:$F,"successful",Sheet1!$D:$D,"&lt;14999")-SUM(B2:B4)</f>
        <v>169</v>
      </c>
      <c r="C5">
        <f>COUNTIFS(Sheet1!$F:$F,"failed",Sheet1!$D:$D,"&lt;14999")-SUM(C2:C4)</f>
        <v>145</v>
      </c>
      <c r="D5">
        <f>COUNTIFS(Sheet1!$F:$F,"canceled",Sheet1!$D:$D,"&lt;14999")-SUM(D2:D4)</f>
        <v>41</v>
      </c>
      <c r="E5">
        <f t="shared" si="1"/>
        <v>355</v>
      </c>
      <c r="F5" s="13">
        <f t="shared" si="2"/>
        <v>0.47605633802816899</v>
      </c>
      <c r="G5" s="13">
        <f t="shared" si="3"/>
        <v>0.40845070422535212</v>
      </c>
      <c r="H5" s="13">
        <f t="shared" si="4"/>
        <v>0.11549295774647887</v>
      </c>
    </row>
    <row r="6" spans="1:8">
      <c r="A6" t="s">
        <v>8384</v>
      </c>
      <c r="B6">
        <f>COUNTIFS(Sheet1!$F:$F,"successful",Sheet1!$D:$D,"&lt;19999")-SUM(B2:B5)</f>
        <v>94</v>
      </c>
      <c r="C6">
        <f>COUNTIFS(Sheet1!$F:$F,"failed",Sheet1!$D:$D,"&lt;19999")-SUM(C2:C5)</f>
        <v>90</v>
      </c>
      <c r="D6">
        <f>COUNTIFS(Sheet1!$F:$F,"canceled",Sheet1!$D:$D,"&lt;19999")-SUM(D2:D5)</f>
        <v>17</v>
      </c>
      <c r="E6">
        <f t="shared" si="1"/>
        <v>201</v>
      </c>
      <c r="F6" s="13">
        <f t="shared" si="2"/>
        <v>0.46766169154228854</v>
      </c>
      <c r="G6" s="13">
        <f t="shared" si="3"/>
        <v>0.44776119402985076</v>
      </c>
      <c r="H6" s="13">
        <f t="shared" si="4"/>
        <v>8.45771144278607E-2</v>
      </c>
    </row>
    <row r="7" spans="1:8">
      <c r="A7" t="s">
        <v>8385</v>
      </c>
      <c r="B7">
        <f>COUNTIFS(Sheet1!$F:$F,"successful",Sheet1!$D:$D,"&lt;24999")-SUM(B2:B6)</f>
        <v>62</v>
      </c>
      <c r="C7">
        <f>COUNTIFS(Sheet1!$F:$F,"failed",Sheet1!$D:$D,"&lt;24999")-SUM(C2:C6)</f>
        <v>72</v>
      </c>
      <c r="D7">
        <f>COUNTIFS(Sheet1!$F:$F,"canceled",Sheet1!$D:$D,"&lt;24999")-SUM(D2:D6)</f>
        <v>14</v>
      </c>
      <c r="E7">
        <f t="shared" si="1"/>
        <v>148</v>
      </c>
      <c r="F7" s="13">
        <f t="shared" si="2"/>
        <v>0.41891891891891891</v>
      </c>
      <c r="G7" s="13">
        <f t="shared" si="3"/>
        <v>0.48648648648648651</v>
      </c>
      <c r="H7" s="13">
        <f t="shared" si="4"/>
        <v>9.45945945945946E-2</v>
      </c>
    </row>
    <row r="8" spans="1:8">
      <c r="A8" t="s">
        <v>8386</v>
      </c>
      <c r="B8">
        <f>COUNTIFS(Sheet1!$F:$F,"successful",Sheet1!$D:$D,"&lt;29999")-SUM(B2:B7)</f>
        <v>55</v>
      </c>
      <c r="C8">
        <f>COUNTIFS(Sheet1!$F:$F,"failed",Sheet1!$D:$D,"&lt;29999")-SUM(C2:C7)</f>
        <v>64</v>
      </c>
      <c r="D8">
        <f>COUNTIFS(Sheet1!$F:$F,"canceled",Sheet1!$D:$D,"&lt;29999")-SUM(D2:D7)</f>
        <v>18</v>
      </c>
      <c r="E8">
        <f t="shared" si="1"/>
        <v>137</v>
      </c>
      <c r="F8" s="13">
        <f t="shared" si="2"/>
        <v>0.40145985401459855</v>
      </c>
      <c r="G8" s="13">
        <f t="shared" si="3"/>
        <v>0.46715328467153283</v>
      </c>
      <c r="H8" s="13">
        <f t="shared" si="4"/>
        <v>0.13138686131386862</v>
      </c>
    </row>
    <row r="9" spans="1:8">
      <c r="A9" t="s">
        <v>8387</v>
      </c>
      <c r="B9">
        <f>COUNTIFS(Sheet1!$F:$F,"successful",Sheet1!$D:$D,"&lt;34999")-SUM(B2:B8)</f>
        <v>32</v>
      </c>
      <c r="C9">
        <f>COUNTIFS(Sheet1!$F:$F,"failed",Sheet1!$D:$D,"&lt;34999")-SUM(C2:C8)</f>
        <v>37</v>
      </c>
      <c r="D9">
        <f>COUNTIFS(Sheet1!$F:$F,"canceled",Sheet1!$D:$D,"&lt;34999")-SUM(D2:D8)</f>
        <v>13</v>
      </c>
      <c r="E9">
        <f t="shared" si="1"/>
        <v>82</v>
      </c>
      <c r="F9" s="13">
        <f t="shared" si="2"/>
        <v>0.3902439024390244</v>
      </c>
      <c r="G9" s="13">
        <f t="shared" si="3"/>
        <v>0.45121951219512196</v>
      </c>
      <c r="H9" s="13">
        <f t="shared" si="4"/>
        <v>0.15853658536585366</v>
      </c>
    </row>
    <row r="10" spans="1:8">
      <c r="A10" t="s">
        <v>8388</v>
      </c>
      <c r="B10">
        <f>COUNTIFS(Sheet1!$F:$F,"successful",Sheet1!$D:$D,"&lt;39999")-SUM(B2:B9)</f>
        <v>26</v>
      </c>
      <c r="C10">
        <f>COUNTIFS(Sheet1!$F:$F,"failed",Sheet1!$D:$D,"&lt;39999")-SUM(C2:C9)</f>
        <v>22</v>
      </c>
      <c r="D10">
        <f>COUNTIFS(Sheet1!$F:$F,"canceled",Sheet1!$D:$D,"&lt;39999")-SUM(D2:D9)</f>
        <v>7</v>
      </c>
      <c r="E10">
        <f t="shared" si="1"/>
        <v>55</v>
      </c>
      <c r="F10" s="13">
        <f t="shared" si="2"/>
        <v>0.47272727272727272</v>
      </c>
      <c r="G10" s="13">
        <f t="shared" si="3"/>
        <v>0.4</v>
      </c>
      <c r="H10" s="13">
        <f t="shared" si="4"/>
        <v>0.12727272727272726</v>
      </c>
    </row>
    <row r="11" spans="1:8">
      <c r="A11" t="s">
        <v>8389</v>
      </c>
      <c r="B11">
        <f>COUNTIFS(Sheet1!$F:$F,"successful",Sheet1!$D:$D,"&lt;44999")-SUM(B2:B10)</f>
        <v>21</v>
      </c>
      <c r="C11">
        <f>COUNTIFS(Sheet1!$F:$F,"failed",Sheet1!$D:$D,"&lt;44999")-SUM(C2:C10)</f>
        <v>16</v>
      </c>
      <c r="D11">
        <f>COUNTIFS(Sheet1!$F:$F,"canceled",Sheet1!$D:$D,"&lt;44999")-SUM(D2:D10)</f>
        <v>6</v>
      </c>
      <c r="E11">
        <f t="shared" si="1"/>
        <v>43</v>
      </c>
      <c r="F11" s="13">
        <f t="shared" si="2"/>
        <v>0.48837209302325579</v>
      </c>
      <c r="G11" s="13">
        <f t="shared" si="3"/>
        <v>0.37209302325581395</v>
      </c>
      <c r="H11" s="13">
        <f t="shared" si="4"/>
        <v>0.13953488372093023</v>
      </c>
    </row>
    <row r="12" spans="1:8">
      <c r="A12" t="s">
        <v>8390</v>
      </c>
      <c r="B12">
        <f>COUNTIFS(Sheet1!$F:$F,"successful",Sheet1!$D:$D,"&lt;49999")-SUM(B2:B11)</f>
        <v>6</v>
      </c>
      <c r="C12">
        <f>COUNTIFS(Sheet1!$F:$F,"failed",Sheet1!$D:$D,"&lt;49999")-SUM(C2:C11)</f>
        <v>11</v>
      </c>
      <c r="D12">
        <f>COUNTIFS(Sheet1!$F:$F,"canceled",Sheet1!$D:$D,"&lt;49999")-SUM(D2:D11)</f>
        <v>4</v>
      </c>
      <c r="E12">
        <f t="shared" si="1"/>
        <v>21</v>
      </c>
      <c r="F12" s="13">
        <f t="shared" si="2"/>
        <v>0.2857142857142857</v>
      </c>
      <c r="G12" s="13">
        <f t="shared" si="3"/>
        <v>0.52380952380952384</v>
      </c>
      <c r="H12" s="13">
        <f t="shared" si="4"/>
        <v>0.19047619047619047</v>
      </c>
    </row>
    <row r="13" spans="1:8">
      <c r="A13" t="s">
        <v>8391</v>
      </c>
      <c r="B13">
        <f>COUNTIFS(Sheet1!$F:$F,"successful",Sheet1!$D:$D,"&gt;=50000")</f>
        <v>86</v>
      </c>
      <c r="C13">
        <f>COUNTIFS(Sheet1!$F:$F,"failed",Sheet1!$D:$D,"&gt;=50000")</f>
        <v>258</v>
      </c>
      <c r="D13">
        <f>COUNTIFS(Sheet1!$F:$F,"canceled",Sheet1!$D:$D,"&gt;=50000")</f>
        <v>100</v>
      </c>
      <c r="E13">
        <f t="shared" si="1"/>
        <v>444</v>
      </c>
      <c r="F13" s="13">
        <f t="shared" si="2"/>
        <v>0.19369369369369369</v>
      </c>
      <c r="G13" s="13">
        <f t="shared" si="3"/>
        <v>0.58108108108108103</v>
      </c>
      <c r="H13" s="13">
        <f t="shared" si="4"/>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E26-803A-45D0-89BD-2B80F6796E70}">
  <dimension ref="A1:K2186"/>
  <sheetViews>
    <sheetView tabSelected="1" zoomScale="92" zoomScaleNormal="60" workbookViewId="0">
      <selection activeCell="J8" sqref="J8"/>
    </sheetView>
  </sheetViews>
  <sheetFormatPr defaultRowHeight="14.4"/>
  <cols>
    <col min="1" max="1" width="8.88671875" style="12"/>
    <col min="9" max="9" width="13.44140625" bestFit="1" customWidth="1"/>
    <col min="10" max="10" width="17.5546875" bestFit="1" customWidth="1"/>
    <col min="11" max="11" width="14.88671875" bestFit="1" customWidth="1"/>
  </cols>
  <sheetData>
    <row r="1" spans="1:11">
      <c r="A1" s="15" t="s">
        <v>8392</v>
      </c>
      <c r="B1" t="s">
        <v>8262</v>
      </c>
    </row>
    <row r="2" spans="1:11">
      <c r="A2" s="12" t="s">
        <v>8219</v>
      </c>
      <c r="B2">
        <v>182</v>
      </c>
      <c r="C2">
        <v>50</v>
      </c>
      <c r="J2" t="s">
        <v>8399</v>
      </c>
      <c r="K2" t="s">
        <v>8400</v>
      </c>
    </row>
    <row r="3" spans="1:11">
      <c r="A3" s="12" t="s">
        <v>8219</v>
      </c>
      <c r="B3">
        <v>79</v>
      </c>
      <c r="C3">
        <v>100</v>
      </c>
      <c r="I3" t="s">
        <v>8393</v>
      </c>
      <c r="J3" s="16">
        <f>AVERAGE(B:B)</f>
        <v>194.42517162471395</v>
      </c>
      <c r="K3" s="16">
        <f>AVERAGE('Failure Backers'!B:B)</f>
        <v>17.709803921568628</v>
      </c>
    </row>
    <row r="4" spans="1:11">
      <c r="A4" s="12" t="s">
        <v>8219</v>
      </c>
      <c r="B4">
        <v>35</v>
      </c>
      <c r="C4">
        <v>150</v>
      </c>
      <c r="I4" t="s">
        <v>8394</v>
      </c>
      <c r="J4" s="16">
        <f>MEDIAN(B:B)</f>
        <v>62</v>
      </c>
      <c r="K4" s="16">
        <f>MEDIAN('Failure Backers'!B:B)</f>
        <v>4</v>
      </c>
    </row>
    <row r="5" spans="1:11">
      <c r="A5" s="12" t="s">
        <v>8219</v>
      </c>
      <c r="B5">
        <v>150</v>
      </c>
      <c r="C5">
        <v>200</v>
      </c>
      <c r="I5" t="s">
        <v>8395</v>
      </c>
      <c r="J5" s="16">
        <f>MIN(B:B)</f>
        <v>1</v>
      </c>
      <c r="K5" s="16">
        <f>MIN('Failure Backers'!B:B)</f>
        <v>0</v>
      </c>
    </row>
    <row r="6" spans="1:11">
      <c r="A6" s="12" t="s">
        <v>8219</v>
      </c>
      <c r="B6">
        <v>284</v>
      </c>
      <c r="C6">
        <v>250</v>
      </c>
      <c r="I6" t="s">
        <v>8396</v>
      </c>
      <c r="J6" s="16">
        <f>MAX(B:B)</f>
        <v>26457</v>
      </c>
      <c r="K6" s="16">
        <f>MAX('Failure Backers'!B:B)</f>
        <v>1293</v>
      </c>
    </row>
    <row r="7" spans="1:11">
      <c r="A7" s="12" t="s">
        <v>8219</v>
      </c>
      <c r="B7">
        <v>47</v>
      </c>
      <c r="C7">
        <v>300</v>
      </c>
      <c r="I7" t="s">
        <v>8398</v>
      </c>
      <c r="J7" s="16">
        <f>VAR(B:B)</f>
        <v>713167.37912800396</v>
      </c>
      <c r="K7" s="16">
        <f>VAR('Failure Backers'!B:B)</f>
        <v>3775.6894394644714</v>
      </c>
    </row>
    <row r="8" spans="1:11">
      <c r="A8" s="12" t="s">
        <v>8219</v>
      </c>
      <c r="B8">
        <v>58</v>
      </c>
      <c r="C8">
        <v>350</v>
      </c>
      <c r="I8" t="s">
        <v>8397</v>
      </c>
      <c r="J8" s="16">
        <f>J7^(1/2)</f>
        <v>844.49237955591047</v>
      </c>
      <c r="K8" s="16">
        <f>K7^(1/2)</f>
        <v>61.446638959868842</v>
      </c>
    </row>
    <row r="9" spans="1:11">
      <c r="A9" s="12" t="s">
        <v>8219</v>
      </c>
      <c r="B9">
        <v>57</v>
      </c>
      <c r="C9">
        <v>400</v>
      </c>
    </row>
    <row r="10" spans="1:11">
      <c r="A10" s="12" t="s">
        <v>8219</v>
      </c>
      <c r="B10">
        <v>12</v>
      </c>
      <c r="C10">
        <v>450</v>
      </c>
    </row>
    <row r="11" spans="1:11">
      <c r="A11" s="12" t="s">
        <v>8219</v>
      </c>
      <c r="B11">
        <v>20</v>
      </c>
      <c r="C11">
        <v>500</v>
      </c>
    </row>
    <row r="12" spans="1:11">
      <c r="A12" s="12" t="s">
        <v>8219</v>
      </c>
      <c r="B12">
        <v>19</v>
      </c>
      <c r="C12">
        <v>550</v>
      </c>
    </row>
    <row r="13" spans="1:11">
      <c r="A13" s="12" t="s">
        <v>8219</v>
      </c>
      <c r="B13">
        <v>75</v>
      </c>
      <c r="C13">
        <v>600</v>
      </c>
    </row>
    <row r="14" spans="1:11">
      <c r="A14" s="12" t="s">
        <v>8219</v>
      </c>
      <c r="B14">
        <v>827</v>
      </c>
      <c r="C14">
        <v>650</v>
      </c>
    </row>
    <row r="15" spans="1:11">
      <c r="A15" s="12" t="s">
        <v>8219</v>
      </c>
      <c r="B15">
        <v>51</v>
      </c>
      <c r="C15">
        <v>700</v>
      </c>
    </row>
    <row r="16" spans="1:11">
      <c r="A16" s="12" t="s">
        <v>8219</v>
      </c>
      <c r="B16">
        <v>41</v>
      </c>
      <c r="C16">
        <v>750</v>
      </c>
    </row>
    <row r="17" spans="1:3">
      <c r="A17" s="12" t="s">
        <v>8219</v>
      </c>
      <c r="B17">
        <v>98</v>
      </c>
      <c r="C17">
        <v>800</v>
      </c>
    </row>
    <row r="18" spans="1:3">
      <c r="A18" s="12" t="s">
        <v>8219</v>
      </c>
      <c r="B18">
        <v>70</v>
      </c>
      <c r="C18">
        <v>850</v>
      </c>
    </row>
    <row r="19" spans="1:3">
      <c r="A19" s="12" t="s">
        <v>8219</v>
      </c>
      <c r="B19">
        <v>36</v>
      </c>
      <c r="C19">
        <v>900</v>
      </c>
    </row>
    <row r="20" spans="1:3">
      <c r="A20" s="12" t="s">
        <v>8219</v>
      </c>
      <c r="B20">
        <v>342</v>
      </c>
      <c r="C20">
        <v>950</v>
      </c>
    </row>
    <row r="21" spans="1:3">
      <c r="A21" s="12" t="s">
        <v>8219</v>
      </c>
      <c r="B21">
        <v>22</v>
      </c>
      <c r="C21">
        <v>1000</v>
      </c>
    </row>
    <row r="22" spans="1:3">
      <c r="A22" s="12" t="s">
        <v>8219</v>
      </c>
      <c r="B22">
        <v>25</v>
      </c>
      <c r="C22">
        <v>1050</v>
      </c>
    </row>
    <row r="23" spans="1:3">
      <c r="A23" s="12" t="s">
        <v>8219</v>
      </c>
      <c r="B23">
        <v>101</v>
      </c>
      <c r="C23">
        <v>1100</v>
      </c>
    </row>
    <row r="24" spans="1:3">
      <c r="A24" s="12" t="s">
        <v>8219</v>
      </c>
      <c r="B24">
        <v>8</v>
      </c>
      <c r="C24">
        <v>1150</v>
      </c>
    </row>
    <row r="25" spans="1:3">
      <c r="A25" s="12" t="s">
        <v>8219</v>
      </c>
      <c r="B25">
        <v>23</v>
      </c>
      <c r="C25">
        <v>1200</v>
      </c>
    </row>
    <row r="26" spans="1:3">
      <c r="A26" s="12" t="s">
        <v>8219</v>
      </c>
      <c r="B26">
        <v>574</v>
      </c>
      <c r="C26">
        <v>1250</v>
      </c>
    </row>
    <row r="27" spans="1:3">
      <c r="A27" s="12" t="s">
        <v>8219</v>
      </c>
      <c r="B27">
        <v>14</v>
      </c>
      <c r="C27">
        <v>1300</v>
      </c>
    </row>
    <row r="28" spans="1:3">
      <c r="A28" s="12" t="s">
        <v>8219</v>
      </c>
      <c r="B28">
        <v>19</v>
      </c>
      <c r="C28">
        <v>1350</v>
      </c>
    </row>
    <row r="29" spans="1:3">
      <c r="A29" s="12" t="s">
        <v>8219</v>
      </c>
      <c r="B29">
        <v>150</v>
      </c>
      <c r="C29">
        <v>1400</v>
      </c>
    </row>
    <row r="30" spans="1:3">
      <c r="A30" s="12" t="s">
        <v>8219</v>
      </c>
      <c r="B30">
        <v>71</v>
      </c>
      <c r="C30">
        <v>1450</v>
      </c>
    </row>
    <row r="31" spans="1:3">
      <c r="A31" s="12" t="s">
        <v>8219</v>
      </c>
      <c r="B31">
        <v>117</v>
      </c>
      <c r="C31">
        <v>1500</v>
      </c>
    </row>
    <row r="32" spans="1:3">
      <c r="A32" s="12" t="s">
        <v>8219</v>
      </c>
      <c r="B32">
        <v>53</v>
      </c>
      <c r="C32">
        <v>1550</v>
      </c>
    </row>
    <row r="33" spans="1:3">
      <c r="A33" s="12" t="s">
        <v>8219</v>
      </c>
      <c r="B33">
        <v>1</v>
      </c>
      <c r="C33">
        <v>1600</v>
      </c>
    </row>
    <row r="34" spans="1:3">
      <c r="A34" s="12" t="s">
        <v>8219</v>
      </c>
      <c r="B34">
        <v>89</v>
      </c>
      <c r="C34">
        <v>1650</v>
      </c>
    </row>
    <row r="35" spans="1:3">
      <c r="A35" s="12" t="s">
        <v>8219</v>
      </c>
      <c r="B35">
        <v>64</v>
      </c>
      <c r="C35">
        <v>1700</v>
      </c>
    </row>
    <row r="36" spans="1:3">
      <c r="A36" s="12" t="s">
        <v>8219</v>
      </c>
      <c r="B36">
        <v>68</v>
      </c>
      <c r="C36">
        <v>1750</v>
      </c>
    </row>
    <row r="37" spans="1:3">
      <c r="A37" s="12" t="s">
        <v>8219</v>
      </c>
      <c r="B37">
        <v>28</v>
      </c>
      <c r="C37">
        <v>1800</v>
      </c>
    </row>
    <row r="38" spans="1:3">
      <c r="A38" s="12" t="s">
        <v>8219</v>
      </c>
      <c r="B38">
        <v>44</v>
      </c>
      <c r="C38">
        <v>1850</v>
      </c>
    </row>
    <row r="39" spans="1:3">
      <c r="A39" s="12" t="s">
        <v>8219</v>
      </c>
      <c r="B39">
        <v>253</v>
      </c>
      <c r="C39">
        <v>1900</v>
      </c>
    </row>
    <row r="40" spans="1:3">
      <c r="A40" s="12" t="s">
        <v>8219</v>
      </c>
      <c r="B40">
        <v>66</v>
      </c>
      <c r="C40">
        <v>1950</v>
      </c>
    </row>
    <row r="41" spans="1:3">
      <c r="A41" s="12" t="s">
        <v>8219</v>
      </c>
      <c r="B41">
        <v>217</v>
      </c>
      <c r="C41">
        <v>2000</v>
      </c>
    </row>
    <row r="42" spans="1:3">
      <c r="A42" s="12" t="s">
        <v>8219</v>
      </c>
      <c r="B42">
        <v>16</v>
      </c>
      <c r="C42">
        <v>2050</v>
      </c>
    </row>
    <row r="43" spans="1:3">
      <c r="A43" s="12" t="s">
        <v>8219</v>
      </c>
      <c r="B43">
        <v>19</v>
      </c>
      <c r="C43">
        <v>2100</v>
      </c>
    </row>
    <row r="44" spans="1:3">
      <c r="A44" s="12" t="s">
        <v>8219</v>
      </c>
      <c r="B44">
        <v>169</v>
      </c>
      <c r="C44">
        <v>2150</v>
      </c>
    </row>
    <row r="45" spans="1:3">
      <c r="A45" s="12" t="s">
        <v>8219</v>
      </c>
      <c r="B45">
        <v>263</v>
      </c>
      <c r="C45">
        <v>2200</v>
      </c>
    </row>
    <row r="46" spans="1:3">
      <c r="A46" s="12" t="s">
        <v>8219</v>
      </c>
      <c r="B46">
        <v>15</v>
      </c>
      <c r="C46">
        <v>2250</v>
      </c>
    </row>
    <row r="47" spans="1:3">
      <c r="A47" s="12" t="s">
        <v>8219</v>
      </c>
      <c r="B47">
        <v>61</v>
      </c>
      <c r="C47">
        <v>2300</v>
      </c>
    </row>
    <row r="48" spans="1:3">
      <c r="A48" s="12" t="s">
        <v>8219</v>
      </c>
      <c r="B48">
        <v>45</v>
      </c>
      <c r="C48">
        <v>2350</v>
      </c>
    </row>
    <row r="49" spans="1:3">
      <c r="A49" s="12" t="s">
        <v>8219</v>
      </c>
      <c r="B49">
        <v>70</v>
      </c>
      <c r="C49">
        <v>2400</v>
      </c>
    </row>
    <row r="50" spans="1:3">
      <c r="A50" s="12" t="s">
        <v>8219</v>
      </c>
      <c r="B50">
        <v>38</v>
      </c>
      <c r="C50">
        <v>2450</v>
      </c>
    </row>
    <row r="51" spans="1:3">
      <c r="A51" s="12" t="s">
        <v>8219</v>
      </c>
      <c r="B51">
        <v>87</v>
      </c>
      <c r="C51">
        <v>2500</v>
      </c>
    </row>
    <row r="52" spans="1:3">
      <c r="A52" s="12" t="s">
        <v>8219</v>
      </c>
      <c r="B52">
        <v>22</v>
      </c>
      <c r="C52">
        <v>2550</v>
      </c>
    </row>
    <row r="53" spans="1:3">
      <c r="A53" s="12" t="s">
        <v>8219</v>
      </c>
      <c r="B53">
        <v>119</v>
      </c>
      <c r="C53">
        <v>2600</v>
      </c>
    </row>
    <row r="54" spans="1:3">
      <c r="A54" s="12" t="s">
        <v>8219</v>
      </c>
      <c r="B54">
        <v>52</v>
      </c>
      <c r="C54">
        <v>2650</v>
      </c>
    </row>
    <row r="55" spans="1:3">
      <c r="A55" s="12" t="s">
        <v>8219</v>
      </c>
      <c r="B55">
        <v>117</v>
      </c>
      <c r="C55">
        <v>2700</v>
      </c>
    </row>
    <row r="56" spans="1:3">
      <c r="A56" s="12" t="s">
        <v>8219</v>
      </c>
      <c r="B56">
        <v>52</v>
      </c>
      <c r="C56">
        <v>2750</v>
      </c>
    </row>
    <row r="57" spans="1:3">
      <c r="A57" s="12" t="s">
        <v>8219</v>
      </c>
      <c r="B57">
        <v>86</v>
      </c>
      <c r="C57">
        <v>2800</v>
      </c>
    </row>
    <row r="58" spans="1:3">
      <c r="A58" s="12" t="s">
        <v>8219</v>
      </c>
      <c r="B58">
        <v>174</v>
      </c>
      <c r="C58">
        <v>2850</v>
      </c>
    </row>
    <row r="59" spans="1:3">
      <c r="A59" s="12" t="s">
        <v>8219</v>
      </c>
      <c r="B59">
        <v>69</v>
      </c>
      <c r="C59">
        <v>2900</v>
      </c>
    </row>
    <row r="60" spans="1:3">
      <c r="A60" s="12" t="s">
        <v>8219</v>
      </c>
      <c r="B60">
        <v>75</v>
      </c>
      <c r="C60">
        <v>2950</v>
      </c>
    </row>
    <row r="61" spans="1:3">
      <c r="A61" s="12" t="s">
        <v>8219</v>
      </c>
      <c r="B61">
        <v>33</v>
      </c>
      <c r="C61">
        <v>3000</v>
      </c>
    </row>
    <row r="62" spans="1:3">
      <c r="A62" s="12" t="s">
        <v>8219</v>
      </c>
      <c r="B62">
        <v>108</v>
      </c>
      <c r="C62">
        <v>3050</v>
      </c>
    </row>
    <row r="63" spans="1:3">
      <c r="A63" s="12" t="s">
        <v>8219</v>
      </c>
      <c r="B63">
        <v>23</v>
      </c>
      <c r="C63">
        <v>3100</v>
      </c>
    </row>
    <row r="64" spans="1:3">
      <c r="A64" s="12" t="s">
        <v>8219</v>
      </c>
      <c r="B64">
        <v>48</v>
      </c>
      <c r="C64">
        <v>3150</v>
      </c>
    </row>
    <row r="65" spans="1:3">
      <c r="A65" s="12" t="s">
        <v>8219</v>
      </c>
      <c r="B65">
        <v>64</v>
      </c>
      <c r="C65">
        <v>3200</v>
      </c>
    </row>
    <row r="66" spans="1:3">
      <c r="A66" s="12" t="s">
        <v>8219</v>
      </c>
      <c r="B66">
        <v>24</v>
      </c>
      <c r="C66">
        <v>3250</v>
      </c>
    </row>
    <row r="67" spans="1:3">
      <c r="A67" s="12" t="s">
        <v>8219</v>
      </c>
      <c r="B67">
        <v>57</v>
      </c>
      <c r="C67">
        <v>3300</v>
      </c>
    </row>
    <row r="68" spans="1:3">
      <c r="A68" s="12" t="s">
        <v>8219</v>
      </c>
      <c r="B68">
        <v>26</v>
      </c>
      <c r="C68">
        <v>3350</v>
      </c>
    </row>
    <row r="69" spans="1:3">
      <c r="A69" s="12" t="s">
        <v>8219</v>
      </c>
      <c r="B69">
        <v>20</v>
      </c>
      <c r="C69">
        <v>3400</v>
      </c>
    </row>
    <row r="70" spans="1:3">
      <c r="A70" s="12" t="s">
        <v>8219</v>
      </c>
      <c r="B70">
        <v>36</v>
      </c>
      <c r="C70">
        <v>3450</v>
      </c>
    </row>
    <row r="71" spans="1:3">
      <c r="A71" s="12" t="s">
        <v>8219</v>
      </c>
      <c r="B71">
        <v>178</v>
      </c>
      <c r="C71">
        <v>3500</v>
      </c>
    </row>
    <row r="72" spans="1:3">
      <c r="A72" s="12" t="s">
        <v>8219</v>
      </c>
      <c r="B72">
        <v>17</v>
      </c>
      <c r="C72">
        <v>3550</v>
      </c>
    </row>
    <row r="73" spans="1:3">
      <c r="A73" s="12" t="s">
        <v>8219</v>
      </c>
      <c r="B73">
        <v>32</v>
      </c>
      <c r="C73">
        <v>3600</v>
      </c>
    </row>
    <row r="74" spans="1:3">
      <c r="A74" s="12" t="s">
        <v>8219</v>
      </c>
      <c r="B74">
        <v>41</v>
      </c>
      <c r="C74">
        <v>3650</v>
      </c>
    </row>
    <row r="75" spans="1:3">
      <c r="A75" s="12" t="s">
        <v>8219</v>
      </c>
      <c r="B75">
        <v>18</v>
      </c>
      <c r="C75">
        <v>3700</v>
      </c>
    </row>
    <row r="76" spans="1:3">
      <c r="A76" s="12" t="s">
        <v>8219</v>
      </c>
      <c r="B76">
        <v>29</v>
      </c>
      <c r="C76">
        <v>3750</v>
      </c>
    </row>
    <row r="77" spans="1:3">
      <c r="A77" s="12" t="s">
        <v>8219</v>
      </c>
      <c r="B77">
        <v>47</v>
      </c>
      <c r="C77">
        <v>3800</v>
      </c>
    </row>
    <row r="78" spans="1:3">
      <c r="A78" s="12" t="s">
        <v>8219</v>
      </c>
      <c r="B78">
        <v>15</v>
      </c>
      <c r="C78">
        <v>3850</v>
      </c>
    </row>
    <row r="79" spans="1:3">
      <c r="A79" s="12" t="s">
        <v>8219</v>
      </c>
      <c r="B79">
        <v>26</v>
      </c>
      <c r="C79">
        <v>3900</v>
      </c>
    </row>
    <row r="80" spans="1:3">
      <c r="A80" s="12" t="s">
        <v>8219</v>
      </c>
      <c r="B80">
        <v>35</v>
      </c>
      <c r="C80">
        <v>3950</v>
      </c>
    </row>
    <row r="81" spans="1:3">
      <c r="A81" s="12" t="s">
        <v>8219</v>
      </c>
      <c r="B81">
        <v>41</v>
      </c>
      <c r="C81">
        <v>4000</v>
      </c>
    </row>
    <row r="82" spans="1:3">
      <c r="A82" s="12" t="s">
        <v>8219</v>
      </c>
      <c r="B82">
        <v>47</v>
      </c>
      <c r="C82">
        <v>4050</v>
      </c>
    </row>
    <row r="83" spans="1:3">
      <c r="A83" s="12" t="s">
        <v>8219</v>
      </c>
      <c r="B83">
        <v>28</v>
      </c>
      <c r="C83">
        <v>4100</v>
      </c>
    </row>
    <row r="84" spans="1:3">
      <c r="A84" s="12" t="s">
        <v>8219</v>
      </c>
      <c r="B84">
        <v>100</v>
      </c>
      <c r="C84">
        <v>4150</v>
      </c>
    </row>
    <row r="85" spans="1:3">
      <c r="A85" s="12" t="s">
        <v>8219</v>
      </c>
      <c r="B85">
        <v>13</v>
      </c>
      <c r="C85">
        <v>4200</v>
      </c>
    </row>
    <row r="86" spans="1:3">
      <c r="A86" s="12" t="s">
        <v>8219</v>
      </c>
      <c r="B86">
        <v>7</v>
      </c>
      <c r="C86">
        <v>4250</v>
      </c>
    </row>
    <row r="87" spans="1:3">
      <c r="A87" s="12" t="s">
        <v>8219</v>
      </c>
      <c r="B87">
        <v>21</v>
      </c>
      <c r="C87">
        <v>4300</v>
      </c>
    </row>
    <row r="88" spans="1:3">
      <c r="A88" s="12" t="s">
        <v>8219</v>
      </c>
      <c r="B88">
        <v>17</v>
      </c>
      <c r="C88">
        <v>4350</v>
      </c>
    </row>
    <row r="89" spans="1:3">
      <c r="A89" s="12" t="s">
        <v>8219</v>
      </c>
      <c r="B89">
        <v>25</v>
      </c>
      <c r="C89">
        <v>4400</v>
      </c>
    </row>
    <row r="90" spans="1:3">
      <c r="A90" s="12" t="s">
        <v>8219</v>
      </c>
      <c r="B90">
        <v>60</v>
      </c>
      <c r="C90">
        <v>4450</v>
      </c>
    </row>
    <row r="91" spans="1:3">
      <c r="A91" s="12" t="s">
        <v>8219</v>
      </c>
      <c r="B91">
        <v>56</v>
      </c>
      <c r="C91">
        <v>4500</v>
      </c>
    </row>
    <row r="92" spans="1:3">
      <c r="A92" s="12" t="s">
        <v>8219</v>
      </c>
      <c r="B92">
        <v>16</v>
      </c>
      <c r="C92">
        <v>4550</v>
      </c>
    </row>
    <row r="93" spans="1:3">
      <c r="A93" s="12" t="s">
        <v>8219</v>
      </c>
      <c r="B93">
        <v>46</v>
      </c>
      <c r="C93">
        <v>4600</v>
      </c>
    </row>
    <row r="94" spans="1:3">
      <c r="A94" s="12" t="s">
        <v>8219</v>
      </c>
      <c r="B94">
        <v>43</v>
      </c>
      <c r="C94">
        <v>4650</v>
      </c>
    </row>
    <row r="95" spans="1:3">
      <c r="A95" s="12" t="s">
        <v>8219</v>
      </c>
      <c r="B95">
        <v>15</v>
      </c>
      <c r="C95">
        <v>4700</v>
      </c>
    </row>
    <row r="96" spans="1:3">
      <c r="A96" s="12" t="s">
        <v>8219</v>
      </c>
      <c r="B96">
        <v>12</v>
      </c>
      <c r="C96">
        <v>4750</v>
      </c>
    </row>
    <row r="97" spans="1:3">
      <c r="A97" s="12" t="s">
        <v>8219</v>
      </c>
      <c r="B97">
        <v>21</v>
      </c>
      <c r="C97">
        <v>4800</v>
      </c>
    </row>
    <row r="98" spans="1:3">
      <c r="A98" s="12" t="s">
        <v>8219</v>
      </c>
      <c r="B98">
        <v>34</v>
      </c>
      <c r="C98">
        <v>4850</v>
      </c>
    </row>
    <row r="99" spans="1:3">
      <c r="A99" s="12" t="s">
        <v>8219</v>
      </c>
      <c r="B99">
        <v>8</v>
      </c>
      <c r="C99">
        <v>4900</v>
      </c>
    </row>
    <row r="100" spans="1:3">
      <c r="A100" s="12" t="s">
        <v>8219</v>
      </c>
      <c r="B100">
        <v>60</v>
      </c>
      <c r="C100">
        <v>4950</v>
      </c>
    </row>
    <row r="101" spans="1:3">
      <c r="A101" s="12" t="s">
        <v>8219</v>
      </c>
      <c r="B101">
        <v>39</v>
      </c>
      <c r="C101">
        <v>5000</v>
      </c>
    </row>
    <row r="102" spans="1:3">
      <c r="A102" s="12" t="s">
        <v>8219</v>
      </c>
      <c r="B102">
        <v>26</v>
      </c>
      <c r="C102">
        <v>5050</v>
      </c>
    </row>
    <row r="103" spans="1:3">
      <c r="A103" s="12" t="s">
        <v>8219</v>
      </c>
      <c r="B103">
        <v>35</v>
      </c>
      <c r="C103">
        <v>5100</v>
      </c>
    </row>
    <row r="104" spans="1:3">
      <c r="A104" s="12" t="s">
        <v>8219</v>
      </c>
      <c r="B104">
        <v>65</v>
      </c>
      <c r="C104">
        <v>5150</v>
      </c>
    </row>
    <row r="105" spans="1:3">
      <c r="A105" s="12" t="s">
        <v>8219</v>
      </c>
      <c r="B105">
        <v>49</v>
      </c>
      <c r="C105">
        <v>5200</v>
      </c>
    </row>
    <row r="106" spans="1:3">
      <c r="A106" s="12" t="s">
        <v>8219</v>
      </c>
      <c r="B106">
        <v>10</v>
      </c>
      <c r="C106">
        <v>5250</v>
      </c>
    </row>
    <row r="107" spans="1:3">
      <c r="A107" s="12" t="s">
        <v>8219</v>
      </c>
      <c r="B107">
        <v>60</v>
      </c>
      <c r="C107">
        <v>5300</v>
      </c>
    </row>
    <row r="108" spans="1:3">
      <c r="A108" s="12" t="s">
        <v>8219</v>
      </c>
      <c r="B108">
        <v>27</v>
      </c>
      <c r="C108">
        <v>5350</v>
      </c>
    </row>
    <row r="109" spans="1:3">
      <c r="A109" s="12" t="s">
        <v>8219</v>
      </c>
      <c r="B109">
        <v>69</v>
      </c>
      <c r="C109">
        <v>5400</v>
      </c>
    </row>
    <row r="110" spans="1:3">
      <c r="A110" s="12" t="s">
        <v>8219</v>
      </c>
      <c r="B110">
        <v>47</v>
      </c>
      <c r="C110">
        <v>5450</v>
      </c>
    </row>
    <row r="111" spans="1:3">
      <c r="A111" s="12" t="s">
        <v>8219</v>
      </c>
      <c r="B111">
        <v>47</v>
      </c>
      <c r="C111">
        <v>5500</v>
      </c>
    </row>
    <row r="112" spans="1:3">
      <c r="A112" s="12" t="s">
        <v>8219</v>
      </c>
      <c r="B112">
        <v>26</v>
      </c>
      <c r="C112">
        <v>5550</v>
      </c>
    </row>
    <row r="113" spans="1:3">
      <c r="A113" s="12" t="s">
        <v>8219</v>
      </c>
      <c r="B113">
        <v>53</v>
      </c>
      <c r="C113">
        <v>5600</v>
      </c>
    </row>
    <row r="114" spans="1:3">
      <c r="A114" s="12" t="s">
        <v>8219</v>
      </c>
      <c r="B114">
        <v>81</v>
      </c>
      <c r="C114">
        <v>5650</v>
      </c>
    </row>
    <row r="115" spans="1:3">
      <c r="A115" s="12" t="s">
        <v>8219</v>
      </c>
      <c r="B115">
        <v>78</v>
      </c>
      <c r="C115">
        <v>5700</v>
      </c>
    </row>
    <row r="116" spans="1:3">
      <c r="A116" s="12" t="s">
        <v>8219</v>
      </c>
      <c r="B116">
        <v>35</v>
      </c>
      <c r="C116">
        <v>5750</v>
      </c>
    </row>
    <row r="117" spans="1:3">
      <c r="A117" s="12" t="s">
        <v>8219</v>
      </c>
      <c r="B117">
        <v>22</v>
      </c>
      <c r="C117">
        <v>5800</v>
      </c>
    </row>
    <row r="118" spans="1:3">
      <c r="A118" s="12" t="s">
        <v>8219</v>
      </c>
      <c r="B118">
        <v>57</v>
      </c>
      <c r="C118">
        <v>5850</v>
      </c>
    </row>
    <row r="119" spans="1:3">
      <c r="A119" s="12" t="s">
        <v>8219</v>
      </c>
      <c r="B119">
        <v>27</v>
      </c>
      <c r="C119">
        <v>5900</v>
      </c>
    </row>
    <row r="120" spans="1:3">
      <c r="A120" s="12" t="s">
        <v>8219</v>
      </c>
      <c r="B120">
        <v>39</v>
      </c>
      <c r="C120">
        <v>5950</v>
      </c>
    </row>
    <row r="121" spans="1:3">
      <c r="A121" s="12" t="s">
        <v>8219</v>
      </c>
      <c r="B121">
        <v>37</v>
      </c>
      <c r="C121">
        <v>6000</v>
      </c>
    </row>
    <row r="122" spans="1:3">
      <c r="A122" s="12" t="s">
        <v>8219</v>
      </c>
      <c r="B122">
        <v>137</v>
      </c>
      <c r="C122">
        <v>6050</v>
      </c>
    </row>
    <row r="123" spans="1:3">
      <c r="A123" s="12" t="s">
        <v>8219</v>
      </c>
      <c r="B123">
        <v>376</v>
      </c>
      <c r="C123">
        <v>6100</v>
      </c>
    </row>
    <row r="124" spans="1:3">
      <c r="A124" s="12" t="s">
        <v>8219</v>
      </c>
      <c r="B124">
        <v>202</v>
      </c>
      <c r="C124">
        <v>6150</v>
      </c>
    </row>
    <row r="125" spans="1:3">
      <c r="A125" s="12" t="s">
        <v>8219</v>
      </c>
      <c r="B125">
        <v>328</v>
      </c>
      <c r="C125">
        <v>6200</v>
      </c>
    </row>
    <row r="126" spans="1:3">
      <c r="A126" s="12" t="s">
        <v>8219</v>
      </c>
      <c r="B126">
        <v>84</v>
      </c>
      <c r="C126">
        <v>6250</v>
      </c>
    </row>
    <row r="127" spans="1:3">
      <c r="A127" s="12" t="s">
        <v>8219</v>
      </c>
      <c r="B127">
        <v>96</v>
      </c>
      <c r="C127">
        <v>6300</v>
      </c>
    </row>
    <row r="128" spans="1:3">
      <c r="A128" s="12" t="s">
        <v>8219</v>
      </c>
      <c r="B128">
        <v>223</v>
      </c>
      <c r="C128">
        <v>6350</v>
      </c>
    </row>
    <row r="129" spans="1:3">
      <c r="A129" s="12" t="s">
        <v>8219</v>
      </c>
      <c r="B129">
        <v>62</v>
      </c>
      <c r="C129">
        <v>6400</v>
      </c>
    </row>
    <row r="130" spans="1:3">
      <c r="A130" s="12" t="s">
        <v>8219</v>
      </c>
      <c r="B130">
        <v>146</v>
      </c>
      <c r="C130">
        <v>6450</v>
      </c>
    </row>
    <row r="131" spans="1:3">
      <c r="A131" s="12" t="s">
        <v>8219</v>
      </c>
      <c r="B131">
        <v>235</v>
      </c>
      <c r="C131">
        <v>6500</v>
      </c>
    </row>
    <row r="132" spans="1:3">
      <c r="A132" s="12" t="s">
        <v>8219</v>
      </c>
      <c r="B132">
        <v>437</v>
      </c>
      <c r="C132">
        <v>6550</v>
      </c>
    </row>
    <row r="133" spans="1:3">
      <c r="A133" s="12" t="s">
        <v>8219</v>
      </c>
      <c r="B133">
        <v>77</v>
      </c>
      <c r="C133">
        <v>6600</v>
      </c>
    </row>
    <row r="134" spans="1:3">
      <c r="A134" s="12" t="s">
        <v>8219</v>
      </c>
      <c r="B134">
        <v>108</v>
      </c>
      <c r="C134">
        <v>6650</v>
      </c>
    </row>
    <row r="135" spans="1:3">
      <c r="A135" s="12" t="s">
        <v>8219</v>
      </c>
      <c r="B135">
        <v>7</v>
      </c>
      <c r="C135">
        <v>6700</v>
      </c>
    </row>
    <row r="136" spans="1:3">
      <c r="A136" s="12" t="s">
        <v>8219</v>
      </c>
      <c r="B136">
        <v>314</v>
      </c>
      <c r="C136">
        <v>6750</v>
      </c>
    </row>
    <row r="137" spans="1:3">
      <c r="A137" s="12" t="s">
        <v>8219</v>
      </c>
      <c r="B137">
        <v>188</v>
      </c>
      <c r="C137">
        <v>6800</v>
      </c>
    </row>
    <row r="138" spans="1:3">
      <c r="A138" s="12" t="s">
        <v>8219</v>
      </c>
      <c r="B138">
        <v>275</v>
      </c>
      <c r="C138">
        <v>6850</v>
      </c>
    </row>
    <row r="139" spans="1:3">
      <c r="A139" s="12" t="s">
        <v>8219</v>
      </c>
      <c r="B139">
        <v>560</v>
      </c>
      <c r="C139">
        <v>6900</v>
      </c>
    </row>
    <row r="140" spans="1:3">
      <c r="A140" s="12" t="s">
        <v>8219</v>
      </c>
      <c r="B140">
        <v>688</v>
      </c>
      <c r="C140">
        <v>6950</v>
      </c>
    </row>
    <row r="141" spans="1:3">
      <c r="A141" s="12" t="s">
        <v>8219</v>
      </c>
      <c r="B141">
        <v>942</v>
      </c>
      <c r="C141">
        <v>7000</v>
      </c>
    </row>
    <row r="142" spans="1:3">
      <c r="A142" s="12" t="s">
        <v>8219</v>
      </c>
      <c r="B142">
        <v>88</v>
      </c>
      <c r="C142">
        <v>7050</v>
      </c>
    </row>
    <row r="143" spans="1:3">
      <c r="A143" s="12" t="s">
        <v>8219</v>
      </c>
      <c r="B143">
        <v>220</v>
      </c>
      <c r="C143">
        <v>7100</v>
      </c>
    </row>
    <row r="144" spans="1:3">
      <c r="A144" s="12" t="s">
        <v>8219</v>
      </c>
      <c r="B144">
        <v>145</v>
      </c>
      <c r="C144">
        <v>7150</v>
      </c>
    </row>
    <row r="145" spans="1:3">
      <c r="A145" s="12" t="s">
        <v>8219</v>
      </c>
      <c r="B145">
        <v>963</v>
      </c>
      <c r="C145">
        <v>7200</v>
      </c>
    </row>
    <row r="146" spans="1:3">
      <c r="A146" s="12" t="s">
        <v>8219</v>
      </c>
      <c r="B146">
        <v>91</v>
      </c>
      <c r="C146">
        <v>7250</v>
      </c>
    </row>
    <row r="147" spans="1:3">
      <c r="A147" s="12" t="s">
        <v>8219</v>
      </c>
      <c r="B147">
        <v>58</v>
      </c>
      <c r="C147">
        <v>7300</v>
      </c>
    </row>
    <row r="148" spans="1:3">
      <c r="A148" s="12" t="s">
        <v>8219</v>
      </c>
      <c r="B148">
        <v>36</v>
      </c>
      <c r="C148">
        <v>7350</v>
      </c>
    </row>
    <row r="149" spans="1:3">
      <c r="A149" s="12" t="s">
        <v>8219</v>
      </c>
      <c r="B149">
        <v>165</v>
      </c>
      <c r="C149">
        <v>7400</v>
      </c>
    </row>
    <row r="150" spans="1:3">
      <c r="A150" s="12" t="s">
        <v>8219</v>
      </c>
      <c r="B150">
        <v>111</v>
      </c>
      <c r="C150">
        <v>7450</v>
      </c>
    </row>
    <row r="151" spans="1:3">
      <c r="A151" s="12" t="s">
        <v>8219</v>
      </c>
      <c r="B151">
        <v>1596</v>
      </c>
      <c r="C151">
        <v>7500</v>
      </c>
    </row>
    <row r="152" spans="1:3">
      <c r="A152" s="12" t="s">
        <v>8219</v>
      </c>
      <c r="B152">
        <v>61</v>
      </c>
      <c r="C152">
        <v>7550</v>
      </c>
    </row>
    <row r="153" spans="1:3">
      <c r="A153" s="12" t="s">
        <v>8219</v>
      </c>
      <c r="B153">
        <v>287</v>
      </c>
      <c r="C153">
        <v>7600</v>
      </c>
    </row>
    <row r="154" spans="1:3">
      <c r="A154" s="12" t="s">
        <v>8219</v>
      </c>
      <c r="B154">
        <v>65</v>
      </c>
      <c r="C154">
        <v>7650</v>
      </c>
    </row>
    <row r="155" spans="1:3">
      <c r="A155" s="12" t="s">
        <v>8219</v>
      </c>
      <c r="B155">
        <v>118</v>
      </c>
      <c r="C155">
        <v>7700</v>
      </c>
    </row>
    <row r="156" spans="1:3">
      <c r="A156" s="12" t="s">
        <v>8219</v>
      </c>
      <c r="B156">
        <v>113</v>
      </c>
      <c r="C156">
        <v>7750</v>
      </c>
    </row>
    <row r="157" spans="1:3">
      <c r="A157" s="12" t="s">
        <v>8219</v>
      </c>
      <c r="B157">
        <v>332</v>
      </c>
      <c r="C157">
        <v>7800</v>
      </c>
    </row>
    <row r="158" spans="1:3">
      <c r="A158" s="12" t="s">
        <v>8219</v>
      </c>
      <c r="B158">
        <v>62</v>
      </c>
      <c r="C158">
        <v>7850</v>
      </c>
    </row>
    <row r="159" spans="1:3">
      <c r="A159" s="12" t="s">
        <v>8219</v>
      </c>
      <c r="B159">
        <v>951</v>
      </c>
      <c r="C159">
        <v>7900</v>
      </c>
    </row>
    <row r="160" spans="1:3">
      <c r="A160" s="12" t="s">
        <v>8219</v>
      </c>
      <c r="B160">
        <v>415</v>
      </c>
      <c r="C160">
        <v>7950</v>
      </c>
    </row>
    <row r="161" spans="1:3">
      <c r="A161" s="12" t="s">
        <v>8219</v>
      </c>
      <c r="B161">
        <v>305</v>
      </c>
      <c r="C161">
        <v>8000</v>
      </c>
    </row>
    <row r="162" spans="1:3">
      <c r="A162" s="12" t="s">
        <v>8219</v>
      </c>
      <c r="B162">
        <v>2139</v>
      </c>
      <c r="C162">
        <v>8050</v>
      </c>
    </row>
    <row r="163" spans="1:3">
      <c r="A163" s="12" t="s">
        <v>8219</v>
      </c>
      <c r="B163">
        <v>79</v>
      </c>
      <c r="C163">
        <v>8100</v>
      </c>
    </row>
    <row r="164" spans="1:3">
      <c r="A164" s="12" t="s">
        <v>8219</v>
      </c>
      <c r="B164">
        <v>179</v>
      </c>
      <c r="C164">
        <v>8150</v>
      </c>
    </row>
    <row r="165" spans="1:3">
      <c r="A165" s="12" t="s">
        <v>8219</v>
      </c>
      <c r="B165">
        <v>202</v>
      </c>
      <c r="C165">
        <v>8200</v>
      </c>
    </row>
    <row r="166" spans="1:3">
      <c r="A166" s="12" t="s">
        <v>8219</v>
      </c>
      <c r="B166">
        <v>760</v>
      </c>
      <c r="C166">
        <v>8250</v>
      </c>
    </row>
    <row r="167" spans="1:3">
      <c r="A167" s="12" t="s">
        <v>8219</v>
      </c>
      <c r="B167">
        <v>563</v>
      </c>
      <c r="C167">
        <v>8300</v>
      </c>
    </row>
    <row r="168" spans="1:3">
      <c r="A168" s="12" t="s">
        <v>8219</v>
      </c>
      <c r="B168">
        <v>135</v>
      </c>
      <c r="C168">
        <v>8350</v>
      </c>
    </row>
    <row r="169" spans="1:3">
      <c r="A169" s="12" t="s">
        <v>8219</v>
      </c>
      <c r="B169">
        <v>290</v>
      </c>
      <c r="C169">
        <v>8400</v>
      </c>
    </row>
    <row r="170" spans="1:3">
      <c r="A170" s="12" t="s">
        <v>8219</v>
      </c>
      <c r="B170">
        <v>447</v>
      </c>
      <c r="C170">
        <v>8450</v>
      </c>
    </row>
    <row r="171" spans="1:3">
      <c r="A171" s="12" t="s">
        <v>8219</v>
      </c>
      <c r="B171">
        <v>232</v>
      </c>
      <c r="C171">
        <v>8500</v>
      </c>
    </row>
    <row r="172" spans="1:3">
      <c r="A172" s="12" t="s">
        <v>8219</v>
      </c>
      <c r="B172">
        <v>168</v>
      </c>
      <c r="C172">
        <v>8550</v>
      </c>
    </row>
    <row r="173" spans="1:3">
      <c r="A173" s="12" t="s">
        <v>8219</v>
      </c>
      <c r="B173">
        <v>128</v>
      </c>
      <c r="C173">
        <v>8600</v>
      </c>
    </row>
    <row r="174" spans="1:3">
      <c r="A174" s="12" t="s">
        <v>8219</v>
      </c>
      <c r="B174">
        <v>493</v>
      </c>
      <c r="C174">
        <v>8650</v>
      </c>
    </row>
    <row r="175" spans="1:3">
      <c r="A175" s="12" t="s">
        <v>8219</v>
      </c>
      <c r="B175">
        <v>131</v>
      </c>
      <c r="C175">
        <v>8700</v>
      </c>
    </row>
    <row r="176" spans="1:3">
      <c r="A176" s="12" t="s">
        <v>8219</v>
      </c>
      <c r="B176">
        <v>50</v>
      </c>
      <c r="C176">
        <v>8750</v>
      </c>
    </row>
    <row r="177" spans="1:3">
      <c r="A177" s="12" t="s">
        <v>8219</v>
      </c>
      <c r="B177">
        <v>665</v>
      </c>
      <c r="C177">
        <v>8800</v>
      </c>
    </row>
    <row r="178" spans="1:3">
      <c r="A178" s="12" t="s">
        <v>8219</v>
      </c>
      <c r="B178">
        <v>129</v>
      </c>
      <c r="C178">
        <v>8850</v>
      </c>
    </row>
    <row r="179" spans="1:3">
      <c r="A179" s="12" t="s">
        <v>8219</v>
      </c>
      <c r="B179">
        <v>142</v>
      </c>
      <c r="C179">
        <v>8900</v>
      </c>
    </row>
    <row r="180" spans="1:3">
      <c r="A180" s="12" t="s">
        <v>8219</v>
      </c>
      <c r="B180">
        <v>2436</v>
      </c>
      <c r="C180">
        <v>8950</v>
      </c>
    </row>
    <row r="181" spans="1:3">
      <c r="A181" s="12" t="s">
        <v>8219</v>
      </c>
      <c r="B181">
        <v>244</v>
      </c>
      <c r="C181">
        <v>9000</v>
      </c>
    </row>
    <row r="182" spans="1:3">
      <c r="A182" s="12" t="s">
        <v>8219</v>
      </c>
      <c r="B182">
        <v>298</v>
      </c>
      <c r="C182">
        <v>9050</v>
      </c>
    </row>
    <row r="183" spans="1:3">
      <c r="A183" s="12" t="s">
        <v>8219</v>
      </c>
      <c r="B183">
        <v>251</v>
      </c>
      <c r="C183">
        <v>9100</v>
      </c>
    </row>
    <row r="184" spans="1:3">
      <c r="A184" s="12" t="s">
        <v>8219</v>
      </c>
      <c r="B184">
        <v>108</v>
      </c>
      <c r="C184">
        <v>9150</v>
      </c>
    </row>
    <row r="185" spans="1:3">
      <c r="A185" s="12" t="s">
        <v>8219</v>
      </c>
      <c r="B185">
        <v>82</v>
      </c>
      <c r="C185">
        <v>9200</v>
      </c>
    </row>
    <row r="186" spans="1:3">
      <c r="A186" s="12" t="s">
        <v>8219</v>
      </c>
      <c r="B186">
        <v>74</v>
      </c>
      <c r="C186">
        <v>9250</v>
      </c>
    </row>
    <row r="187" spans="1:3">
      <c r="A187" s="12" t="s">
        <v>8219</v>
      </c>
      <c r="B187">
        <v>189</v>
      </c>
      <c r="C187">
        <v>9300</v>
      </c>
    </row>
    <row r="188" spans="1:3">
      <c r="A188" s="12" t="s">
        <v>8219</v>
      </c>
      <c r="B188">
        <v>80</v>
      </c>
      <c r="C188">
        <v>9350</v>
      </c>
    </row>
    <row r="189" spans="1:3">
      <c r="A189" s="12" t="s">
        <v>8219</v>
      </c>
      <c r="B189">
        <v>576</v>
      </c>
      <c r="C189">
        <v>9400</v>
      </c>
    </row>
    <row r="190" spans="1:3">
      <c r="A190" s="12" t="s">
        <v>8219</v>
      </c>
      <c r="B190">
        <v>202</v>
      </c>
      <c r="C190">
        <v>9450</v>
      </c>
    </row>
    <row r="191" spans="1:3">
      <c r="A191" s="12" t="s">
        <v>8219</v>
      </c>
      <c r="B191">
        <v>238</v>
      </c>
      <c r="C191">
        <v>9500</v>
      </c>
    </row>
    <row r="192" spans="1:3">
      <c r="A192" s="12" t="s">
        <v>8219</v>
      </c>
      <c r="B192">
        <v>36</v>
      </c>
      <c r="C192">
        <v>9550</v>
      </c>
    </row>
    <row r="193" spans="1:3">
      <c r="A193" s="12" t="s">
        <v>8219</v>
      </c>
      <c r="B193">
        <v>150</v>
      </c>
      <c r="C193">
        <v>9600</v>
      </c>
    </row>
    <row r="194" spans="1:3">
      <c r="A194" s="12" t="s">
        <v>8219</v>
      </c>
      <c r="B194">
        <v>146</v>
      </c>
      <c r="C194">
        <v>9650</v>
      </c>
    </row>
    <row r="195" spans="1:3">
      <c r="A195" s="12" t="s">
        <v>8219</v>
      </c>
      <c r="B195">
        <v>222</v>
      </c>
      <c r="C195">
        <v>9700</v>
      </c>
    </row>
    <row r="196" spans="1:3">
      <c r="A196" s="12" t="s">
        <v>8219</v>
      </c>
      <c r="B196">
        <v>120</v>
      </c>
      <c r="C196">
        <v>9750</v>
      </c>
    </row>
    <row r="197" spans="1:3">
      <c r="A197" s="12" t="s">
        <v>8219</v>
      </c>
      <c r="B197">
        <v>126</v>
      </c>
      <c r="C197">
        <v>9800</v>
      </c>
    </row>
    <row r="198" spans="1:3">
      <c r="A198" s="12" t="s">
        <v>8219</v>
      </c>
      <c r="B198">
        <v>158</v>
      </c>
      <c r="C198">
        <v>9850</v>
      </c>
    </row>
    <row r="199" spans="1:3">
      <c r="A199" s="12" t="s">
        <v>8219</v>
      </c>
      <c r="B199">
        <v>316</v>
      </c>
      <c r="C199">
        <v>9900</v>
      </c>
    </row>
    <row r="200" spans="1:3">
      <c r="A200" s="12" t="s">
        <v>8219</v>
      </c>
      <c r="B200">
        <v>284</v>
      </c>
      <c r="C200">
        <v>9950</v>
      </c>
    </row>
    <row r="201" spans="1:3">
      <c r="A201" s="12" t="s">
        <v>8219</v>
      </c>
      <c r="B201">
        <v>51</v>
      </c>
      <c r="C201">
        <v>10000</v>
      </c>
    </row>
    <row r="202" spans="1:3">
      <c r="A202" s="12" t="s">
        <v>8219</v>
      </c>
      <c r="B202">
        <v>158</v>
      </c>
      <c r="C202">
        <v>10050</v>
      </c>
    </row>
    <row r="203" spans="1:3">
      <c r="A203" s="12" t="s">
        <v>8219</v>
      </c>
      <c r="B203">
        <v>337</v>
      </c>
      <c r="C203">
        <v>10100</v>
      </c>
    </row>
    <row r="204" spans="1:3">
      <c r="A204" s="12" t="s">
        <v>8219</v>
      </c>
      <c r="B204">
        <v>186</v>
      </c>
      <c r="C204">
        <v>10150</v>
      </c>
    </row>
    <row r="205" spans="1:3">
      <c r="A205" s="12" t="s">
        <v>8219</v>
      </c>
      <c r="B205">
        <v>58</v>
      </c>
      <c r="C205">
        <v>10200</v>
      </c>
    </row>
    <row r="206" spans="1:3">
      <c r="A206" s="12" t="s">
        <v>8219</v>
      </c>
      <c r="B206">
        <v>82</v>
      </c>
      <c r="C206">
        <v>10250</v>
      </c>
    </row>
    <row r="207" spans="1:3">
      <c r="A207" s="12" t="s">
        <v>8219</v>
      </c>
      <c r="B207">
        <v>736</v>
      </c>
      <c r="C207">
        <v>10300</v>
      </c>
    </row>
    <row r="208" spans="1:3">
      <c r="A208" s="12" t="s">
        <v>8219</v>
      </c>
      <c r="B208">
        <v>1151</v>
      </c>
      <c r="C208">
        <v>10350</v>
      </c>
    </row>
    <row r="209" spans="1:3">
      <c r="A209" s="12" t="s">
        <v>8219</v>
      </c>
      <c r="B209">
        <v>34</v>
      </c>
      <c r="C209">
        <v>10400</v>
      </c>
    </row>
    <row r="210" spans="1:3">
      <c r="A210" s="12" t="s">
        <v>8219</v>
      </c>
      <c r="B210">
        <v>498</v>
      </c>
      <c r="C210">
        <v>10450</v>
      </c>
    </row>
    <row r="211" spans="1:3">
      <c r="A211" s="12" t="s">
        <v>8219</v>
      </c>
      <c r="B211">
        <v>167</v>
      </c>
      <c r="C211">
        <v>10500</v>
      </c>
    </row>
    <row r="212" spans="1:3">
      <c r="A212" s="12" t="s">
        <v>8219</v>
      </c>
      <c r="B212">
        <v>340</v>
      </c>
      <c r="C212">
        <v>10550</v>
      </c>
    </row>
    <row r="213" spans="1:3">
      <c r="A213" s="12" t="s">
        <v>8219</v>
      </c>
      <c r="B213">
        <v>438</v>
      </c>
      <c r="C213">
        <v>10600</v>
      </c>
    </row>
    <row r="214" spans="1:3">
      <c r="A214" s="12" t="s">
        <v>8219</v>
      </c>
      <c r="B214">
        <v>555</v>
      </c>
      <c r="C214">
        <v>10650</v>
      </c>
    </row>
    <row r="215" spans="1:3">
      <c r="A215" s="12" t="s">
        <v>8219</v>
      </c>
      <c r="B215">
        <v>266</v>
      </c>
      <c r="C215">
        <v>10700</v>
      </c>
    </row>
    <row r="216" spans="1:3">
      <c r="A216" s="12" t="s">
        <v>8219</v>
      </c>
      <c r="B216">
        <v>69</v>
      </c>
      <c r="C216">
        <v>10750</v>
      </c>
    </row>
    <row r="217" spans="1:3">
      <c r="A217" s="12" t="s">
        <v>8219</v>
      </c>
      <c r="B217">
        <v>80</v>
      </c>
      <c r="C217">
        <v>10800</v>
      </c>
    </row>
    <row r="218" spans="1:3">
      <c r="A218" s="12" t="s">
        <v>8219</v>
      </c>
      <c r="B218">
        <v>493</v>
      </c>
      <c r="C218">
        <v>10850</v>
      </c>
    </row>
    <row r="219" spans="1:3">
      <c r="A219" s="12" t="s">
        <v>8219</v>
      </c>
      <c r="B219">
        <v>31</v>
      </c>
      <c r="C219">
        <v>10900</v>
      </c>
    </row>
    <row r="220" spans="1:3">
      <c r="A220" s="12" t="s">
        <v>8219</v>
      </c>
      <c r="B220">
        <v>236</v>
      </c>
      <c r="C220">
        <v>10950</v>
      </c>
    </row>
    <row r="221" spans="1:3">
      <c r="A221" s="12" t="s">
        <v>8219</v>
      </c>
      <c r="B221">
        <v>89</v>
      </c>
      <c r="C221">
        <v>11000</v>
      </c>
    </row>
    <row r="222" spans="1:3">
      <c r="A222" s="12" t="s">
        <v>8219</v>
      </c>
      <c r="B222">
        <v>299</v>
      </c>
      <c r="C222">
        <v>11050</v>
      </c>
    </row>
    <row r="223" spans="1:3">
      <c r="A223" s="12" t="s">
        <v>8219</v>
      </c>
      <c r="B223">
        <v>55</v>
      </c>
      <c r="C223">
        <v>11100</v>
      </c>
    </row>
    <row r="224" spans="1:3">
      <c r="A224" s="12" t="s">
        <v>8219</v>
      </c>
      <c r="B224">
        <v>325</v>
      </c>
      <c r="C224">
        <v>11150</v>
      </c>
    </row>
    <row r="225" spans="1:3">
      <c r="A225" s="12" t="s">
        <v>8219</v>
      </c>
      <c r="B225">
        <v>524</v>
      </c>
      <c r="C225">
        <v>11200</v>
      </c>
    </row>
    <row r="226" spans="1:3">
      <c r="A226" s="12" t="s">
        <v>8219</v>
      </c>
      <c r="B226">
        <v>285</v>
      </c>
      <c r="C226">
        <v>11250</v>
      </c>
    </row>
    <row r="227" spans="1:3">
      <c r="A227" s="12" t="s">
        <v>8219</v>
      </c>
      <c r="B227">
        <v>179</v>
      </c>
      <c r="C227">
        <v>11300</v>
      </c>
    </row>
    <row r="228" spans="1:3">
      <c r="A228" s="12" t="s">
        <v>8219</v>
      </c>
      <c r="B228">
        <v>188</v>
      </c>
      <c r="C228">
        <v>11350</v>
      </c>
    </row>
    <row r="229" spans="1:3">
      <c r="A229" s="12" t="s">
        <v>8219</v>
      </c>
      <c r="B229">
        <v>379</v>
      </c>
      <c r="C229">
        <v>11400</v>
      </c>
    </row>
    <row r="230" spans="1:3">
      <c r="A230" s="12" t="s">
        <v>8219</v>
      </c>
      <c r="B230">
        <v>119</v>
      </c>
      <c r="C230">
        <v>11450</v>
      </c>
    </row>
    <row r="231" spans="1:3">
      <c r="A231" s="12" t="s">
        <v>8219</v>
      </c>
      <c r="B231">
        <v>167</v>
      </c>
      <c r="C231">
        <v>11500</v>
      </c>
    </row>
    <row r="232" spans="1:3">
      <c r="A232" s="12" t="s">
        <v>8219</v>
      </c>
      <c r="B232">
        <v>221</v>
      </c>
      <c r="C232">
        <v>11550</v>
      </c>
    </row>
    <row r="233" spans="1:3">
      <c r="A233" s="12" t="s">
        <v>8219</v>
      </c>
      <c r="B233">
        <v>964</v>
      </c>
      <c r="C233">
        <v>11600</v>
      </c>
    </row>
    <row r="234" spans="1:3">
      <c r="A234" s="12" t="s">
        <v>8219</v>
      </c>
      <c r="B234">
        <v>286</v>
      </c>
      <c r="C234">
        <v>11650</v>
      </c>
    </row>
    <row r="235" spans="1:3">
      <c r="A235" s="12" t="s">
        <v>8219</v>
      </c>
      <c r="B235">
        <v>613</v>
      </c>
      <c r="C235">
        <v>11700</v>
      </c>
    </row>
    <row r="236" spans="1:3">
      <c r="A236" s="12" t="s">
        <v>8219</v>
      </c>
      <c r="B236">
        <v>29</v>
      </c>
      <c r="C236">
        <v>11750</v>
      </c>
    </row>
    <row r="237" spans="1:3">
      <c r="A237" s="12" t="s">
        <v>8219</v>
      </c>
      <c r="B237">
        <v>165</v>
      </c>
      <c r="C237">
        <v>11800</v>
      </c>
    </row>
    <row r="238" spans="1:3">
      <c r="A238" s="12" t="s">
        <v>8219</v>
      </c>
      <c r="B238">
        <v>97</v>
      </c>
      <c r="C238">
        <v>11850</v>
      </c>
    </row>
    <row r="239" spans="1:3">
      <c r="A239" s="12" t="s">
        <v>8219</v>
      </c>
      <c r="B239">
        <v>303</v>
      </c>
      <c r="C239">
        <v>11900</v>
      </c>
    </row>
    <row r="240" spans="1:3">
      <c r="A240" s="12" t="s">
        <v>8219</v>
      </c>
      <c r="B240">
        <v>267</v>
      </c>
      <c r="C240">
        <v>11950</v>
      </c>
    </row>
    <row r="241" spans="1:3">
      <c r="A241" s="12" t="s">
        <v>8219</v>
      </c>
      <c r="B241">
        <v>302</v>
      </c>
      <c r="C241">
        <v>12000</v>
      </c>
    </row>
    <row r="242" spans="1:3">
      <c r="A242" s="12" t="s">
        <v>8219</v>
      </c>
      <c r="B242">
        <v>87</v>
      </c>
      <c r="C242">
        <v>12050</v>
      </c>
    </row>
    <row r="243" spans="1:3">
      <c r="A243" s="12" t="s">
        <v>8219</v>
      </c>
      <c r="B243">
        <v>354</v>
      </c>
      <c r="C243">
        <v>12100</v>
      </c>
    </row>
    <row r="244" spans="1:3">
      <c r="A244" s="12" t="s">
        <v>8219</v>
      </c>
      <c r="B244">
        <v>86</v>
      </c>
      <c r="C244">
        <v>12150</v>
      </c>
    </row>
    <row r="245" spans="1:3">
      <c r="A245" s="12" t="s">
        <v>8219</v>
      </c>
      <c r="B245">
        <v>26</v>
      </c>
      <c r="C245">
        <v>12200</v>
      </c>
    </row>
    <row r="246" spans="1:3">
      <c r="A246" s="12" t="s">
        <v>8219</v>
      </c>
      <c r="B246">
        <v>113</v>
      </c>
      <c r="C246">
        <v>12250</v>
      </c>
    </row>
    <row r="247" spans="1:3">
      <c r="A247" s="12" t="s">
        <v>8219</v>
      </c>
      <c r="B247">
        <v>65</v>
      </c>
      <c r="C247">
        <v>12300</v>
      </c>
    </row>
    <row r="248" spans="1:3">
      <c r="A248" s="12" t="s">
        <v>8219</v>
      </c>
      <c r="B248">
        <v>134</v>
      </c>
      <c r="C248">
        <v>12350</v>
      </c>
    </row>
    <row r="249" spans="1:3">
      <c r="A249" s="12" t="s">
        <v>8219</v>
      </c>
      <c r="B249">
        <v>119</v>
      </c>
      <c r="C249">
        <v>12400</v>
      </c>
    </row>
    <row r="250" spans="1:3">
      <c r="A250" s="12" t="s">
        <v>8219</v>
      </c>
      <c r="B250">
        <v>159</v>
      </c>
      <c r="C250">
        <v>12450</v>
      </c>
    </row>
    <row r="251" spans="1:3">
      <c r="A251" s="12" t="s">
        <v>8219</v>
      </c>
      <c r="B251">
        <v>167</v>
      </c>
      <c r="C251">
        <v>12500</v>
      </c>
    </row>
    <row r="252" spans="1:3">
      <c r="A252" s="12" t="s">
        <v>8219</v>
      </c>
      <c r="B252">
        <v>43</v>
      </c>
      <c r="C252">
        <v>12550</v>
      </c>
    </row>
    <row r="253" spans="1:3">
      <c r="A253" s="12" t="s">
        <v>8219</v>
      </c>
      <c r="B253">
        <v>1062</v>
      </c>
      <c r="C253">
        <v>12600</v>
      </c>
    </row>
    <row r="254" spans="1:3">
      <c r="A254" s="12" t="s">
        <v>8219</v>
      </c>
      <c r="B254">
        <v>9</v>
      </c>
      <c r="C254">
        <v>12650</v>
      </c>
    </row>
    <row r="255" spans="1:3">
      <c r="A255" s="12" t="s">
        <v>8219</v>
      </c>
      <c r="B255">
        <v>89</v>
      </c>
      <c r="C255">
        <v>12700</v>
      </c>
    </row>
    <row r="256" spans="1:3">
      <c r="A256" s="12" t="s">
        <v>8219</v>
      </c>
      <c r="B256">
        <v>174</v>
      </c>
      <c r="C256">
        <v>12750</v>
      </c>
    </row>
    <row r="257" spans="1:3">
      <c r="A257" s="12" t="s">
        <v>8219</v>
      </c>
      <c r="B257">
        <v>14</v>
      </c>
      <c r="C257">
        <v>12800</v>
      </c>
    </row>
    <row r="258" spans="1:3">
      <c r="A258" s="12" t="s">
        <v>8219</v>
      </c>
      <c r="B258">
        <v>48</v>
      </c>
      <c r="C258">
        <v>12850</v>
      </c>
    </row>
    <row r="259" spans="1:3">
      <c r="A259" s="12" t="s">
        <v>8219</v>
      </c>
      <c r="B259">
        <v>133</v>
      </c>
      <c r="C259">
        <v>12900</v>
      </c>
    </row>
    <row r="260" spans="1:3">
      <c r="A260" s="12" t="s">
        <v>8219</v>
      </c>
      <c r="B260">
        <v>83</v>
      </c>
      <c r="C260">
        <v>12950</v>
      </c>
    </row>
    <row r="261" spans="1:3">
      <c r="A261" s="12" t="s">
        <v>8219</v>
      </c>
      <c r="B261">
        <v>149</v>
      </c>
      <c r="C261">
        <v>13000</v>
      </c>
    </row>
    <row r="262" spans="1:3">
      <c r="A262" s="12" t="s">
        <v>8219</v>
      </c>
      <c r="B262">
        <v>49</v>
      </c>
      <c r="C262">
        <v>13050</v>
      </c>
    </row>
    <row r="263" spans="1:3">
      <c r="A263" s="12" t="s">
        <v>8219</v>
      </c>
      <c r="B263">
        <v>251</v>
      </c>
      <c r="C263">
        <v>13100</v>
      </c>
    </row>
    <row r="264" spans="1:3">
      <c r="A264" s="12" t="s">
        <v>8219</v>
      </c>
      <c r="B264">
        <v>22</v>
      </c>
      <c r="C264">
        <v>13150</v>
      </c>
    </row>
    <row r="265" spans="1:3">
      <c r="A265" s="12" t="s">
        <v>8219</v>
      </c>
      <c r="B265">
        <v>48</v>
      </c>
      <c r="C265">
        <v>13200</v>
      </c>
    </row>
    <row r="266" spans="1:3">
      <c r="A266" s="12" t="s">
        <v>8219</v>
      </c>
      <c r="B266">
        <v>383</v>
      </c>
      <c r="C266">
        <v>13250</v>
      </c>
    </row>
    <row r="267" spans="1:3">
      <c r="A267" s="12" t="s">
        <v>8219</v>
      </c>
      <c r="B267">
        <v>237</v>
      </c>
      <c r="C267">
        <v>13300</v>
      </c>
    </row>
    <row r="268" spans="1:3">
      <c r="A268" s="12" t="s">
        <v>8219</v>
      </c>
      <c r="B268">
        <v>13</v>
      </c>
      <c r="C268">
        <v>13350</v>
      </c>
    </row>
    <row r="269" spans="1:3">
      <c r="A269" s="12" t="s">
        <v>8219</v>
      </c>
      <c r="B269">
        <v>562</v>
      </c>
      <c r="C269">
        <v>13400</v>
      </c>
    </row>
    <row r="270" spans="1:3">
      <c r="A270" s="12" t="s">
        <v>8219</v>
      </c>
      <c r="B270">
        <v>71</v>
      </c>
      <c r="C270">
        <v>13450</v>
      </c>
    </row>
    <row r="271" spans="1:3">
      <c r="A271" s="12" t="s">
        <v>8219</v>
      </c>
      <c r="B271">
        <v>1510</v>
      </c>
      <c r="C271">
        <v>13500</v>
      </c>
    </row>
    <row r="272" spans="1:3">
      <c r="A272" s="12" t="s">
        <v>8219</v>
      </c>
      <c r="B272">
        <v>14</v>
      </c>
      <c r="C272">
        <v>13550</v>
      </c>
    </row>
    <row r="273" spans="1:3">
      <c r="A273" s="12" t="s">
        <v>8219</v>
      </c>
      <c r="B273">
        <v>193</v>
      </c>
      <c r="C273">
        <v>13600</v>
      </c>
    </row>
    <row r="274" spans="1:3">
      <c r="A274" s="12" t="s">
        <v>8219</v>
      </c>
      <c r="B274">
        <v>206</v>
      </c>
      <c r="C274">
        <v>13650</v>
      </c>
    </row>
    <row r="275" spans="1:3">
      <c r="A275" s="12" t="s">
        <v>8219</v>
      </c>
      <c r="B275">
        <v>351</v>
      </c>
      <c r="C275">
        <v>13700</v>
      </c>
    </row>
    <row r="276" spans="1:3">
      <c r="A276" s="12" t="s">
        <v>8219</v>
      </c>
      <c r="B276">
        <v>50</v>
      </c>
      <c r="C276">
        <v>13750</v>
      </c>
    </row>
    <row r="277" spans="1:3">
      <c r="A277" s="12" t="s">
        <v>8219</v>
      </c>
      <c r="B277">
        <v>184</v>
      </c>
      <c r="C277">
        <v>13800</v>
      </c>
    </row>
    <row r="278" spans="1:3">
      <c r="A278" s="12" t="s">
        <v>8219</v>
      </c>
      <c r="B278">
        <v>196</v>
      </c>
      <c r="C278">
        <v>13850</v>
      </c>
    </row>
    <row r="279" spans="1:3">
      <c r="A279" s="12" t="s">
        <v>8219</v>
      </c>
      <c r="B279">
        <v>229</v>
      </c>
      <c r="C279">
        <v>13900</v>
      </c>
    </row>
    <row r="280" spans="1:3">
      <c r="A280" s="12" t="s">
        <v>8219</v>
      </c>
      <c r="B280">
        <v>67</v>
      </c>
      <c r="C280">
        <v>13950</v>
      </c>
    </row>
    <row r="281" spans="1:3">
      <c r="A281" s="12" t="s">
        <v>8219</v>
      </c>
      <c r="B281">
        <v>95</v>
      </c>
      <c r="C281">
        <v>14000</v>
      </c>
    </row>
    <row r="282" spans="1:3">
      <c r="A282" s="12" t="s">
        <v>8219</v>
      </c>
      <c r="B282">
        <v>62</v>
      </c>
      <c r="C282">
        <v>14050</v>
      </c>
    </row>
    <row r="283" spans="1:3">
      <c r="A283" s="12" t="s">
        <v>8219</v>
      </c>
      <c r="B283">
        <v>73</v>
      </c>
      <c r="C283">
        <v>14100</v>
      </c>
    </row>
    <row r="284" spans="1:3">
      <c r="A284" s="12" t="s">
        <v>8219</v>
      </c>
      <c r="B284">
        <v>43</v>
      </c>
      <c r="C284">
        <v>14150</v>
      </c>
    </row>
    <row r="285" spans="1:3">
      <c r="A285" s="12" t="s">
        <v>8219</v>
      </c>
      <c r="B285">
        <v>70</v>
      </c>
      <c r="C285">
        <v>14200</v>
      </c>
    </row>
    <row r="286" spans="1:3">
      <c r="A286" s="12" t="s">
        <v>8219</v>
      </c>
      <c r="B286">
        <v>271</v>
      </c>
      <c r="C286">
        <v>14250</v>
      </c>
    </row>
    <row r="287" spans="1:3">
      <c r="A287" s="12" t="s">
        <v>8219</v>
      </c>
      <c r="B287">
        <v>55</v>
      </c>
      <c r="C287">
        <v>14300</v>
      </c>
    </row>
    <row r="288" spans="1:3">
      <c r="A288" s="12" t="s">
        <v>8219</v>
      </c>
      <c r="B288">
        <v>35</v>
      </c>
      <c r="C288">
        <v>14350</v>
      </c>
    </row>
    <row r="289" spans="1:3">
      <c r="A289" s="12" t="s">
        <v>8219</v>
      </c>
      <c r="B289">
        <v>22</v>
      </c>
      <c r="C289">
        <v>14400</v>
      </c>
    </row>
    <row r="290" spans="1:3">
      <c r="A290" s="12" t="s">
        <v>8219</v>
      </c>
      <c r="B290">
        <v>38</v>
      </c>
      <c r="C290">
        <v>14450</v>
      </c>
    </row>
    <row r="291" spans="1:3">
      <c r="A291" s="12" t="s">
        <v>8219</v>
      </c>
      <c r="B291">
        <v>15</v>
      </c>
      <c r="C291">
        <v>14500</v>
      </c>
    </row>
    <row r="292" spans="1:3">
      <c r="A292" s="12" t="s">
        <v>8219</v>
      </c>
      <c r="B292">
        <v>7</v>
      </c>
      <c r="C292">
        <v>14550</v>
      </c>
    </row>
    <row r="293" spans="1:3">
      <c r="A293" s="12" t="s">
        <v>8219</v>
      </c>
      <c r="B293">
        <v>241</v>
      </c>
      <c r="C293">
        <v>14600</v>
      </c>
    </row>
    <row r="294" spans="1:3">
      <c r="A294" s="12" t="s">
        <v>8219</v>
      </c>
      <c r="B294">
        <v>55</v>
      </c>
      <c r="C294">
        <v>14650</v>
      </c>
    </row>
    <row r="295" spans="1:3">
      <c r="A295" s="12" t="s">
        <v>8219</v>
      </c>
      <c r="B295">
        <v>171</v>
      </c>
      <c r="C295">
        <v>14700</v>
      </c>
    </row>
    <row r="296" spans="1:3">
      <c r="A296" s="12" t="s">
        <v>8219</v>
      </c>
      <c r="B296">
        <v>208</v>
      </c>
      <c r="C296">
        <v>14750</v>
      </c>
    </row>
    <row r="297" spans="1:3">
      <c r="A297" s="12" t="s">
        <v>8219</v>
      </c>
      <c r="B297">
        <v>21</v>
      </c>
      <c r="C297">
        <v>14800</v>
      </c>
    </row>
    <row r="298" spans="1:3">
      <c r="A298" s="12" t="s">
        <v>8219</v>
      </c>
      <c r="B298">
        <v>25</v>
      </c>
      <c r="C298">
        <v>14850</v>
      </c>
    </row>
    <row r="299" spans="1:3">
      <c r="A299" s="12" t="s">
        <v>8219</v>
      </c>
      <c r="B299">
        <v>52</v>
      </c>
      <c r="C299">
        <v>14900</v>
      </c>
    </row>
    <row r="300" spans="1:3">
      <c r="A300" s="12" t="s">
        <v>8219</v>
      </c>
      <c r="B300">
        <v>104</v>
      </c>
      <c r="C300">
        <v>14950</v>
      </c>
    </row>
    <row r="301" spans="1:3">
      <c r="A301" s="12" t="s">
        <v>8219</v>
      </c>
      <c r="B301">
        <v>73</v>
      </c>
      <c r="C301">
        <v>15000</v>
      </c>
    </row>
    <row r="302" spans="1:3">
      <c r="A302" s="12" t="s">
        <v>8219</v>
      </c>
      <c r="B302">
        <v>34</v>
      </c>
      <c r="C302">
        <v>15050</v>
      </c>
    </row>
    <row r="303" spans="1:3">
      <c r="A303" s="12" t="s">
        <v>8219</v>
      </c>
      <c r="B303">
        <v>56</v>
      </c>
      <c r="C303">
        <v>15100</v>
      </c>
    </row>
    <row r="304" spans="1:3">
      <c r="A304" s="12" t="s">
        <v>8219</v>
      </c>
      <c r="B304">
        <v>31</v>
      </c>
      <c r="C304">
        <v>15150</v>
      </c>
    </row>
    <row r="305" spans="1:3">
      <c r="A305" s="12" t="s">
        <v>8219</v>
      </c>
      <c r="B305">
        <v>84</v>
      </c>
      <c r="C305">
        <v>15200</v>
      </c>
    </row>
    <row r="306" spans="1:3">
      <c r="A306" s="12" t="s">
        <v>8219</v>
      </c>
      <c r="B306">
        <v>130</v>
      </c>
      <c r="C306">
        <v>15250</v>
      </c>
    </row>
    <row r="307" spans="1:3">
      <c r="A307" s="12" t="s">
        <v>8219</v>
      </c>
      <c r="B307">
        <v>12</v>
      </c>
      <c r="C307">
        <v>15300</v>
      </c>
    </row>
    <row r="308" spans="1:3">
      <c r="A308" s="12" t="s">
        <v>8219</v>
      </c>
      <c r="B308">
        <v>23</v>
      </c>
      <c r="C308">
        <v>15350</v>
      </c>
    </row>
    <row r="309" spans="1:3">
      <c r="A309" s="12" t="s">
        <v>8219</v>
      </c>
      <c r="B309">
        <v>158</v>
      </c>
      <c r="C309">
        <v>15400</v>
      </c>
    </row>
    <row r="310" spans="1:3">
      <c r="A310" s="12" t="s">
        <v>8219</v>
      </c>
      <c r="B310">
        <v>30</v>
      </c>
      <c r="C310">
        <v>15450</v>
      </c>
    </row>
    <row r="311" spans="1:3">
      <c r="A311" s="12" t="s">
        <v>8219</v>
      </c>
      <c r="B311">
        <v>18</v>
      </c>
      <c r="C311">
        <v>15500</v>
      </c>
    </row>
    <row r="312" spans="1:3">
      <c r="A312" s="12" t="s">
        <v>8219</v>
      </c>
      <c r="B312">
        <v>29</v>
      </c>
      <c r="C312">
        <v>15550</v>
      </c>
    </row>
    <row r="313" spans="1:3">
      <c r="A313" s="12" t="s">
        <v>8219</v>
      </c>
      <c r="B313">
        <v>31</v>
      </c>
      <c r="C313">
        <v>15600</v>
      </c>
    </row>
    <row r="314" spans="1:3">
      <c r="A314" s="12" t="s">
        <v>8219</v>
      </c>
      <c r="B314">
        <v>173</v>
      </c>
      <c r="C314">
        <v>15650</v>
      </c>
    </row>
    <row r="315" spans="1:3">
      <c r="A315" s="12" t="s">
        <v>8219</v>
      </c>
      <c r="B315">
        <v>17</v>
      </c>
      <c r="C315">
        <v>15700</v>
      </c>
    </row>
    <row r="316" spans="1:3">
      <c r="A316" s="12" t="s">
        <v>8219</v>
      </c>
      <c r="B316">
        <v>48</v>
      </c>
      <c r="C316">
        <v>15750</v>
      </c>
    </row>
    <row r="317" spans="1:3">
      <c r="A317" s="12" t="s">
        <v>8219</v>
      </c>
      <c r="B317">
        <v>59</v>
      </c>
      <c r="C317">
        <v>15800</v>
      </c>
    </row>
    <row r="318" spans="1:3">
      <c r="A318" s="12" t="s">
        <v>8219</v>
      </c>
      <c r="B318">
        <v>39</v>
      </c>
      <c r="C318">
        <v>15850</v>
      </c>
    </row>
    <row r="319" spans="1:3">
      <c r="A319" s="12" t="s">
        <v>8219</v>
      </c>
      <c r="B319">
        <v>59</v>
      </c>
      <c r="C319">
        <v>15900</v>
      </c>
    </row>
    <row r="320" spans="1:3">
      <c r="A320" s="12" t="s">
        <v>8219</v>
      </c>
      <c r="B320">
        <v>60</v>
      </c>
      <c r="C320">
        <v>15950</v>
      </c>
    </row>
    <row r="321" spans="1:3">
      <c r="A321" s="12" t="s">
        <v>8219</v>
      </c>
      <c r="B321">
        <v>20</v>
      </c>
      <c r="C321">
        <v>16000</v>
      </c>
    </row>
    <row r="322" spans="1:3">
      <c r="A322" s="12" t="s">
        <v>8219</v>
      </c>
      <c r="B322">
        <v>2</v>
      </c>
      <c r="C322">
        <v>16050</v>
      </c>
    </row>
    <row r="323" spans="1:3">
      <c r="A323" s="12" t="s">
        <v>8219</v>
      </c>
      <c r="B323">
        <v>315</v>
      </c>
      <c r="C323">
        <v>16100</v>
      </c>
    </row>
    <row r="324" spans="1:3">
      <c r="A324" s="12" t="s">
        <v>8219</v>
      </c>
      <c r="B324">
        <v>2174</v>
      </c>
      <c r="C324">
        <v>16150</v>
      </c>
    </row>
    <row r="325" spans="1:3">
      <c r="A325" s="12" t="s">
        <v>8219</v>
      </c>
      <c r="B325">
        <v>152</v>
      </c>
      <c r="C325">
        <v>16200</v>
      </c>
    </row>
    <row r="326" spans="1:3">
      <c r="A326" s="12" t="s">
        <v>8219</v>
      </c>
      <c r="B326">
        <v>1021</v>
      </c>
      <c r="C326">
        <v>16250</v>
      </c>
    </row>
    <row r="327" spans="1:3">
      <c r="A327" s="12" t="s">
        <v>8219</v>
      </c>
      <c r="B327">
        <v>237</v>
      </c>
      <c r="C327">
        <v>16300</v>
      </c>
    </row>
    <row r="328" spans="1:3">
      <c r="A328" s="12" t="s">
        <v>8219</v>
      </c>
      <c r="B328">
        <v>27</v>
      </c>
      <c r="C328">
        <v>16350</v>
      </c>
    </row>
    <row r="329" spans="1:3">
      <c r="A329" s="12" t="s">
        <v>8219</v>
      </c>
      <c r="B329">
        <v>17</v>
      </c>
      <c r="C329">
        <v>16400</v>
      </c>
    </row>
    <row r="330" spans="1:3">
      <c r="A330" s="12" t="s">
        <v>8219</v>
      </c>
      <c r="B330">
        <v>27</v>
      </c>
      <c r="C330">
        <v>16450</v>
      </c>
    </row>
    <row r="331" spans="1:3">
      <c r="A331" s="12" t="s">
        <v>8219</v>
      </c>
      <c r="B331">
        <v>82</v>
      </c>
      <c r="C331">
        <v>16500</v>
      </c>
    </row>
    <row r="332" spans="1:3">
      <c r="A332" s="12" t="s">
        <v>8219</v>
      </c>
      <c r="B332">
        <v>48</v>
      </c>
      <c r="C332">
        <v>16550</v>
      </c>
    </row>
    <row r="333" spans="1:3">
      <c r="A333" s="12" t="s">
        <v>8219</v>
      </c>
      <c r="B333">
        <v>105</v>
      </c>
      <c r="C333">
        <v>16600</v>
      </c>
    </row>
    <row r="334" spans="1:3">
      <c r="A334" s="12" t="s">
        <v>8219</v>
      </c>
      <c r="B334">
        <v>28</v>
      </c>
      <c r="C334">
        <v>16650</v>
      </c>
    </row>
    <row r="335" spans="1:3">
      <c r="A335" s="12" t="s">
        <v>8219</v>
      </c>
      <c r="B335">
        <v>1107</v>
      </c>
      <c r="C335">
        <v>16700</v>
      </c>
    </row>
    <row r="336" spans="1:3">
      <c r="A336" s="12" t="s">
        <v>8219</v>
      </c>
      <c r="B336">
        <v>1013</v>
      </c>
      <c r="C336">
        <v>16750</v>
      </c>
    </row>
    <row r="337" spans="1:3">
      <c r="A337" s="12" t="s">
        <v>8219</v>
      </c>
      <c r="B337">
        <v>274</v>
      </c>
      <c r="C337">
        <v>16800</v>
      </c>
    </row>
    <row r="338" spans="1:3">
      <c r="A338" s="12" t="s">
        <v>8219</v>
      </c>
      <c r="B338">
        <v>87</v>
      </c>
      <c r="C338">
        <v>16850</v>
      </c>
    </row>
    <row r="339" spans="1:3">
      <c r="A339" s="12" t="s">
        <v>8219</v>
      </c>
      <c r="B339">
        <v>99</v>
      </c>
      <c r="C339">
        <v>16900</v>
      </c>
    </row>
    <row r="340" spans="1:3">
      <c r="A340" s="12" t="s">
        <v>8219</v>
      </c>
      <c r="B340">
        <v>276</v>
      </c>
      <c r="C340">
        <v>16950</v>
      </c>
    </row>
    <row r="341" spans="1:3">
      <c r="A341" s="12" t="s">
        <v>8219</v>
      </c>
      <c r="B341">
        <v>21</v>
      </c>
      <c r="C341">
        <v>17000</v>
      </c>
    </row>
    <row r="342" spans="1:3">
      <c r="A342" s="12" t="s">
        <v>8219</v>
      </c>
      <c r="B342">
        <v>41</v>
      </c>
      <c r="C342">
        <v>17050</v>
      </c>
    </row>
    <row r="343" spans="1:3">
      <c r="A343" s="12" t="s">
        <v>8219</v>
      </c>
      <c r="B343">
        <v>119</v>
      </c>
      <c r="C343">
        <v>17100</v>
      </c>
    </row>
    <row r="344" spans="1:3">
      <c r="A344" s="12" t="s">
        <v>8219</v>
      </c>
      <c r="B344">
        <v>153</v>
      </c>
      <c r="C344">
        <v>17150</v>
      </c>
    </row>
    <row r="345" spans="1:3">
      <c r="A345" s="12" t="s">
        <v>8219</v>
      </c>
      <c r="B345">
        <v>100</v>
      </c>
      <c r="C345">
        <v>17200</v>
      </c>
    </row>
    <row r="346" spans="1:3">
      <c r="A346" s="12" t="s">
        <v>8219</v>
      </c>
      <c r="B346">
        <v>143</v>
      </c>
      <c r="C346">
        <v>17250</v>
      </c>
    </row>
    <row r="347" spans="1:3">
      <c r="A347" s="12" t="s">
        <v>8219</v>
      </c>
      <c r="B347">
        <v>140</v>
      </c>
      <c r="C347">
        <v>17300</v>
      </c>
    </row>
    <row r="348" spans="1:3">
      <c r="A348" s="12" t="s">
        <v>8219</v>
      </c>
      <c r="B348">
        <v>35</v>
      </c>
      <c r="C348">
        <v>17350</v>
      </c>
    </row>
    <row r="349" spans="1:3">
      <c r="A349" s="12" t="s">
        <v>8219</v>
      </c>
      <c r="B349">
        <v>149</v>
      </c>
      <c r="C349">
        <v>17400</v>
      </c>
    </row>
    <row r="350" spans="1:3">
      <c r="A350" s="12" t="s">
        <v>8219</v>
      </c>
      <c r="B350">
        <v>130</v>
      </c>
      <c r="C350">
        <v>17450</v>
      </c>
    </row>
    <row r="351" spans="1:3">
      <c r="A351" s="12" t="s">
        <v>8219</v>
      </c>
      <c r="B351">
        <v>120</v>
      </c>
      <c r="C351">
        <v>17500</v>
      </c>
    </row>
    <row r="352" spans="1:3">
      <c r="A352" s="12" t="s">
        <v>8219</v>
      </c>
      <c r="B352">
        <v>265</v>
      </c>
      <c r="C352">
        <v>17550</v>
      </c>
    </row>
    <row r="353" spans="1:3">
      <c r="A353" s="12" t="s">
        <v>8219</v>
      </c>
      <c r="B353">
        <v>71</v>
      </c>
      <c r="C353">
        <v>17600</v>
      </c>
    </row>
    <row r="354" spans="1:3">
      <c r="A354" s="12" t="s">
        <v>8219</v>
      </c>
      <c r="B354">
        <v>13</v>
      </c>
      <c r="C354">
        <v>17650</v>
      </c>
    </row>
    <row r="355" spans="1:3">
      <c r="A355" s="12" t="s">
        <v>8219</v>
      </c>
      <c r="B355">
        <v>169</v>
      </c>
      <c r="C355">
        <v>17700</v>
      </c>
    </row>
    <row r="356" spans="1:3">
      <c r="A356" s="12" t="s">
        <v>8219</v>
      </c>
      <c r="B356">
        <v>57</v>
      </c>
      <c r="C356">
        <v>17750</v>
      </c>
    </row>
    <row r="357" spans="1:3">
      <c r="A357" s="12" t="s">
        <v>8219</v>
      </c>
      <c r="B357">
        <v>229</v>
      </c>
      <c r="C357">
        <v>17800</v>
      </c>
    </row>
    <row r="358" spans="1:3">
      <c r="A358" s="12" t="s">
        <v>8219</v>
      </c>
      <c r="B358">
        <v>108</v>
      </c>
      <c r="C358">
        <v>17850</v>
      </c>
    </row>
    <row r="359" spans="1:3">
      <c r="A359" s="12" t="s">
        <v>8219</v>
      </c>
      <c r="B359">
        <v>108</v>
      </c>
      <c r="C359">
        <v>17900</v>
      </c>
    </row>
    <row r="360" spans="1:3">
      <c r="A360" s="12" t="s">
        <v>8219</v>
      </c>
      <c r="B360">
        <v>41</v>
      </c>
      <c r="C360">
        <v>17950</v>
      </c>
    </row>
    <row r="361" spans="1:3">
      <c r="A361" s="12" t="s">
        <v>8219</v>
      </c>
      <c r="B361">
        <v>139</v>
      </c>
      <c r="C361">
        <v>18000</v>
      </c>
    </row>
    <row r="362" spans="1:3">
      <c r="A362" s="12" t="s">
        <v>8219</v>
      </c>
      <c r="B362">
        <v>19</v>
      </c>
      <c r="C362">
        <v>18050</v>
      </c>
    </row>
    <row r="363" spans="1:3">
      <c r="A363" s="12" t="s">
        <v>8219</v>
      </c>
      <c r="B363">
        <v>94</v>
      </c>
      <c r="C363">
        <v>18100</v>
      </c>
    </row>
    <row r="364" spans="1:3">
      <c r="A364" s="12" t="s">
        <v>8219</v>
      </c>
      <c r="B364">
        <v>23</v>
      </c>
      <c r="C364">
        <v>18150</v>
      </c>
    </row>
    <row r="365" spans="1:3">
      <c r="A365" s="12" t="s">
        <v>8219</v>
      </c>
      <c r="B365">
        <v>15</v>
      </c>
      <c r="C365">
        <v>18200</v>
      </c>
    </row>
    <row r="366" spans="1:3">
      <c r="A366" s="12" t="s">
        <v>8219</v>
      </c>
      <c r="B366">
        <v>62</v>
      </c>
      <c r="C366">
        <v>18250</v>
      </c>
    </row>
    <row r="367" spans="1:3">
      <c r="A367" s="12" t="s">
        <v>8219</v>
      </c>
      <c r="B367">
        <v>74</v>
      </c>
      <c r="C367">
        <v>18300</v>
      </c>
    </row>
    <row r="368" spans="1:3">
      <c r="A368" s="12" t="s">
        <v>8219</v>
      </c>
      <c r="B368">
        <v>97</v>
      </c>
      <c r="C368">
        <v>18350</v>
      </c>
    </row>
    <row r="369" spans="1:3">
      <c r="A369" s="12" t="s">
        <v>8219</v>
      </c>
      <c r="B369">
        <v>55</v>
      </c>
      <c r="C369">
        <v>18400</v>
      </c>
    </row>
    <row r="370" spans="1:3">
      <c r="A370" s="12" t="s">
        <v>8219</v>
      </c>
      <c r="B370">
        <v>44</v>
      </c>
      <c r="C370">
        <v>18450</v>
      </c>
    </row>
    <row r="371" spans="1:3">
      <c r="A371" s="12" t="s">
        <v>8219</v>
      </c>
      <c r="B371">
        <v>110</v>
      </c>
      <c r="C371">
        <v>18500</v>
      </c>
    </row>
    <row r="372" spans="1:3">
      <c r="A372" s="12" t="s">
        <v>8219</v>
      </c>
      <c r="B372">
        <v>59</v>
      </c>
      <c r="C372">
        <v>18550</v>
      </c>
    </row>
    <row r="373" spans="1:3">
      <c r="A373" s="12" t="s">
        <v>8219</v>
      </c>
      <c r="B373">
        <v>62</v>
      </c>
      <c r="C373">
        <v>18600</v>
      </c>
    </row>
    <row r="374" spans="1:3">
      <c r="A374" s="12" t="s">
        <v>8219</v>
      </c>
      <c r="B374">
        <v>105</v>
      </c>
      <c r="C374">
        <v>18650</v>
      </c>
    </row>
    <row r="375" spans="1:3">
      <c r="A375" s="12" t="s">
        <v>8219</v>
      </c>
      <c r="B375">
        <v>26</v>
      </c>
      <c r="C375">
        <v>18700</v>
      </c>
    </row>
    <row r="376" spans="1:3">
      <c r="A376" s="12" t="s">
        <v>8219</v>
      </c>
      <c r="B376">
        <v>49</v>
      </c>
      <c r="C376">
        <v>18750</v>
      </c>
    </row>
    <row r="377" spans="1:3">
      <c r="A377" s="12" t="s">
        <v>8219</v>
      </c>
      <c r="B377">
        <v>68</v>
      </c>
      <c r="C377">
        <v>18800</v>
      </c>
    </row>
    <row r="378" spans="1:3">
      <c r="A378" s="12" t="s">
        <v>8219</v>
      </c>
      <c r="B378">
        <v>22</v>
      </c>
      <c r="C378">
        <v>18850</v>
      </c>
    </row>
    <row r="379" spans="1:3">
      <c r="A379" s="12" t="s">
        <v>8219</v>
      </c>
      <c r="B379">
        <v>18</v>
      </c>
      <c r="C379">
        <v>18900</v>
      </c>
    </row>
    <row r="380" spans="1:3">
      <c r="A380" s="12" t="s">
        <v>8219</v>
      </c>
      <c r="B380">
        <v>19</v>
      </c>
      <c r="C380">
        <v>18950</v>
      </c>
    </row>
    <row r="381" spans="1:3">
      <c r="A381" s="12" t="s">
        <v>8219</v>
      </c>
      <c r="B381">
        <v>99</v>
      </c>
      <c r="C381">
        <v>19000</v>
      </c>
    </row>
    <row r="382" spans="1:3">
      <c r="A382" s="12" t="s">
        <v>8219</v>
      </c>
      <c r="B382">
        <v>27</v>
      </c>
      <c r="C382">
        <v>19050</v>
      </c>
    </row>
    <row r="383" spans="1:3">
      <c r="A383" s="12" t="s">
        <v>8219</v>
      </c>
      <c r="B383">
        <v>25</v>
      </c>
      <c r="C383">
        <v>19100</v>
      </c>
    </row>
    <row r="384" spans="1:3">
      <c r="A384" s="12" t="s">
        <v>8219</v>
      </c>
      <c r="B384">
        <v>14</v>
      </c>
      <c r="C384">
        <v>19150</v>
      </c>
    </row>
    <row r="385" spans="1:3">
      <c r="A385" s="12" t="s">
        <v>8219</v>
      </c>
      <c r="B385">
        <v>35</v>
      </c>
      <c r="C385">
        <v>19200</v>
      </c>
    </row>
    <row r="386" spans="1:3">
      <c r="A386" s="12" t="s">
        <v>8219</v>
      </c>
      <c r="B386">
        <v>10</v>
      </c>
      <c r="C386">
        <v>19250</v>
      </c>
    </row>
    <row r="387" spans="1:3">
      <c r="A387" s="12" t="s">
        <v>8219</v>
      </c>
      <c r="B387">
        <v>29</v>
      </c>
      <c r="C387">
        <v>19300</v>
      </c>
    </row>
    <row r="388" spans="1:3">
      <c r="A388" s="12" t="s">
        <v>8219</v>
      </c>
      <c r="B388">
        <v>44</v>
      </c>
      <c r="C388">
        <v>19350</v>
      </c>
    </row>
    <row r="389" spans="1:3">
      <c r="A389" s="12" t="s">
        <v>8219</v>
      </c>
      <c r="B389">
        <v>17</v>
      </c>
      <c r="C389">
        <v>19400</v>
      </c>
    </row>
    <row r="390" spans="1:3">
      <c r="A390" s="12" t="s">
        <v>8219</v>
      </c>
      <c r="B390">
        <v>34</v>
      </c>
      <c r="C390">
        <v>19450</v>
      </c>
    </row>
    <row r="391" spans="1:3">
      <c r="A391" s="12" t="s">
        <v>8219</v>
      </c>
      <c r="B391">
        <v>14</v>
      </c>
      <c r="C391">
        <v>19500</v>
      </c>
    </row>
    <row r="392" spans="1:3">
      <c r="A392" s="12" t="s">
        <v>8219</v>
      </c>
      <c r="B392">
        <v>156</v>
      </c>
      <c r="C392">
        <v>19550</v>
      </c>
    </row>
    <row r="393" spans="1:3">
      <c r="A393" s="12" t="s">
        <v>8219</v>
      </c>
      <c r="B393">
        <v>128</v>
      </c>
      <c r="C393">
        <v>19600</v>
      </c>
    </row>
    <row r="394" spans="1:3">
      <c r="A394" s="12" t="s">
        <v>8219</v>
      </c>
      <c r="B394">
        <v>60</v>
      </c>
      <c r="C394">
        <v>19650</v>
      </c>
    </row>
    <row r="395" spans="1:3">
      <c r="A395" s="12" t="s">
        <v>8219</v>
      </c>
      <c r="B395">
        <v>32</v>
      </c>
      <c r="C395">
        <v>19700</v>
      </c>
    </row>
    <row r="396" spans="1:3">
      <c r="A396" s="12" t="s">
        <v>8219</v>
      </c>
      <c r="B396">
        <v>53</v>
      </c>
      <c r="C396">
        <v>19750</v>
      </c>
    </row>
    <row r="397" spans="1:3">
      <c r="A397" s="12" t="s">
        <v>8219</v>
      </c>
      <c r="B397">
        <v>184</v>
      </c>
      <c r="C397">
        <v>19800</v>
      </c>
    </row>
    <row r="398" spans="1:3">
      <c r="A398" s="12" t="s">
        <v>8219</v>
      </c>
      <c r="B398">
        <v>90</v>
      </c>
      <c r="C398">
        <v>19850</v>
      </c>
    </row>
    <row r="399" spans="1:3">
      <c r="A399" s="12" t="s">
        <v>8219</v>
      </c>
      <c r="B399">
        <v>71</v>
      </c>
      <c r="C399">
        <v>19900</v>
      </c>
    </row>
    <row r="400" spans="1:3">
      <c r="A400" s="12" t="s">
        <v>8219</v>
      </c>
      <c r="B400">
        <v>87</v>
      </c>
      <c r="C400">
        <v>19950</v>
      </c>
    </row>
    <row r="401" spans="1:3">
      <c r="A401" s="12" t="s">
        <v>8219</v>
      </c>
      <c r="B401">
        <v>28</v>
      </c>
      <c r="C401">
        <v>20000</v>
      </c>
    </row>
    <row r="402" spans="1:3">
      <c r="A402" s="12" t="s">
        <v>8219</v>
      </c>
      <c r="B402">
        <v>56</v>
      </c>
      <c r="C402">
        <v>20050</v>
      </c>
    </row>
    <row r="403" spans="1:3">
      <c r="A403" s="12" t="s">
        <v>8219</v>
      </c>
      <c r="B403">
        <v>51</v>
      </c>
      <c r="C403">
        <v>20100</v>
      </c>
    </row>
    <row r="404" spans="1:3">
      <c r="A404" s="12" t="s">
        <v>8219</v>
      </c>
      <c r="B404">
        <v>75</v>
      </c>
      <c r="C404">
        <v>20150</v>
      </c>
    </row>
    <row r="405" spans="1:3">
      <c r="A405" s="12" t="s">
        <v>8219</v>
      </c>
      <c r="B405">
        <v>38</v>
      </c>
      <c r="C405">
        <v>20200</v>
      </c>
    </row>
    <row r="406" spans="1:3">
      <c r="A406" s="12" t="s">
        <v>8219</v>
      </c>
      <c r="B406">
        <v>18</v>
      </c>
      <c r="C406">
        <v>20250</v>
      </c>
    </row>
    <row r="407" spans="1:3">
      <c r="A407" s="12" t="s">
        <v>8219</v>
      </c>
      <c r="B407">
        <v>54</v>
      </c>
      <c r="C407">
        <v>20300</v>
      </c>
    </row>
    <row r="408" spans="1:3">
      <c r="A408" s="12" t="s">
        <v>8219</v>
      </c>
      <c r="B408">
        <v>71</v>
      </c>
      <c r="C408">
        <v>20350</v>
      </c>
    </row>
    <row r="409" spans="1:3">
      <c r="A409" s="12" t="s">
        <v>8219</v>
      </c>
      <c r="B409">
        <v>57</v>
      </c>
      <c r="C409">
        <v>20400</v>
      </c>
    </row>
    <row r="410" spans="1:3">
      <c r="A410" s="12" t="s">
        <v>8219</v>
      </c>
      <c r="B410">
        <v>43</v>
      </c>
      <c r="C410">
        <v>20450</v>
      </c>
    </row>
    <row r="411" spans="1:3">
      <c r="A411" s="12" t="s">
        <v>8219</v>
      </c>
      <c r="B411">
        <v>52</v>
      </c>
      <c r="C411">
        <v>20500</v>
      </c>
    </row>
    <row r="412" spans="1:3">
      <c r="A412" s="12" t="s">
        <v>8219</v>
      </c>
      <c r="B412">
        <v>27</v>
      </c>
      <c r="C412">
        <v>20550</v>
      </c>
    </row>
    <row r="413" spans="1:3">
      <c r="A413" s="12" t="s">
        <v>8219</v>
      </c>
      <c r="B413">
        <v>12</v>
      </c>
      <c r="C413">
        <v>20600</v>
      </c>
    </row>
    <row r="414" spans="1:3">
      <c r="A414" s="12" t="s">
        <v>8219</v>
      </c>
      <c r="B414">
        <v>33</v>
      </c>
      <c r="C414">
        <v>20650</v>
      </c>
    </row>
    <row r="415" spans="1:3">
      <c r="A415" s="12" t="s">
        <v>8219</v>
      </c>
      <c r="B415">
        <v>96</v>
      </c>
      <c r="C415">
        <v>20700</v>
      </c>
    </row>
    <row r="416" spans="1:3">
      <c r="A416" s="12" t="s">
        <v>8219</v>
      </c>
      <c r="B416">
        <v>28</v>
      </c>
      <c r="C416">
        <v>20750</v>
      </c>
    </row>
    <row r="417" spans="1:3">
      <c r="A417" s="12" t="s">
        <v>8219</v>
      </c>
      <c r="B417">
        <v>43</v>
      </c>
      <c r="C417">
        <v>20800</v>
      </c>
    </row>
    <row r="418" spans="1:3">
      <c r="A418" s="12" t="s">
        <v>8219</v>
      </c>
      <c r="B418">
        <v>205</v>
      </c>
      <c r="C418">
        <v>20850</v>
      </c>
    </row>
    <row r="419" spans="1:3">
      <c r="A419" s="12" t="s">
        <v>8219</v>
      </c>
      <c r="B419">
        <v>23</v>
      </c>
      <c r="C419">
        <v>20900</v>
      </c>
    </row>
    <row r="420" spans="1:3">
      <c r="A420" s="12" t="s">
        <v>8219</v>
      </c>
      <c r="B420">
        <v>19</v>
      </c>
      <c r="C420">
        <v>20950</v>
      </c>
    </row>
    <row r="421" spans="1:3">
      <c r="A421" s="12" t="s">
        <v>8219</v>
      </c>
      <c r="B421">
        <v>14</v>
      </c>
      <c r="C421">
        <v>21000</v>
      </c>
    </row>
    <row r="422" spans="1:3">
      <c r="A422" s="12" t="s">
        <v>8219</v>
      </c>
      <c r="B422">
        <v>38</v>
      </c>
      <c r="C422">
        <v>21050</v>
      </c>
    </row>
    <row r="423" spans="1:3">
      <c r="A423" s="12" t="s">
        <v>8219</v>
      </c>
      <c r="B423">
        <v>78</v>
      </c>
      <c r="C423">
        <v>21100</v>
      </c>
    </row>
    <row r="424" spans="1:3">
      <c r="A424" s="12" t="s">
        <v>8219</v>
      </c>
      <c r="B424">
        <v>69</v>
      </c>
      <c r="C424">
        <v>21150</v>
      </c>
    </row>
    <row r="425" spans="1:3">
      <c r="A425" s="12" t="s">
        <v>8219</v>
      </c>
      <c r="B425">
        <v>33</v>
      </c>
      <c r="C425">
        <v>21200</v>
      </c>
    </row>
    <row r="426" spans="1:3">
      <c r="A426" s="12" t="s">
        <v>8219</v>
      </c>
      <c r="B426">
        <v>54</v>
      </c>
      <c r="C426">
        <v>21250</v>
      </c>
    </row>
    <row r="427" spans="1:3">
      <c r="A427" s="12" t="s">
        <v>8219</v>
      </c>
      <c r="B427">
        <v>99</v>
      </c>
      <c r="C427">
        <v>21300</v>
      </c>
    </row>
    <row r="428" spans="1:3">
      <c r="A428" s="12" t="s">
        <v>8219</v>
      </c>
      <c r="B428">
        <v>49</v>
      </c>
      <c r="C428">
        <v>21350</v>
      </c>
    </row>
    <row r="429" spans="1:3">
      <c r="A429" s="12" t="s">
        <v>8219</v>
      </c>
      <c r="B429">
        <v>11</v>
      </c>
      <c r="C429">
        <v>21400</v>
      </c>
    </row>
    <row r="430" spans="1:3">
      <c r="A430" s="12" t="s">
        <v>8219</v>
      </c>
      <c r="B430">
        <v>38</v>
      </c>
      <c r="C430">
        <v>21450</v>
      </c>
    </row>
    <row r="431" spans="1:3">
      <c r="A431" s="12" t="s">
        <v>8219</v>
      </c>
      <c r="B431">
        <v>16</v>
      </c>
      <c r="C431">
        <v>21500</v>
      </c>
    </row>
    <row r="432" spans="1:3">
      <c r="A432" s="12" t="s">
        <v>8219</v>
      </c>
      <c r="B432">
        <v>32</v>
      </c>
      <c r="C432">
        <v>21550</v>
      </c>
    </row>
    <row r="433" spans="1:3">
      <c r="A433" s="12" t="s">
        <v>8219</v>
      </c>
      <c r="B433">
        <v>20</v>
      </c>
      <c r="C433">
        <v>21600</v>
      </c>
    </row>
    <row r="434" spans="1:3">
      <c r="A434" s="12" t="s">
        <v>8219</v>
      </c>
      <c r="B434">
        <v>154</v>
      </c>
      <c r="C434">
        <v>21650</v>
      </c>
    </row>
    <row r="435" spans="1:3">
      <c r="A435" s="12" t="s">
        <v>8219</v>
      </c>
      <c r="B435">
        <v>41</v>
      </c>
      <c r="C435">
        <v>21700</v>
      </c>
    </row>
    <row r="436" spans="1:3">
      <c r="A436" s="12" t="s">
        <v>8219</v>
      </c>
      <c r="B436">
        <v>75</v>
      </c>
      <c r="C436">
        <v>21750</v>
      </c>
    </row>
    <row r="437" spans="1:3">
      <c r="A437" s="12" t="s">
        <v>8219</v>
      </c>
      <c r="B437">
        <v>40</v>
      </c>
      <c r="C437">
        <v>21800</v>
      </c>
    </row>
    <row r="438" spans="1:3">
      <c r="A438" s="12" t="s">
        <v>8219</v>
      </c>
      <c r="B438">
        <v>46</v>
      </c>
      <c r="C438">
        <v>21850</v>
      </c>
    </row>
    <row r="439" spans="1:3">
      <c r="A439" s="12" t="s">
        <v>8219</v>
      </c>
      <c r="B439">
        <v>62</v>
      </c>
      <c r="C439">
        <v>21900</v>
      </c>
    </row>
    <row r="440" spans="1:3">
      <c r="A440" s="12" t="s">
        <v>8219</v>
      </c>
      <c r="B440">
        <v>61</v>
      </c>
      <c r="C440">
        <v>21950</v>
      </c>
    </row>
    <row r="441" spans="1:3">
      <c r="A441" s="12" t="s">
        <v>8219</v>
      </c>
      <c r="B441">
        <v>96</v>
      </c>
      <c r="C441">
        <v>22000</v>
      </c>
    </row>
    <row r="442" spans="1:3">
      <c r="A442" s="12" t="s">
        <v>8219</v>
      </c>
      <c r="B442">
        <v>190</v>
      </c>
      <c r="C442">
        <v>22050</v>
      </c>
    </row>
    <row r="443" spans="1:3">
      <c r="A443" s="12" t="s">
        <v>8219</v>
      </c>
      <c r="B443">
        <v>94</v>
      </c>
      <c r="C443">
        <v>22100</v>
      </c>
    </row>
    <row r="444" spans="1:3">
      <c r="A444" s="12" t="s">
        <v>8219</v>
      </c>
      <c r="B444">
        <v>39</v>
      </c>
      <c r="C444">
        <v>22150</v>
      </c>
    </row>
    <row r="445" spans="1:3">
      <c r="A445" s="12" t="s">
        <v>8219</v>
      </c>
      <c r="B445">
        <v>127</v>
      </c>
      <c r="C445">
        <v>22200</v>
      </c>
    </row>
    <row r="446" spans="1:3">
      <c r="A446" s="12" t="s">
        <v>8219</v>
      </c>
      <c r="B446">
        <v>159</v>
      </c>
      <c r="C446">
        <v>22250</v>
      </c>
    </row>
    <row r="447" spans="1:3">
      <c r="A447" s="12" t="s">
        <v>8219</v>
      </c>
      <c r="B447">
        <v>177</v>
      </c>
      <c r="C447">
        <v>22300</v>
      </c>
    </row>
    <row r="448" spans="1:3">
      <c r="A448" s="12" t="s">
        <v>8219</v>
      </c>
      <c r="B448">
        <v>47</v>
      </c>
      <c r="C448">
        <v>22350</v>
      </c>
    </row>
    <row r="449" spans="1:3">
      <c r="A449" s="12" t="s">
        <v>8219</v>
      </c>
      <c r="B449">
        <v>1</v>
      </c>
      <c r="C449">
        <v>22400</v>
      </c>
    </row>
    <row r="450" spans="1:3">
      <c r="A450" s="12" t="s">
        <v>8219</v>
      </c>
      <c r="B450">
        <v>16</v>
      </c>
      <c r="C450">
        <v>22450</v>
      </c>
    </row>
    <row r="451" spans="1:3">
      <c r="A451" s="12" t="s">
        <v>8219</v>
      </c>
      <c r="B451">
        <v>115</v>
      </c>
      <c r="C451">
        <v>22500</v>
      </c>
    </row>
    <row r="452" spans="1:3">
      <c r="A452" s="12" t="s">
        <v>8219</v>
      </c>
      <c r="B452">
        <v>133</v>
      </c>
      <c r="C452">
        <v>22550</v>
      </c>
    </row>
    <row r="453" spans="1:3">
      <c r="A453" s="12" t="s">
        <v>8219</v>
      </c>
      <c r="B453">
        <v>70</v>
      </c>
      <c r="C453">
        <v>22600</v>
      </c>
    </row>
    <row r="454" spans="1:3">
      <c r="A454" s="12" t="s">
        <v>8219</v>
      </c>
      <c r="B454">
        <v>62</v>
      </c>
      <c r="C454">
        <v>22650</v>
      </c>
    </row>
    <row r="455" spans="1:3">
      <c r="A455" s="12" t="s">
        <v>8219</v>
      </c>
      <c r="B455">
        <v>10</v>
      </c>
      <c r="C455">
        <v>22700</v>
      </c>
    </row>
    <row r="456" spans="1:3">
      <c r="A456" s="12" t="s">
        <v>8219</v>
      </c>
      <c r="B456">
        <v>499</v>
      </c>
      <c r="C456">
        <v>22750</v>
      </c>
    </row>
    <row r="457" spans="1:3">
      <c r="A457" s="12" t="s">
        <v>8219</v>
      </c>
      <c r="B457">
        <v>47</v>
      </c>
      <c r="C457">
        <v>22800</v>
      </c>
    </row>
    <row r="458" spans="1:3">
      <c r="A458" s="12" t="s">
        <v>8219</v>
      </c>
      <c r="B458">
        <v>28</v>
      </c>
      <c r="C458">
        <v>22850</v>
      </c>
    </row>
    <row r="459" spans="1:3">
      <c r="A459" s="12" t="s">
        <v>8219</v>
      </c>
      <c r="B459">
        <v>24</v>
      </c>
      <c r="C459">
        <v>22900</v>
      </c>
    </row>
    <row r="460" spans="1:3">
      <c r="A460" s="12" t="s">
        <v>8219</v>
      </c>
      <c r="B460">
        <v>76</v>
      </c>
      <c r="C460">
        <v>22950</v>
      </c>
    </row>
    <row r="461" spans="1:3">
      <c r="A461" s="12" t="s">
        <v>8219</v>
      </c>
      <c r="B461">
        <v>98</v>
      </c>
      <c r="C461">
        <v>23000</v>
      </c>
    </row>
    <row r="462" spans="1:3">
      <c r="A462" s="12" t="s">
        <v>8219</v>
      </c>
      <c r="B462">
        <v>30</v>
      </c>
      <c r="C462">
        <v>23050</v>
      </c>
    </row>
    <row r="463" spans="1:3">
      <c r="A463" s="12" t="s">
        <v>8219</v>
      </c>
      <c r="B463">
        <v>478</v>
      </c>
      <c r="C463">
        <v>23100</v>
      </c>
    </row>
    <row r="464" spans="1:3">
      <c r="A464" s="12" t="s">
        <v>8219</v>
      </c>
      <c r="B464">
        <v>74</v>
      </c>
      <c r="C464">
        <v>23150</v>
      </c>
    </row>
    <row r="465" spans="1:3">
      <c r="A465" s="12" t="s">
        <v>8219</v>
      </c>
      <c r="B465">
        <v>131</v>
      </c>
      <c r="C465">
        <v>23200</v>
      </c>
    </row>
    <row r="466" spans="1:3">
      <c r="A466" s="12" t="s">
        <v>8219</v>
      </c>
      <c r="B466">
        <v>61</v>
      </c>
      <c r="C466">
        <v>23250</v>
      </c>
    </row>
    <row r="467" spans="1:3">
      <c r="A467" s="12" t="s">
        <v>8219</v>
      </c>
      <c r="B467">
        <v>1071</v>
      </c>
      <c r="C467">
        <v>23300</v>
      </c>
    </row>
    <row r="468" spans="1:3">
      <c r="A468" s="12" t="s">
        <v>8219</v>
      </c>
      <c r="B468">
        <v>122</v>
      </c>
      <c r="C468">
        <v>23350</v>
      </c>
    </row>
    <row r="469" spans="1:3">
      <c r="A469" s="12" t="s">
        <v>8219</v>
      </c>
      <c r="B469">
        <v>111</v>
      </c>
      <c r="C469">
        <v>23400</v>
      </c>
    </row>
    <row r="470" spans="1:3">
      <c r="A470" s="12" t="s">
        <v>8219</v>
      </c>
      <c r="B470">
        <v>255</v>
      </c>
      <c r="C470">
        <v>23450</v>
      </c>
    </row>
    <row r="471" spans="1:3">
      <c r="A471" s="12" t="s">
        <v>8219</v>
      </c>
      <c r="B471">
        <v>141</v>
      </c>
      <c r="C471">
        <v>23500</v>
      </c>
    </row>
    <row r="472" spans="1:3">
      <c r="A472" s="12" t="s">
        <v>8219</v>
      </c>
      <c r="B472">
        <v>159</v>
      </c>
      <c r="C472">
        <v>23550</v>
      </c>
    </row>
    <row r="473" spans="1:3">
      <c r="A473" s="12" t="s">
        <v>8219</v>
      </c>
      <c r="B473">
        <v>99</v>
      </c>
      <c r="C473">
        <v>23600</v>
      </c>
    </row>
    <row r="474" spans="1:3">
      <c r="A474" s="12" t="s">
        <v>8219</v>
      </c>
      <c r="B474">
        <v>96</v>
      </c>
      <c r="C474">
        <v>23650</v>
      </c>
    </row>
    <row r="475" spans="1:3">
      <c r="A475" s="12" t="s">
        <v>8219</v>
      </c>
      <c r="B475">
        <v>27</v>
      </c>
      <c r="C475">
        <v>23700</v>
      </c>
    </row>
    <row r="476" spans="1:3">
      <c r="A476" s="12" t="s">
        <v>8219</v>
      </c>
      <c r="B476">
        <v>166</v>
      </c>
      <c r="C476">
        <v>23750</v>
      </c>
    </row>
    <row r="477" spans="1:3">
      <c r="A477" s="12" t="s">
        <v>8219</v>
      </c>
      <c r="B477">
        <v>76</v>
      </c>
      <c r="C477">
        <v>23800</v>
      </c>
    </row>
    <row r="478" spans="1:3">
      <c r="A478" s="12" t="s">
        <v>8219</v>
      </c>
      <c r="B478">
        <v>211</v>
      </c>
      <c r="C478">
        <v>23850</v>
      </c>
    </row>
    <row r="479" spans="1:3">
      <c r="A479" s="12" t="s">
        <v>8219</v>
      </c>
      <c r="B479">
        <v>21</v>
      </c>
      <c r="C479">
        <v>23900</v>
      </c>
    </row>
    <row r="480" spans="1:3">
      <c r="A480" s="12" t="s">
        <v>8219</v>
      </c>
      <c r="B480">
        <v>61</v>
      </c>
      <c r="C480">
        <v>23950</v>
      </c>
    </row>
    <row r="481" spans="1:3">
      <c r="A481" s="12" t="s">
        <v>8219</v>
      </c>
      <c r="B481">
        <v>30</v>
      </c>
      <c r="C481">
        <v>24000</v>
      </c>
    </row>
    <row r="482" spans="1:3">
      <c r="A482" s="12" t="s">
        <v>8219</v>
      </c>
      <c r="B482">
        <v>375</v>
      </c>
      <c r="C482">
        <v>24050</v>
      </c>
    </row>
    <row r="483" spans="1:3">
      <c r="A483" s="12" t="s">
        <v>8219</v>
      </c>
      <c r="B483">
        <v>111</v>
      </c>
      <c r="C483">
        <v>24100</v>
      </c>
    </row>
    <row r="484" spans="1:3">
      <c r="A484" s="12" t="s">
        <v>8219</v>
      </c>
      <c r="B484">
        <v>123</v>
      </c>
      <c r="C484">
        <v>24150</v>
      </c>
    </row>
    <row r="485" spans="1:3">
      <c r="A485" s="12" t="s">
        <v>8219</v>
      </c>
      <c r="B485">
        <v>70</v>
      </c>
      <c r="C485">
        <v>24200</v>
      </c>
    </row>
    <row r="486" spans="1:3">
      <c r="A486" s="12" t="s">
        <v>8219</v>
      </c>
      <c r="B486">
        <v>85</v>
      </c>
      <c r="C486">
        <v>24250</v>
      </c>
    </row>
    <row r="487" spans="1:3">
      <c r="A487" s="12" t="s">
        <v>8219</v>
      </c>
      <c r="B487">
        <v>86</v>
      </c>
      <c r="C487">
        <v>24300</v>
      </c>
    </row>
    <row r="488" spans="1:3">
      <c r="A488" s="12" t="s">
        <v>8219</v>
      </c>
      <c r="B488">
        <v>13</v>
      </c>
      <c r="C488">
        <v>24350</v>
      </c>
    </row>
    <row r="489" spans="1:3">
      <c r="A489" s="12" t="s">
        <v>8219</v>
      </c>
      <c r="B489">
        <v>33</v>
      </c>
      <c r="C489">
        <v>24400</v>
      </c>
    </row>
    <row r="490" spans="1:3">
      <c r="A490" s="12" t="s">
        <v>8219</v>
      </c>
      <c r="B490">
        <v>15</v>
      </c>
      <c r="C490">
        <v>24450</v>
      </c>
    </row>
    <row r="491" spans="1:3">
      <c r="A491" s="12" t="s">
        <v>8219</v>
      </c>
      <c r="B491">
        <v>273</v>
      </c>
      <c r="C491">
        <v>24500</v>
      </c>
    </row>
    <row r="492" spans="1:3">
      <c r="A492" s="12" t="s">
        <v>8219</v>
      </c>
      <c r="B492">
        <v>714</v>
      </c>
      <c r="C492">
        <v>24550</v>
      </c>
    </row>
    <row r="493" spans="1:3">
      <c r="A493" s="12" t="s">
        <v>8219</v>
      </c>
      <c r="B493">
        <v>170</v>
      </c>
      <c r="C493">
        <v>24600</v>
      </c>
    </row>
    <row r="494" spans="1:3">
      <c r="A494" s="12" t="s">
        <v>8219</v>
      </c>
      <c r="B494">
        <v>512</v>
      </c>
      <c r="C494">
        <v>24650</v>
      </c>
    </row>
    <row r="495" spans="1:3">
      <c r="A495" s="12" t="s">
        <v>8219</v>
      </c>
      <c r="B495">
        <v>314</v>
      </c>
      <c r="C495">
        <v>24700</v>
      </c>
    </row>
    <row r="496" spans="1:3">
      <c r="A496" s="12" t="s">
        <v>8219</v>
      </c>
      <c r="B496">
        <v>167</v>
      </c>
      <c r="C496">
        <v>24750</v>
      </c>
    </row>
    <row r="497" spans="1:3">
      <c r="A497" s="12" t="s">
        <v>8219</v>
      </c>
      <c r="B497">
        <v>9</v>
      </c>
      <c r="C497">
        <v>24800</v>
      </c>
    </row>
    <row r="498" spans="1:3">
      <c r="A498" s="12" t="s">
        <v>8219</v>
      </c>
      <c r="B498">
        <v>103</v>
      </c>
      <c r="C498">
        <v>24850</v>
      </c>
    </row>
    <row r="499" spans="1:3">
      <c r="A499" s="12" t="s">
        <v>8219</v>
      </c>
      <c r="B499">
        <v>111</v>
      </c>
      <c r="C499">
        <v>24900</v>
      </c>
    </row>
    <row r="500" spans="1:3">
      <c r="A500" s="12" t="s">
        <v>8219</v>
      </c>
      <c r="B500">
        <v>271</v>
      </c>
      <c r="C500">
        <v>24950</v>
      </c>
    </row>
    <row r="501" spans="1:3">
      <c r="A501" s="12" t="s">
        <v>8219</v>
      </c>
      <c r="B501">
        <v>101</v>
      </c>
      <c r="C501">
        <v>25000</v>
      </c>
    </row>
    <row r="502" spans="1:3">
      <c r="A502" s="12" t="s">
        <v>8219</v>
      </c>
      <c r="B502">
        <v>57</v>
      </c>
      <c r="C502">
        <v>25050</v>
      </c>
    </row>
    <row r="503" spans="1:3">
      <c r="A503" s="12" t="s">
        <v>8219</v>
      </c>
      <c r="B503">
        <v>62</v>
      </c>
      <c r="C503">
        <v>25100</v>
      </c>
    </row>
    <row r="504" spans="1:3">
      <c r="A504" s="12" t="s">
        <v>8219</v>
      </c>
      <c r="B504">
        <v>32</v>
      </c>
      <c r="C504">
        <v>25150</v>
      </c>
    </row>
    <row r="505" spans="1:3">
      <c r="A505" s="12" t="s">
        <v>8219</v>
      </c>
      <c r="B505">
        <v>141</v>
      </c>
      <c r="C505">
        <v>25200</v>
      </c>
    </row>
    <row r="506" spans="1:3">
      <c r="A506" s="12" t="s">
        <v>8219</v>
      </c>
      <c r="B506">
        <v>75</v>
      </c>
      <c r="C506">
        <v>25250</v>
      </c>
    </row>
    <row r="507" spans="1:3">
      <c r="A507" s="12" t="s">
        <v>8219</v>
      </c>
      <c r="B507">
        <v>46</v>
      </c>
      <c r="C507">
        <v>25300</v>
      </c>
    </row>
    <row r="508" spans="1:3">
      <c r="A508" s="12" t="s">
        <v>8219</v>
      </c>
      <c r="B508">
        <v>103</v>
      </c>
      <c r="C508">
        <v>25350</v>
      </c>
    </row>
    <row r="509" spans="1:3">
      <c r="A509" s="12" t="s">
        <v>8219</v>
      </c>
      <c r="B509">
        <v>6</v>
      </c>
      <c r="C509">
        <v>25400</v>
      </c>
    </row>
    <row r="510" spans="1:3">
      <c r="A510" s="12" t="s">
        <v>8219</v>
      </c>
      <c r="B510">
        <v>83</v>
      </c>
      <c r="C510">
        <v>25450</v>
      </c>
    </row>
    <row r="511" spans="1:3">
      <c r="A511" s="12" t="s">
        <v>8219</v>
      </c>
      <c r="B511">
        <v>108</v>
      </c>
      <c r="C511">
        <v>25500</v>
      </c>
    </row>
    <row r="512" spans="1:3">
      <c r="A512" s="12" t="s">
        <v>8219</v>
      </c>
      <c r="B512">
        <v>25</v>
      </c>
      <c r="C512">
        <v>25550</v>
      </c>
    </row>
    <row r="513" spans="1:3">
      <c r="A513" s="12" t="s">
        <v>8219</v>
      </c>
      <c r="B513">
        <v>549</v>
      </c>
      <c r="C513">
        <v>25600</v>
      </c>
    </row>
    <row r="514" spans="1:3">
      <c r="A514" s="12" t="s">
        <v>8219</v>
      </c>
      <c r="B514">
        <v>222</v>
      </c>
      <c r="C514">
        <v>25650</v>
      </c>
    </row>
    <row r="515" spans="1:3">
      <c r="A515" s="12" t="s">
        <v>8219</v>
      </c>
      <c r="B515">
        <v>183</v>
      </c>
      <c r="C515">
        <v>25700</v>
      </c>
    </row>
    <row r="516" spans="1:3">
      <c r="A516" s="12" t="s">
        <v>8219</v>
      </c>
      <c r="B516">
        <v>89</v>
      </c>
      <c r="C516">
        <v>25750</v>
      </c>
    </row>
    <row r="517" spans="1:3">
      <c r="A517" s="12" t="s">
        <v>8219</v>
      </c>
      <c r="B517">
        <v>253</v>
      </c>
      <c r="C517">
        <v>25800</v>
      </c>
    </row>
    <row r="518" spans="1:3">
      <c r="A518" s="12" t="s">
        <v>8219</v>
      </c>
      <c r="B518">
        <v>140</v>
      </c>
      <c r="C518">
        <v>25850</v>
      </c>
    </row>
    <row r="519" spans="1:3">
      <c r="A519" s="12" t="s">
        <v>8219</v>
      </c>
      <c r="B519">
        <v>103</v>
      </c>
      <c r="C519">
        <v>25900</v>
      </c>
    </row>
    <row r="520" spans="1:3">
      <c r="A520" s="12" t="s">
        <v>8219</v>
      </c>
      <c r="B520">
        <v>138</v>
      </c>
      <c r="C520">
        <v>25950</v>
      </c>
    </row>
    <row r="521" spans="1:3">
      <c r="A521" s="12" t="s">
        <v>8219</v>
      </c>
      <c r="B521">
        <v>191</v>
      </c>
      <c r="C521">
        <v>26000</v>
      </c>
    </row>
    <row r="522" spans="1:3">
      <c r="A522" s="12" t="s">
        <v>8219</v>
      </c>
      <c r="B522">
        <v>45</v>
      </c>
      <c r="C522">
        <v>26050</v>
      </c>
    </row>
    <row r="523" spans="1:3">
      <c r="A523" s="12" t="s">
        <v>8219</v>
      </c>
      <c r="B523">
        <v>17</v>
      </c>
      <c r="C523">
        <v>26100</v>
      </c>
    </row>
    <row r="524" spans="1:3">
      <c r="A524" s="12" t="s">
        <v>8219</v>
      </c>
      <c r="B524">
        <v>31</v>
      </c>
      <c r="C524">
        <v>26150</v>
      </c>
    </row>
    <row r="525" spans="1:3">
      <c r="A525" s="12" t="s">
        <v>8219</v>
      </c>
      <c r="B525">
        <v>50</v>
      </c>
      <c r="C525">
        <v>26200</v>
      </c>
    </row>
    <row r="526" spans="1:3">
      <c r="A526" s="12" t="s">
        <v>8219</v>
      </c>
      <c r="B526">
        <v>59</v>
      </c>
      <c r="C526">
        <v>26250</v>
      </c>
    </row>
    <row r="527" spans="1:3">
      <c r="A527" s="12" t="s">
        <v>8219</v>
      </c>
      <c r="B527">
        <v>81</v>
      </c>
      <c r="C527">
        <v>26300</v>
      </c>
    </row>
    <row r="528" spans="1:3">
      <c r="A528" s="12" t="s">
        <v>8219</v>
      </c>
      <c r="B528">
        <v>508</v>
      </c>
      <c r="C528">
        <v>26350</v>
      </c>
    </row>
    <row r="529" spans="1:3">
      <c r="A529" s="12" t="s">
        <v>8219</v>
      </c>
      <c r="B529">
        <v>74</v>
      </c>
      <c r="C529">
        <v>26400</v>
      </c>
    </row>
    <row r="530" spans="1:3">
      <c r="A530" s="12" t="s">
        <v>8219</v>
      </c>
      <c r="B530">
        <v>141</v>
      </c>
      <c r="C530">
        <v>26450</v>
      </c>
    </row>
    <row r="531" spans="1:3">
      <c r="A531" s="12" t="s">
        <v>8219</v>
      </c>
      <c r="B531">
        <v>711</v>
      </c>
      <c r="C531">
        <v>26500</v>
      </c>
    </row>
    <row r="532" spans="1:3">
      <c r="A532" s="12" t="s">
        <v>8219</v>
      </c>
      <c r="B532">
        <v>141</v>
      </c>
      <c r="C532">
        <v>26550</v>
      </c>
    </row>
    <row r="533" spans="1:3">
      <c r="A533" s="12" t="s">
        <v>8219</v>
      </c>
      <c r="B533">
        <v>109</v>
      </c>
      <c r="C533">
        <v>26600</v>
      </c>
    </row>
    <row r="534" spans="1:3">
      <c r="A534" s="12" t="s">
        <v>8219</v>
      </c>
      <c r="B534">
        <v>361</v>
      </c>
      <c r="C534">
        <v>26650</v>
      </c>
    </row>
    <row r="535" spans="1:3">
      <c r="A535" s="12" t="s">
        <v>8219</v>
      </c>
      <c r="B535">
        <v>176</v>
      </c>
      <c r="C535">
        <v>26700</v>
      </c>
    </row>
    <row r="536" spans="1:3">
      <c r="A536" s="12" t="s">
        <v>8219</v>
      </c>
      <c r="B536">
        <v>670</v>
      </c>
      <c r="C536">
        <v>26750</v>
      </c>
    </row>
    <row r="537" spans="1:3">
      <c r="A537" s="12" t="s">
        <v>8219</v>
      </c>
      <c r="B537">
        <v>96</v>
      </c>
      <c r="C537">
        <v>26800</v>
      </c>
    </row>
    <row r="538" spans="1:3">
      <c r="A538" s="12" t="s">
        <v>8219</v>
      </c>
      <c r="B538">
        <v>74</v>
      </c>
      <c r="C538">
        <v>26850</v>
      </c>
    </row>
    <row r="539" spans="1:3">
      <c r="A539" s="12" t="s">
        <v>8219</v>
      </c>
      <c r="B539">
        <v>52</v>
      </c>
      <c r="C539">
        <v>26900</v>
      </c>
    </row>
    <row r="540" spans="1:3">
      <c r="A540" s="12" t="s">
        <v>8219</v>
      </c>
      <c r="B540">
        <v>105</v>
      </c>
    </row>
    <row r="541" spans="1:3">
      <c r="A541" s="12" t="s">
        <v>8219</v>
      </c>
      <c r="B541">
        <v>41</v>
      </c>
    </row>
    <row r="542" spans="1:3">
      <c r="A542" s="12" t="s">
        <v>8219</v>
      </c>
      <c r="B542">
        <v>34</v>
      </c>
    </row>
    <row r="543" spans="1:3">
      <c r="A543" s="12" t="s">
        <v>8219</v>
      </c>
      <c r="B543">
        <v>66</v>
      </c>
    </row>
    <row r="544" spans="1:3">
      <c r="A544" s="12" t="s">
        <v>8219</v>
      </c>
      <c r="B544">
        <v>50</v>
      </c>
    </row>
    <row r="545" spans="1:2">
      <c r="A545" s="12" t="s">
        <v>8219</v>
      </c>
      <c r="B545">
        <v>159</v>
      </c>
    </row>
    <row r="546" spans="1:2">
      <c r="A546" s="12" t="s">
        <v>8219</v>
      </c>
      <c r="B546">
        <v>182</v>
      </c>
    </row>
    <row r="547" spans="1:2">
      <c r="A547" s="12" t="s">
        <v>8219</v>
      </c>
      <c r="B547">
        <v>206</v>
      </c>
    </row>
    <row r="548" spans="1:2">
      <c r="A548" s="12" t="s">
        <v>8219</v>
      </c>
      <c r="B548">
        <v>169</v>
      </c>
    </row>
    <row r="549" spans="1:2">
      <c r="A549" s="12" t="s">
        <v>8219</v>
      </c>
      <c r="B549">
        <v>31</v>
      </c>
    </row>
    <row r="550" spans="1:2">
      <c r="A550" s="12" t="s">
        <v>8219</v>
      </c>
      <c r="B550">
        <v>28</v>
      </c>
    </row>
    <row r="551" spans="1:2">
      <c r="A551" s="12" t="s">
        <v>8219</v>
      </c>
      <c r="B551">
        <v>54</v>
      </c>
    </row>
    <row r="552" spans="1:2">
      <c r="A552" s="12" t="s">
        <v>8219</v>
      </c>
      <c r="B552">
        <v>467</v>
      </c>
    </row>
    <row r="553" spans="1:2">
      <c r="A553" s="12" t="s">
        <v>8219</v>
      </c>
      <c r="B553">
        <v>389</v>
      </c>
    </row>
    <row r="554" spans="1:2">
      <c r="A554" s="12" t="s">
        <v>8219</v>
      </c>
      <c r="B554">
        <v>68</v>
      </c>
    </row>
    <row r="555" spans="1:2">
      <c r="A555" s="12" t="s">
        <v>8219</v>
      </c>
      <c r="B555">
        <v>413</v>
      </c>
    </row>
    <row r="556" spans="1:2">
      <c r="A556" s="12" t="s">
        <v>8219</v>
      </c>
      <c r="B556">
        <v>190</v>
      </c>
    </row>
    <row r="557" spans="1:2">
      <c r="A557" s="12" t="s">
        <v>8219</v>
      </c>
      <c r="B557">
        <v>189</v>
      </c>
    </row>
    <row r="558" spans="1:2">
      <c r="A558" s="12" t="s">
        <v>8219</v>
      </c>
      <c r="B558">
        <v>130</v>
      </c>
    </row>
    <row r="559" spans="1:2">
      <c r="A559" s="12" t="s">
        <v>8219</v>
      </c>
      <c r="B559">
        <v>74</v>
      </c>
    </row>
    <row r="560" spans="1:2">
      <c r="A560" s="12" t="s">
        <v>8219</v>
      </c>
      <c r="B560">
        <v>274</v>
      </c>
    </row>
    <row r="561" spans="1:2">
      <c r="A561" s="12" t="s">
        <v>8219</v>
      </c>
      <c r="B561">
        <v>22</v>
      </c>
    </row>
    <row r="562" spans="1:2">
      <c r="A562" s="12" t="s">
        <v>8219</v>
      </c>
      <c r="B562">
        <v>31</v>
      </c>
    </row>
    <row r="563" spans="1:2">
      <c r="A563" s="12" t="s">
        <v>8219</v>
      </c>
      <c r="B563">
        <v>63</v>
      </c>
    </row>
    <row r="564" spans="1:2">
      <c r="A564" s="12" t="s">
        <v>8219</v>
      </c>
      <c r="B564">
        <v>20</v>
      </c>
    </row>
    <row r="565" spans="1:2">
      <c r="A565" s="12" t="s">
        <v>8219</v>
      </c>
      <c r="B565">
        <v>25</v>
      </c>
    </row>
    <row r="566" spans="1:2">
      <c r="A566" s="12" t="s">
        <v>8219</v>
      </c>
      <c r="B566">
        <v>61</v>
      </c>
    </row>
    <row r="567" spans="1:2">
      <c r="A567" s="12" t="s">
        <v>8219</v>
      </c>
      <c r="B567">
        <v>52</v>
      </c>
    </row>
    <row r="568" spans="1:2">
      <c r="A568" s="12" t="s">
        <v>8219</v>
      </c>
      <c r="B568">
        <v>86</v>
      </c>
    </row>
    <row r="569" spans="1:2">
      <c r="A569" s="12" t="s">
        <v>8219</v>
      </c>
      <c r="B569">
        <v>42</v>
      </c>
    </row>
    <row r="570" spans="1:2">
      <c r="A570" s="12" t="s">
        <v>8219</v>
      </c>
      <c r="B570">
        <v>52</v>
      </c>
    </row>
    <row r="571" spans="1:2">
      <c r="A571" s="12" t="s">
        <v>8219</v>
      </c>
      <c r="B571">
        <v>120</v>
      </c>
    </row>
    <row r="572" spans="1:2">
      <c r="A572" s="12" t="s">
        <v>8219</v>
      </c>
      <c r="B572">
        <v>22</v>
      </c>
    </row>
    <row r="573" spans="1:2">
      <c r="A573" s="12" t="s">
        <v>8219</v>
      </c>
      <c r="B573">
        <v>64</v>
      </c>
    </row>
    <row r="574" spans="1:2">
      <c r="A574" s="12" t="s">
        <v>8219</v>
      </c>
      <c r="B574">
        <v>23</v>
      </c>
    </row>
    <row r="575" spans="1:2">
      <c r="A575" s="12" t="s">
        <v>8219</v>
      </c>
      <c r="B575">
        <v>238</v>
      </c>
    </row>
    <row r="576" spans="1:2">
      <c r="A576" s="12" t="s">
        <v>8219</v>
      </c>
      <c r="B576">
        <v>33</v>
      </c>
    </row>
    <row r="577" spans="1:2">
      <c r="A577" s="12" t="s">
        <v>8219</v>
      </c>
      <c r="B577">
        <v>32</v>
      </c>
    </row>
    <row r="578" spans="1:2">
      <c r="A578" s="12" t="s">
        <v>8219</v>
      </c>
      <c r="B578">
        <v>24</v>
      </c>
    </row>
    <row r="579" spans="1:2">
      <c r="A579" s="12" t="s">
        <v>8219</v>
      </c>
      <c r="B579">
        <v>29</v>
      </c>
    </row>
    <row r="580" spans="1:2">
      <c r="A580" s="12" t="s">
        <v>8219</v>
      </c>
      <c r="B580">
        <v>50</v>
      </c>
    </row>
    <row r="581" spans="1:2">
      <c r="A581" s="12" t="s">
        <v>8219</v>
      </c>
      <c r="B581">
        <v>108</v>
      </c>
    </row>
    <row r="582" spans="1:2">
      <c r="A582" s="12" t="s">
        <v>8219</v>
      </c>
      <c r="B582">
        <v>139</v>
      </c>
    </row>
    <row r="583" spans="1:2">
      <c r="A583" s="12" t="s">
        <v>8219</v>
      </c>
      <c r="B583">
        <v>7</v>
      </c>
    </row>
    <row r="584" spans="1:2">
      <c r="A584" s="12" t="s">
        <v>8219</v>
      </c>
      <c r="B584">
        <v>149</v>
      </c>
    </row>
    <row r="585" spans="1:2">
      <c r="A585" s="12" t="s">
        <v>8219</v>
      </c>
      <c r="B585">
        <v>31</v>
      </c>
    </row>
    <row r="586" spans="1:2">
      <c r="A586" s="12" t="s">
        <v>8219</v>
      </c>
      <c r="B586">
        <v>26</v>
      </c>
    </row>
    <row r="587" spans="1:2">
      <c r="A587" s="12" t="s">
        <v>8219</v>
      </c>
      <c r="B587">
        <v>172</v>
      </c>
    </row>
    <row r="588" spans="1:2">
      <c r="A588" s="12" t="s">
        <v>8219</v>
      </c>
      <c r="B588">
        <v>78</v>
      </c>
    </row>
    <row r="589" spans="1:2">
      <c r="A589" s="12" t="s">
        <v>8219</v>
      </c>
      <c r="B589">
        <v>120</v>
      </c>
    </row>
    <row r="590" spans="1:2">
      <c r="A590" s="12" t="s">
        <v>8219</v>
      </c>
      <c r="B590">
        <v>227</v>
      </c>
    </row>
    <row r="591" spans="1:2">
      <c r="A591" s="12" t="s">
        <v>8219</v>
      </c>
      <c r="B591">
        <v>42</v>
      </c>
    </row>
    <row r="592" spans="1:2">
      <c r="A592" s="12" t="s">
        <v>8219</v>
      </c>
      <c r="B592">
        <v>64</v>
      </c>
    </row>
    <row r="593" spans="1:2">
      <c r="A593" s="12" t="s">
        <v>8219</v>
      </c>
      <c r="B593">
        <v>121</v>
      </c>
    </row>
    <row r="594" spans="1:2">
      <c r="A594" s="12" t="s">
        <v>8219</v>
      </c>
      <c r="B594">
        <v>87</v>
      </c>
    </row>
    <row r="595" spans="1:2">
      <c r="A595" s="12" t="s">
        <v>8219</v>
      </c>
      <c r="B595">
        <v>65</v>
      </c>
    </row>
    <row r="596" spans="1:2">
      <c r="A596" s="12" t="s">
        <v>8219</v>
      </c>
      <c r="B596">
        <v>49</v>
      </c>
    </row>
    <row r="597" spans="1:2">
      <c r="A597" s="12" t="s">
        <v>8219</v>
      </c>
      <c r="B597">
        <v>19</v>
      </c>
    </row>
    <row r="598" spans="1:2">
      <c r="A598" s="12" t="s">
        <v>8219</v>
      </c>
      <c r="B598">
        <v>81</v>
      </c>
    </row>
    <row r="599" spans="1:2">
      <c r="A599" s="12" t="s">
        <v>8219</v>
      </c>
      <c r="B599">
        <v>264</v>
      </c>
    </row>
    <row r="600" spans="1:2">
      <c r="A600" s="12" t="s">
        <v>8219</v>
      </c>
      <c r="B600">
        <v>25</v>
      </c>
    </row>
    <row r="601" spans="1:2">
      <c r="A601" s="12" t="s">
        <v>8219</v>
      </c>
      <c r="B601">
        <v>5</v>
      </c>
    </row>
    <row r="602" spans="1:2">
      <c r="A602" s="12" t="s">
        <v>8219</v>
      </c>
      <c r="B602">
        <v>144</v>
      </c>
    </row>
    <row r="603" spans="1:2">
      <c r="A603" s="12" t="s">
        <v>8219</v>
      </c>
      <c r="B603">
        <v>92</v>
      </c>
    </row>
    <row r="604" spans="1:2">
      <c r="A604" s="12" t="s">
        <v>8219</v>
      </c>
      <c r="B604">
        <v>147</v>
      </c>
    </row>
    <row r="605" spans="1:2">
      <c r="A605" s="12" t="s">
        <v>8219</v>
      </c>
      <c r="B605">
        <v>90</v>
      </c>
    </row>
    <row r="606" spans="1:2">
      <c r="A606" s="12" t="s">
        <v>8219</v>
      </c>
      <c r="B606">
        <v>87</v>
      </c>
    </row>
    <row r="607" spans="1:2">
      <c r="A607" s="12" t="s">
        <v>8219</v>
      </c>
      <c r="B607">
        <v>406</v>
      </c>
    </row>
    <row r="608" spans="1:2">
      <c r="A608" s="12" t="s">
        <v>8219</v>
      </c>
      <c r="B608">
        <v>20</v>
      </c>
    </row>
    <row r="609" spans="1:2">
      <c r="A609" s="12" t="s">
        <v>8219</v>
      </c>
      <c r="B609">
        <v>70</v>
      </c>
    </row>
    <row r="610" spans="1:2">
      <c r="A610" s="12" t="s">
        <v>8219</v>
      </c>
      <c r="B610">
        <v>16</v>
      </c>
    </row>
    <row r="611" spans="1:2">
      <c r="A611" s="12" t="s">
        <v>8219</v>
      </c>
      <c r="B611">
        <v>52</v>
      </c>
    </row>
    <row r="612" spans="1:2">
      <c r="A612" s="12" t="s">
        <v>8219</v>
      </c>
      <c r="B612">
        <v>66</v>
      </c>
    </row>
    <row r="613" spans="1:2">
      <c r="A613" s="12" t="s">
        <v>8219</v>
      </c>
      <c r="B613">
        <v>109</v>
      </c>
    </row>
    <row r="614" spans="1:2">
      <c r="A614" s="12" t="s">
        <v>8219</v>
      </c>
      <c r="B614">
        <v>168</v>
      </c>
    </row>
    <row r="615" spans="1:2">
      <c r="A615" s="12" t="s">
        <v>8219</v>
      </c>
      <c r="B615">
        <v>31</v>
      </c>
    </row>
    <row r="616" spans="1:2">
      <c r="A616" s="12" t="s">
        <v>8219</v>
      </c>
      <c r="B616">
        <v>133</v>
      </c>
    </row>
    <row r="617" spans="1:2">
      <c r="A617" s="12" t="s">
        <v>8219</v>
      </c>
      <c r="B617">
        <v>151</v>
      </c>
    </row>
    <row r="618" spans="1:2">
      <c r="A618" s="12" t="s">
        <v>8219</v>
      </c>
      <c r="B618">
        <v>5</v>
      </c>
    </row>
    <row r="619" spans="1:2">
      <c r="A619" s="12" t="s">
        <v>8219</v>
      </c>
      <c r="B619">
        <v>73</v>
      </c>
    </row>
    <row r="620" spans="1:2">
      <c r="A620" s="12" t="s">
        <v>8219</v>
      </c>
      <c r="B620">
        <v>148</v>
      </c>
    </row>
    <row r="621" spans="1:2">
      <c r="A621" s="12" t="s">
        <v>8219</v>
      </c>
      <c r="B621">
        <v>93</v>
      </c>
    </row>
    <row r="622" spans="1:2">
      <c r="A622" s="12" t="s">
        <v>8219</v>
      </c>
      <c r="B622">
        <v>63</v>
      </c>
    </row>
    <row r="623" spans="1:2">
      <c r="A623" s="12" t="s">
        <v>8219</v>
      </c>
      <c r="B623">
        <v>134</v>
      </c>
    </row>
    <row r="624" spans="1:2">
      <c r="A624" s="12" t="s">
        <v>8219</v>
      </c>
      <c r="B624">
        <v>14</v>
      </c>
    </row>
    <row r="625" spans="1:2">
      <c r="A625" s="12" t="s">
        <v>8219</v>
      </c>
      <c r="B625">
        <v>78</v>
      </c>
    </row>
    <row r="626" spans="1:2">
      <c r="A626" s="12" t="s">
        <v>8219</v>
      </c>
      <c r="B626">
        <v>112</v>
      </c>
    </row>
    <row r="627" spans="1:2">
      <c r="A627" s="12" t="s">
        <v>8219</v>
      </c>
      <c r="B627">
        <v>34</v>
      </c>
    </row>
    <row r="628" spans="1:2">
      <c r="A628" s="12" t="s">
        <v>8219</v>
      </c>
      <c r="B628">
        <v>19</v>
      </c>
    </row>
    <row r="629" spans="1:2">
      <c r="A629" s="12" t="s">
        <v>8219</v>
      </c>
      <c r="B629">
        <v>13</v>
      </c>
    </row>
    <row r="630" spans="1:2">
      <c r="A630" s="12" t="s">
        <v>8219</v>
      </c>
      <c r="B630">
        <v>104</v>
      </c>
    </row>
    <row r="631" spans="1:2">
      <c r="A631" s="12" t="s">
        <v>8219</v>
      </c>
      <c r="B631">
        <v>52</v>
      </c>
    </row>
    <row r="632" spans="1:2">
      <c r="A632" s="12" t="s">
        <v>8219</v>
      </c>
      <c r="B632">
        <v>17</v>
      </c>
    </row>
    <row r="633" spans="1:2">
      <c r="A633" s="12" t="s">
        <v>8219</v>
      </c>
      <c r="B633">
        <v>82</v>
      </c>
    </row>
    <row r="634" spans="1:2">
      <c r="A634" s="12" t="s">
        <v>8219</v>
      </c>
      <c r="B634">
        <v>73</v>
      </c>
    </row>
    <row r="635" spans="1:2">
      <c r="A635" s="12" t="s">
        <v>8219</v>
      </c>
      <c r="B635">
        <v>158</v>
      </c>
    </row>
    <row r="636" spans="1:2">
      <c r="A636" s="12" t="s">
        <v>8219</v>
      </c>
      <c r="B636">
        <v>65</v>
      </c>
    </row>
    <row r="637" spans="1:2">
      <c r="A637" s="12" t="s">
        <v>8219</v>
      </c>
      <c r="B637">
        <v>184</v>
      </c>
    </row>
    <row r="638" spans="1:2">
      <c r="A638" s="12" t="s">
        <v>8219</v>
      </c>
      <c r="B638">
        <v>34</v>
      </c>
    </row>
    <row r="639" spans="1:2">
      <c r="A639" s="12" t="s">
        <v>8219</v>
      </c>
      <c r="B639">
        <v>240</v>
      </c>
    </row>
    <row r="640" spans="1:2">
      <c r="A640" s="12" t="s">
        <v>8219</v>
      </c>
      <c r="B640">
        <v>113</v>
      </c>
    </row>
    <row r="641" spans="1:2">
      <c r="A641" s="12" t="s">
        <v>8219</v>
      </c>
      <c r="B641">
        <v>66</v>
      </c>
    </row>
    <row r="642" spans="1:2">
      <c r="A642" s="12" t="s">
        <v>8219</v>
      </c>
      <c r="B642">
        <v>340</v>
      </c>
    </row>
    <row r="643" spans="1:2">
      <c r="A643" s="12" t="s">
        <v>8219</v>
      </c>
      <c r="B643">
        <v>150</v>
      </c>
    </row>
    <row r="644" spans="1:2">
      <c r="A644" s="12" t="s">
        <v>8219</v>
      </c>
      <c r="B644">
        <v>25</v>
      </c>
    </row>
    <row r="645" spans="1:2">
      <c r="A645" s="12" t="s">
        <v>8219</v>
      </c>
      <c r="B645">
        <v>234</v>
      </c>
    </row>
    <row r="646" spans="1:2">
      <c r="A646" s="12" t="s">
        <v>8219</v>
      </c>
      <c r="B646">
        <v>2602</v>
      </c>
    </row>
    <row r="647" spans="1:2">
      <c r="A647" s="12" t="s">
        <v>8219</v>
      </c>
      <c r="B647">
        <v>248</v>
      </c>
    </row>
    <row r="648" spans="1:2">
      <c r="A648" s="12" t="s">
        <v>8219</v>
      </c>
      <c r="B648">
        <v>600</v>
      </c>
    </row>
    <row r="649" spans="1:2">
      <c r="A649" s="12" t="s">
        <v>8219</v>
      </c>
      <c r="B649">
        <v>293</v>
      </c>
    </row>
    <row r="650" spans="1:2">
      <c r="A650" s="12" t="s">
        <v>8219</v>
      </c>
      <c r="B650">
        <v>321</v>
      </c>
    </row>
    <row r="651" spans="1:2">
      <c r="A651" s="12" t="s">
        <v>8219</v>
      </c>
      <c r="B651">
        <v>81</v>
      </c>
    </row>
    <row r="652" spans="1:2">
      <c r="A652" s="12" t="s">
        <v>8219</v>
      </c>
      <c r="B652">
        <v>343</v>
      </c>
    </row>
    <row r="653" spans="1:2">
      <c r="A653" s="12" t="s">
        <v>8219</v>
      </c>
      <c r="B653">
        <v>336</v>
      </c>
    </row>
    <row r="654" spans="1:2">
      <c r="A654" s="12" t="s">
        <v>8219</v>
      </c>
      <c r="B654">
        <v>47</v>
      </c>
    </row>
    <row r="655" spans="1:2">
      <c r="A655" s="12" t="s">
        <v>8219</v>
      </c>
      <c r="B655">
        <v>76</v>
      </c>
    </row>
    <row r="656" spans="1:2">
      <c r="A656" s="12" t="s">
        <v>8219</v>
      </c>
      <c r="B656">
        <v>441</v>
      </c>
    </row>
    <row r="657" spans="1:2">
      <c r="A657" s="12" t="s">
        <v>8219</v>
      </c>
      <c r="B657">
        <v>916</v>
      </c>
    </row>
    <row r="658" spans="1:2">
      <c r="A658" s="12" t="s">
        <v>8219</v>
      </c>
      <c r="B658">
        <v>369</v>
      </c>
    </row>
    <row r="659" spans="1:2">
      <c r="A659" s="12" t="s">
        <v>8219</v>
      </c>
      <c r="B659">
        <v>20242</v>
      </c>
    </row>
    <row r="660" spans="1:2">
      <c r="A660" s="12" t="s">
        <v>8219</v>
      </c>
      <c r="B660">
        <v>71</v>
      </c>
    </row>
    <row r="661" spans="1:2">
      <c r="A661" s="12" t="s">
        <v>8219</v>
      </c>
      <c r="B661">
        <v>635</v>
      </c>
    </row>
    <row r="662" spans="1:2">
      <c r="A662" s="12" t="s">
        <v>8219</v>
      </c>
      <c r="B662">
        <v>885</v>
      </c>
    </row>
    <row r="663" spans="1:2">
      <c r="A663" s="12" t="s">
        <v>8219</v>
      </c>
      <c r="B663">
        <v>329</v>
      </c>
    </row>
    <row r="664" spans="1:2">
      <c r="A664" s="12" t="s">
        <v>8219</v>
      </c>
      <c r="B664">
        <v>71</v>
      </c>
    </row>
    <row r="665" spans="1:2">
      <c r="A665" s="12" t="s">
        <v>8219</v>
      </c>
      <c r="B665">
        <v>269</v>
      </c>
    </row>
    <row r="666" spans="1:2">
      <c r="A666" s="12" t="s">
        <v>8219</v>
      </c>
      <c r="B666">
        <v>345</v>
      </c>
    </row>
    <row r="667" spans="1:2">
      <c r="A667" s="12" t="s">
        <v>8219</v>
      </c>
      <c r="B667">
        <v>43</v>
      </c>
    </row>
    <row r="668" spans="1:2">
      <c r="A668" s="12" t="s">
        <v>8219</v>
      </c>
      <c r="B668">
        <v>33</v>
      </c>
    </row>
    <row r="669" spans="1:2">
      <c r="A669" s="12" t="s">
        <v>8219</v>
      </c>
      <c r="B669">
        <v>211</v>
      </c>
    </row>
    <row r="670" spans="1:2">
      <c r="A670" s="12" t="s">
        <v>8219</v>
      </c>
      <c r="B670">
        <v>196</v>
      </c>
    </row>
    <row r="671" spans="1:2">
      <c r="A671" s="12" t="s">
        <v>8219</v>
      </c>
      <c r="B671">
        <v>405</v>
      </c>
    </row>
    <row r="672" spans="1:2">
      <c r="A672" s="12" t="s">
        <v>8219</v>
      </c>
      <c r="B672">
        <v>206</v>
      </c>
    </row>
    <row r="673" spans="1:2">
      <c r="A673" s="12" t="s">
        <v>8219</v>
      </c>
      <c r="B673">
        <v>335</v>
      </c>
    </row>
    <row r="674" spans="1:2">
      <c r="A674" s="12" t="s">
        <v>8219</v>
      </c>
      <c r="B674">
        <v>215</v>
      </c>
    </row>
    <row r="675" spans="1:2">
      <c r="A675" s="12" t="s">
        <v>8219</v>
      </c>
      <c r="B675">
        <v>176</v>
      </c>
    </row>
    <row r="676" spans="1:2">
      <c r="A676" s="12" t="s">
        <v>8219</v>
      </c>
      <c r="B676">
        <v>555</v>
      </c>
    </row>
    <row r="677" spans="1:2">
      <c r="A677" s="12" t="s">
        <v>8219</v>
      </c>
      <c r="B677">
        <v>116</v>
      </c>
    </row>
    <row r="678" spans="1:2">
      <c r="A678" s="12" t="s">
        <v>8219</v>
      </c>
      <c r="B678">
        <v>615</v>
      </c>
    </row>
    <row r="679" spans="1:2">
      <c r="A679" s="12" t="s">
        <v>8219</v>
      </c>
      <c r="B679">
        <v>236</v>
      </c>
    </row>
    <row r="680" spans="1:2">
      <c r="A680" s="12" t="s">
        <v>8219</v>
      </c>
      <c r="B680">
        <v>145</v>
      </c>
    </row>
    <row r="681" spans="1:2">
      <c r="A681" s="12" t="s">
        <v>8219</v>
      </c>
      <c r="B681">
        <v>167</v>
      </c>
    </row>
    <row r="682" spans="1:2">
      <c r="A682" s="12" t="s">
        <v>8219</v>
      </c>
      <c r="B682">
        <v>235</v>
      </c>
    </row>
    <row r="683" spans="1:2">
      <c r="A683" s="12" t="s">
        <v>8219</v>
      </c>
      <c r="B683">
        <v>452</v>
      </c>
    </row>
    <row r="684" spans="1:2">
      <c r="A684" s="12" t="s">
        <v>8219</v>
      </c>
      <c r="B684">
        <v>241</v>
      </c>
    </row>
    <row r="685" spans="1:2">
      <c r="A685" s="12" t="s">
        <v>8219</v>
      </c>
      <c r="B685">
        <v>28</v>
      </c>
    </row>
    <row r="686" spans="1:2">
      <c r="A686" s="12" t="s">
        <v>8219</v>
      </c>
      <c r="B686">
        <v>140</v>
      </c>
    </row>
    <row r="687" spans="1:2">
      <c r="A687" s="12" t="s">
        <v>8219</v>
      </c>
      <c r="B687">
        <v>280</v>
      </c>
    </row>
    <row r="688" spans="1:2">
      <c r="A688" s="12" t="s">
        <v>8219</v>
      </c>
      <c r="B688">
        <v>70</v>
      </c>
    </row>
    <row r="689" spans="1:2">
      <c r="A689" s="12" t="s">
        <v>8219</v>
      </c>
      <c r="B689">
        <v>160</v>
      </c>
    </row>
    <row r="690" spans="1:2">
      <c r="A690" s="12" t="s">
        <v>8219</v>
      </c>
      <c r="B690">
        <v>141</v>
      </c>
    </row>
    <row r="691" spans="1:2">
      <c r="A691" s="12" t="s">
        <v>8219</v>
      </c>
      <c r="B691">
        <v>874</v>
      </c>
    </row>
    <row r="692" spans="1:2">
      <c r="A692" s="12" t="s">
        <v>8219</v>
      </c>
      <c r="B692">
        <v>73</v>
      </c>
    </row>
    <row r="693" spans="1:2">
      <c r="A693" s="12" t="s">
        <v>8219</v>
      </c>
      <c r="B693">
        <v>294</v>
      </c>
    </row>
    <row r="694" spans="1:2">
      <c r="A694" s="12" t="s">
        <v>8219</v>
      </c>
      <c r="B694">
        <v>740</v>
      </c>
    </row>
    <row r="695" spans="1:2">
      <c r="A695" s="12" t="s">
        <v>8219</v>
      </c>
      <c r="B695">
        <v>369</v>
      </c>
    </row>
    <row r="696" spans="1:2">
      <c r="A696" s="12" t="s">
        <v>8219</v>
      </c>
      <c r="B696">
        <v>110</v>
      </c>
    </row>
    <row r="697" spans="1:2">
      <c r="A697" s="12" t="s">
        <v>8219</v>
      </c>
      <c r="B697">
        <v>455</v>
      </c>
    </row>
    <row r="698" spans="1:2">
      <c r="A698" s="12" t="s">
        <v>8219</v>
      </c>
      <c r="B698">
        <v>224</v>
      </c>
    </row>
    <row r="699" spans="1:2">
      <c r="A699" s="12" t="s">
        <v>8219</v>
      </c>
      <c r="B699">
        <v>46</v>
      </c>
    </row>
    <row r="700" spans="1:2">
      <c r="A700" s="12" t="s">
        <v>8219</v>
      </c>
      <c r="B700">
        <v>284</v>
      </c>
    </row>
    <row r="701" spans="1:2">
      <c r="A701" s="12" t="s">
        <v>8219</v>
      </c>
      <c r="B701">
        <v>98</v>
      </c>
    </row>
    <row r="702" spans="1:2">
      <c r="A702" s="12" t="s">
        <v>8219</v>
      </c>
      <c r="B702">
        <v>56</v>
      </c>
    </row>
    <row r="703" spans="1:2">
      <c r="A703" s="12" t="s">
        <v>8219</v>
      </c>
      <c r="B703">
        <v>32</v>
      </c>
    </row>
    <row r="704" spans="1:2">
      <c r="A704" s="12" t="s">
        <v>8219</v>
      </c>
      <c r="B704">
        <v>30</v>
      </c>
    </row>
    <row r="705" spans="1:2">
      <c r="A705" s="12" t="s">
        <v>8219</v>
      </c>
      <c r="B705">
        <v>70</v>
      </c>
    </row>
    <row r="706" spans="1:2">
      <c r="A706" s="12" t="s">
        <v>8219</v>
      </c>
      <c r="B706">
        <v>44</v>
      </c>
    </row>
    <row r="707" spans="1:2">
      <c r="A707" s="12" t="s">
        <v>8219</v>
      </c>
      <c r="B707">
        <v>92</v>
      </c>
    </row>
    <row r="708" spans="1:2">
      <c r="A708" s="12" t="s">
        <v>8219</v>
      </c>
      <c r="B708">
        <v>205</v>
      </c>
    </row>
    <row r="709" spans="1:2">
      <c r="A709" s="12" t="s">
        <v>8219</v>
      </c>
      <c r="B709">
        <v>23</v>
      </c>
    </row>
    <row r="710" spans="1:2">
      <c r="A710" s="12" t="s">
        <v>8219</v>
      </c>
      <c r="B710">
        <v>4</v>
      </c>
    </row>
    <row r="711" spans="1:2">
      <c r="A711" s="12" t="s">
        <v>8219</v>
      </c>
      <c r="B711">
        <v>112</v>
      </c>
    </row>
    <row r="712" spans="1:2">
      <c r="A712" s="12" t="s">
        <v>8219</v>
      </c>
      <c r="B712">
        <v>27</v>
      </c>
    </row>
    <row r="713" spans="1:2">
      <c r="A713" s="12" t="s">
        <v>8219</v>
      </c>
      <c r="B713">
        <v>11</v>
      </c>
    </row>
    <row r="714" spans="1:2">
      <c r="A714" s="12" t="s">
        <v>8219</v>
      </c>
      <c r="B714">
        <v>26</v>
      </c>
    </row>
    <row r="715" spans="1:2">
      <c r="A715" s="12" t="s">
        <v>8219</v>
      </c>
      <c r="B715">
        <v>77</v>
      </c>
    </row>
    <row r="716" spans="1:2">
      <c r="A716" s="12" t="s">
        <v>8219</v>
      </c>
      <c r="B716">
        <v>136</v>
      </c>
    </row>
    <row r="717" spans="1:2">
      <c r="A717" s="12" t="s">
        <v>8219</v>
      </c>
      <c r="B717">
        <v>157</v>
      </c>
    </row>
    <row r="718" spans="1:2">
      <c r="A718" s="12" t="s">
        <v>8219</v>
      </c>
      <c r="B718">
        <v>158</v>
      </c>
    </row>
    <row r="719" spans="1:2">
      <c r="A719" s="12" t="s">
        <v>8219</v>
      </c>
      <c r="B719">
        <v>27</v>
      </c>
    </row>
    <row r="720" spans="1:2">
      <c r="A720" s="12" t="s">
        <v>8219</v>
      </c>
      <c r="B720">
        <v>23</v>
      </c>
    </row>
    <row r="721" spans="1:2">
      <c r="A721" s="12" t="s">
        <v>8219</v>
      </c>
      <c r="B721">
        <v>17</v>
      </c>
    </row>
    <row r="722" spans="1:2">
      <c r="A722" s="12" t="s">
        <v>8219</v>
      </c>
      <c r="B722">
        <v>37</v>
      </c>
    </row>
    <row r="723" spans="1:2">
      <c r="A723" s="12" t="s">
        <v>8219</v>
      </c>
      <c r="B723">
        <v>65</v>
      </c>
    </row>
    <row r="724" spans="1:2">
      <c r="A724" s="12" t="s">
        <v>8219</v>
      </c>
      <c r="B724">
        <v>18</v>
      </c>
    </row>
    <row r="725" spans="1:2">
      <c r="A725" s="12" t="s">
        <v>8219</v>
      </c>
      <c r="B725">
        <v>25</v>
      </c>
    </row>
    <row r="726" spans="1:2">
      <c r="A726" s="12" t="s">
        <v>8219</v>
      </c>
      <c r="B726">
        <v>104</v>
      </c>
    </row>
    <row r="727" spans="1:2">
      <c r="A727" s="12" t="s">
        <v>8219</v>
      </c>
      <c r="B727">
        <v>108</v>
      </c>
    </row>
    <row r="728" spans="1:2">
      <c r="A728" s="12" t="s">
        <v>8219</v>
      </c>
      <c r="B728">
        <v>38</v>
      </c>
    </row>
    <row r="729" spans="1:2">
      <c r="A729" s="12" t="s">
        <v>8219</v>
      </c>
      <c r="B729">
        <v>88</v>
      </c>
    </row>
    <row r="730" spans="1:2">
      <c r="A730" s="12" t="s">
        <v>8219</v>
      </c>
      <c r="B730">
        <v>82</v>
      </c>
    </row>
    <row r="731" spans="1:2">
      <c r="A731" s="12" t="s">
        <v>8219</v>
      </c>
      <c r="B731">
        <v>126</v>
      </c>
    </row>
    <row r="732" spans="1:2">
      <c r="A732" s="12" t="s">
        <v>8219</v>
      </c>
      <c r="B732">
        <v>133</v>
      </c>
    </row>
    <row r="733" spans="1:2">
      <c r="A733" s="12" t="s">
        <v>8219</v>
      </c>
      <c r="B733">
        <v>47</v>
      </c>
    </row>
    <row r="734" spans="1:2">
      <c r="A734" s="12" t="s">
        <v>8219</v>
      </c>
      <c r="B734">
        <v>58</v>
      </c>
    </row>
    <row r="735" spans="1:2">
      <c r="A735" s="12" t="s">
        <v>8219</v>
      </c>
      <c r="B735">
        <v>32</v>
      </c>
    </row>
    <row r="736" spans="1:2">
      <c r="A736" s="12" t="s">
        <v>8219</v>
      </c>
      <c r="B736">
        <v>37</v>
      </c>
    </row>
    <row r="737" spans="1:2">
      <c r="A737" s="12" t="s">
        <v>8219</v>
      </c>
      <c r="B737">
        <v>87</v>
      </c>
    </row>
    <row r="738" spans="1:2">
      <c r="A738" s="12" t="s">
        <v>8219</v>
      </c>
      <c r="B738">
        <v>15</v>
      </c>
    </row>
    <row r="739" spans="1:2">
      <c r="A739" s="12" t="s">
        <v>8219</v>
      </c>
      <c r="B739">
        <v>27</v>
      </c>
    </row>
    <row r="740" spans="1:2">
      <c r="A740" s="12" t="s">
        <v>8219</v>
      </c>
      <c r="B740">
        <v>19</v>
      </c>
    </row>
    <row r="741" spans="1:2">
      <c r="A741" s="12" t="s">
        <v>8219</v>
      </c>
      <c r="B741">
        <v>17</v>
      </c>
    </row>
    <row r="742" spans="1:2">
      <c r="A742" s="12" t="s">
        <v>8219</v>
      </c>
      <c r="B742">
        <v>26</v>
      </c>
    </row>
    <row r="743" spans="1:2">
      <c r="A743" s="12" t="s">
        <v>8219</v>
      </c>
      <c r="B743">
        <v>28</v>
      </c>
    </row>
    <row r="744" spans="1:2">
      <c r="A744" s="12" t="s">
        <v>8219</v>
      </c>
      <c r="B744">
        <v>37</v>
      </c>
    </row>
    <row r="745" spans="1:2">
      <c r="A745" s="12" t="s">
        <v>8219</v>
      </c>
      <c r="B745">
        <v>128</v>
      </c>
    </row>
    <row r="746" spans="1:2">
      <c r="A746" s="12" t="s">
        <v>8219</v>
      </c>
      <c r="B746">
        <v>10</v>
      </c>
    </row>
    <row r="747" spans="1:2">
      <c r="A747" s="12" t="s">
        <v>8219</v>
      </c>
      <c r="B747">
        <v>83</v>
      </c>
    </row>
    <row r="748" spans="1:2">
      <c r="A748" s="12" t="s">
        <v>8219</v>
      </c>
      <c r="B748">
        <v>46</v>
      </c>
    </row>
    <row r="749" spans="1:2">
      <c r="A749" s="12" t="s">
        <v>8219</v>
      </c>
      <c r="B749">
        <v>90</v>
      </c>
    </row>
    <row r="750" spans="1:2">
      <c r="A750" s="12" t="s">
        <v>8219</v>
      </c>
      <c r="B750">
        <v>81</v>
      </c>
    </row>
    <row r="751" spans="1:2">
      <c r="A751" s="12" t="s">
        <v>8219</v>
      </c>
      <c r="B751">
        <v>32</v>
      </c>
    </row>
    <row r="752" spans="1:2">
      <c r="A752" s="12" t="s">
        <v>8219</v>
      </c>
      <c r="B752">
        <v>20</v>
      </c>
    </row>
    <row r="753" spans="1:2">
      <c r="A753" s="12" t="s">
        <v>8219</v>
      </c>
      <c r="B753">
        <v>70</v>
      </c>
    </row>
    <row r="754" spans="1:2">
      <c r="A754" s="12" t="s">
        <v>8219</v>
      </c>
      <c r="B754">
        <v>168</v>
      </c>
    </row>
    <row r="755" spans="1:2">
      <c r="A755" s="12" t="s">
        <v>8219</v>
      </c>
      <c r="B755">
        <v>34</v>
      </c>
    </row>
    <row r="756" spans="1:2">
      <c r="A756" s="12" t="s">
        <v>8219</v>
      </c>
      <c r="B756">
        <v>48</v>
      </c>
    </row>
    <row r="757" spans="1:2">
      <c r="A757" s="12" t="s">
        <v>8219</v>
      </c>
      <c r="B757">
        <v>48</v>
      </c>
    </row>
    <row r="758" spans="1:2">
      <c r="A758" s="12" t="s">
        <v>8219</v>
      </c>
      <c r="B758">
        <v>221</v>
      </c>
    </row>
    <row r="759" spans="1:2">
      <c r="A759" s="12" t="s">
        <v>8219</v>
      </c>
      <c r="B759">
        <v>107</v>
      </c>
    </row>
    <row r="760" spans="1:2">
      <c r="A760" s="12" t="s">
        <v>8219</v>
      </c>
      <c r="B760">
        <v>45</v>
      </c>
    </row>
    <row r="761" spans="1:2">
      <c r="A761" s="12" t="s">
        <v>8219</v>
      </c>
      <c r="B761">
        <v>36</v>
      </c>
    </row>
    <row r="762" spans="1:2">
      <c r="A762" s="12" t="s">
        <v>8219</v>
      </c>
      <c r="B762">
        <v>101</v>
      </c>
    </row>
    <row r="763" spans="1:2">
      <c r="A763" s="12" t="s">
        <v>8219</v>
      </c>
      <c r="B763">
        <v>62</v>
      </c>
    </row>
    <row r="764" spans="1:2">
      <c r="A764" s="12" t="s">
        <v>8219</v>
      </c>
      <c r="B764">
        <v>32</v>
      </c>
    </row>
    <row r="765" spans="1:2">
      <c r="A765" s="12" t="s">
        <v>8219</v>
      </c>
      <c r="B765">
        <v>89</v>
      </c>
    </row>
    <row r="766" spans="1:2">
      <c r="A766" s="12" t="s">
        <v>8219</v>
      </c>
      <c r="B766">
        <v>93</v>
      </c>
    </row>
    <row r="767" spans="1:2">
      <c r="A767" s="12" t="s">
        <v>8219</v>
      </c>
      <c r="B767">
        <v>98</v>
      </c>
    </row>
    <row r="768" spans="1:2">
      <c r="A768" s="12" t="s">
        <v>8219</v>
      </c>
      <c r="B768">
        <v>82</v>
      </c>
    </row>
    <row r="769" spans="1:2">
      <c r="A769" s="12" t="s">
        <v>8219</v>
      </c>
      <c r="B769">
        <v>116</v>
      </c>
    </row>
    <row r="770" spans="1:2">
      <c r="A770" s="12" t="s">
        <v>8219</v>
      </c>
      <c r="B770">
        <v>52</v>
      </c>
    </row>
    <row r="771" spans="1:2">
      <c r="A771" s="12" t="s">
        <v>8219</v>
      </c>
      <c r="B771">
        <v>23</v>
      </c>
    </row>
    <row r="772" spans="1:2">
      <c r="A772" s="12" t="s">
        <v>8219</v>
      </c>
      <c r="B772">
        <v>77</v>
      </c>
    </row>
    <row r="773" spans="1:2">
      <c r="A773" s="12" t="s">
        <v>8219</v>
      </c>
      <c r="B773">
        <v>49</v>
      </c>
    </row>
    <row r="774" spans="1:2">
      <c r="A774" s="12" t="s">
        <v>8219</v>
      </c>
      <c r="B774">
        <v>59</v>
      </c>
    </row>
    <row r="775" spans="1:2">
      <c r="A775" s="12" t="s">
        <v>8219</v>
      </c>
      <c r="B775">
        <v>113</v>
      </c>
    </row>
    <row r="776" spans="1:2">
      <c r="A776" s="12" t="s">
        <v>8219</v>
      </c>
      <c r="B776">
        <v>34</v>
      </c>
    </row>
    <row r="777" spans="1:2">
      <c r="A777" s="12" t="s">
        <v>8219</v>
      </c>
      <c r="B777">
        <v>42</v>
      </c>
    </row>
    <row r="778" spans="1:2">
      <c r="A778" s="12" t="s">
        <v>8219</v>
      </c>
      <c r="B778">
        <v>42</v>
      </c>
    </row>
    <row r="779" spans="1:2">
      <c r="A779" s="12" t="s">
        <v>8219</v>
      </c>
      <c r="B779">
        <v>49</v>
      </c>
    </row>
    <row r="780" spans="1:2">
      <c r="A780" s="12" t="s">
        <v>8219</v>
      </c>
      <c r="B780">
        <v>56</v>
      </c>
    </row>
    <row r="781" spans="1:2">
      <c r="A781" s="12" t="s">
        <v>8219</v>
      </c>
      <c r="B781">
        <v>25</v>
      </c>
    </row>
    <row r="782" spans="1:2">
      <c r="A782" s="12" t="s">
        <v>8219</v>
      </c>
      <c r="B782">
        <v>52</v>
      </c>
    </row>
    <row r="783" spans="1:2">
      <c r="A783" s="12" t="s">
        <v>8219</v>
      </c>
      <c r="B783">
        <v>34</v>
      </c>
    </row>
    <row r="784" spans="1:2">
      <c r="A784" s="12" t="s">
        <v>8219</v>
      </c>
      <c r="B784">
        <v>67</v>
      </c>
    </row>
    <row r="785" spans="1:2">
      <c r="A785" s="12" t="s">
        <v>8219</v>
      </c>
      <c r="B785">
        <v>70</v>
      </c>
    </row>
    <row r="786" spans="1:2">
      <c r="A786" s="12" t="s">
        <v>8219</v>
      </c>
      <c r="B786">
        <v>89</v>
      </c>
    </row>
    <row r="787" spans="1:2">
      <c r="A787" s="12" t="s">
        <v>8219</v>
      </c>
      <c r="B787">
        <v>107</v>
      </c>
    </row>
    <row r="788" spans="1:2">
      <c r="A788" s="12" t="s">
        <v>8219</v>
      </c>
      <c r="B788">
        <v>159</v>
      </c>
    </row>
    <row r="789" spans="1:2">
      <c r="A789" s="12" t="s">
        <v>8219</v>
      </c>
      <c r="B789">
        <v>181</v>
      </c>
    </row>
    <row r="790" spans="1:2">
      <c r="A790" s="12" t="s">
        <v>8219</v>
      </c>
      <c r="B790">
        <v>131</v>
      </c>
    </row>
    <row r="791" spans="1:2">
      <c r="A791" s="12" t="s">
        <v>8219</v>
      </c>
      <c r="B791">
        <v>125</v>
      </c>
    </row>
    <row r="792" spans="1:2">
      <c r="A792" s="12" t="s">
        <v>8219</v>
      </c>
      <c r="B792">
        <v>61</v>
      </c>
    </row>
    <row r="793" spans="1:2">
      <c r="A793" s="12" t="s">
        <v>8219</v>
      </c>
      <c r="B793">
        <v>90</v>
      </c>
    </row>
    <row r="794" spans="1:2">
      <c r="A794" s="12" t="s">
        <v>8219</v>
      </c>
      <c r="B794">
        <v>35</v>
      </c>
    </row>
    <row r="795" spans="1:2">
      <c r="A795" s="12" t="s">
        <v>8219</v>
      </c>
      <c r="B795">
        <v>90</v>
      </c>
    </row>
    <row r="796" spans="1:2">
      <c r="A796" s="12" t="s">
        <v>8219</v>
      </c>
      <c r="B796">
        <v>4</v>
      </c>
    </row>
    <row r="797" spans="1:2">
      <c r="A797" s="12" t="s">
        <v>8219</v>
      </c>
      <c r="B797">
        <v>120</v>
      </c>
    </row>
    <row r="798" spans="1:2">
      <c r="A798" s="12" t="s">
        <v>8219</v>
      </c>
      <c r="B798">
        <v>14</v>
      </c>
    </row>
    <row r="799" spans="1:2">
      <c r="A799" s="12" t="s">
        <v>8219</v>
      </c>
      <c r="B799">
        <v>27</v>
      </c>
    </row>
    <row r="800" spans="1:2">
      <c r="A800" s="12" t="s">
        <v>8219</v>
      </c>
      <c r="B800">
        <v>49</v>
      </c>
    </row>
    <row r="801" spans="1:2">
      <c r="A801" s="12" t="s">
        <v>8219</v>
      </c>
      <c r="B801">
        <v>102</v>
      </c>
    </row>
    <row r="802" spans="1:2">
      <c r="A802" s="12" t="s">
        <v>8219</v>
      </c>
      <c r="B802">
        <v>3</v>
      </c>
    </row>
    <row r="803" spans="1:2">
      <c r="A803" s="12" t="s">
        <v>8219</v>
      </c>
      <c r="B803">
        <v>25</v>
      </c>
    </row>
    <row r="804" spans="1:2">
      <c r="A804" s="12" t="s">
        <v>8219</v>
      </c>
      <c r="B804">
        <v>118</v>
      </c>
    </row>
    <row r="805" spans="1:2">
      <c r="A805" s="12" t="s">
        <v>8219</v>
      </c>
      <c r="B805">
        <v>57</v>
      </c>
    </row>
    <row r="806" spans="1:2">
      <c r="A806" s="12" t="s">
        <v>8219</v>
      </c>
      <c r="B806">
        <v>11</v>
      </c>
    </row>
    <row r="807" spans="1:2">
      <c r="A807" s="12" t="s">
        <v>8219</v>
      </c>
      <c r="B807">
        <v>33</v>
      </c>
    </row>
    <row r="808" spans="1:2">
      <c r="A808" s="12" t="s">
        <v>8219</v>
      </c>
      <c r="B808">
        <v>40</v>
      </c>
    </row>
    <row r="809" spans="1:2">
      <c r="A809" s="12" t="s">
        <v>8219</v>
      </c>
      <c r="B809">
        <v>50</v>
      </c>
    </row>
    <row r="810" spans="1:2">
      <c r="A810" s="12" t="s">
        <v>8219</v>
      </c>
      <c r="B810">
        <v>38</v>
      </c>
    </row>
    <row r="811" spans="1:2">
      <c r="A811" s="12" t="s">
        <v>8219</v>
      </c>
      <c r="B811">
        <v>96</v>
      </c>
    </row>
    <row r="812" spans="1:2">
      <c r="A812" s="12" t="s">
        <v>8219</v>
      </c>
      <c r="B812">
        <v>48</v>
      </c>
    </row>
    <row r="813" spans="1:2">
      <c r="A813" s="12" t="s">
        <v>8219</v>
      </c>
      <c r="B813">
        <v>33</v>
      </c>
    </row>
    <row r="814" spans="1:2">
      <c r="A814" s="12" t="s">
        <v>8219</v>
      </c>
      <c r="B814">
        <v>226</v>
      </c>
    </row>
    <row r="815" spans="1:2">
      <c r="A815" s="12" t="s">
        <v>8219</v>
      </c>
      <c r="B815">
        <v>14</v>
      </c>
    </row>
    <row r="816" spans="1:2">
      <c r="A816" s="12" t="s">
        <v>8219</v>
      </c>
      <c r="B816">
        <v>20</v>
      </c>
    </row>
    <row r="817" spans="1:2">
      <c r="A817" s="12" t="s">
        <v>8219</v>
      </c>
      <c r="B817">
        <v>25</v>
      </c>
    </row>
    <row r="818" spans="1:2">
      <c r="A818" s="12" t="s">
        <v>8219</v>
      </c>
      <c r="B818">
        <v>90</v>
      </c>
    </row>
    <row r="819" spans="1:2">
      <c r="A819" s="12" t="s">
        <v>8219</v>
      </c>
      <c r="B819">
        <v>11</v>
      </c>
    </row>
    <row r="820" spans="1:2">
      <c r="A820" s="12" t="s">
        <v>8219</v>
      </c>
      <c r="B820">
        <v>55</v>
      </c>
    </row>
    <row r="821" spans="1:2">
      <c r="A821" s="12" t="s">
        <v>8219</v>
      </c>
      <c r="B821">
        <v>30</v>
      </c>
    </row>
    <row r="822" spans="1:2">
      <c r="A822" s="12" t="s">
        <v>8219</v>
      </c>
      <c r="B822">
        <v>28</v>
      </c>
    </row>
    <row r="823" spans="1:2">
      <c r="A823" s="12" t="s">
        <v>8219</v>
      </c>
      <c r="B823">
        <v>45</v>
      </c>
    </row>
    <row r="824" spans="1:2">
      <c r="A824" s="12" t="s">
        <v>8219</v>
      </c>
      <c r="B824">
        <v>13</v>
      </c>
    </row>
    <row r="825" spans="1:2">
      <c r="A825" s="12" t="s">
        <v>8219</v>
      </c>
      <c r="B825">
        <v>40</v>
      </c>
    </row>
    <row r="826" spans="1:2">
      <c r="A826" s="12" t="s">
        <v>8219</v>
      </c>
      <c r="B826">
        <v>21</v>
      </c>
    </row>
    <row r="827" spans="1:2">
      <c r="A827" s="12" t="s">
        <v>8219</v>
      </c>
      <c r="B827">
        <v>134</v>
      </c>
    </row>
    <row r="828" spans="1:2">
      <c r="A828" s="12" t="s">
        <v>8219</v>
      </c>
      <c r="B828">
        <v>20</v>
      </c>
    </row>
    <row r="829" spans="1:2">
      <c r="A829" s="12" t="s">
        <v>8219</v>
      </c>
      <c r="B829">
        <v>19</v>
      </c>
    </row>
    <row r="830" spans="1:2">
      <c r="A830" s="12" t="s">
        <v>8219</v>
      </c>
      <c r="B830">
        <v>209</v>
      </c>
    </row>
    <row r="831" spans="1:2">
      <c r="A831" s="12" t="s">
        <v>8219</v>
      </c>
      <c r="B831">
        <v>38</v>
      </c>
    </row>
    <row r="832" spans="1:2">
      <c r="A832" s="12" t="s">
        <v>8219</v>
      </c>
      <c r="B832">
        <v>24</v>
      </c>
    </row>
    <row r="833" spans="1:2">
      <c r="A833" s="12" t="s">
        <v>8219</v>
      </c>
      <c r="B833">
        <v>8</v>
      </c>
    </row>
    <row r="834" spans="1:2">
      <c r="A834" s="12" t="s">
        <v>8219</v>
      </c>
      <c r="B834">
        <v>179</v>
      </c>
    </row>
    <row r="835" spans="1:2">
      <c r="A835" s="12" t="s">
        <v>8219</v>
      </c>
      <c r="B835">
        <v>26</v>
      </c>
    </row>
    <row r="836" spans="1:2">
      <c r="A836" s="12" t="s">
        <v>8219</v>
      </c>
      <c r="B836">
        <v>131</v>
      </c>
    </row>
    <row r="837" spans="1:2">
      <c r="A837" s="12" t="s">
        <v>8219</v>
      </c>
      <c r="B837">
        <v>14</v>
      </c>
    </row>
    <row r="838" spans="1:2">
      <c r="A838" s="12" t="s">
        <v>8219</v>
      </c>
      <c r="B838">
        <v>174</v>
      </c>
    </row>
    <row r="839" spans="1:2">
      <c r="A839" s="12" t="s">
        <v>8219</v>
      </c>
      <c r="B839">
        <v>191</v>
      </c>
    </row>
    <row r="840" spans="1:2">
      <c r="A840" s="12" t="s">
        <v>8219</v>
      </c>
      <c r="B840">
        <v>38</v>
      </c>
    </row>
    <row r="841" spans="1:2">
      <c r="A841" s="12" t="s">
        <v>8219</v>
      </c>
      <c r="B841">
        <v>22</v>
      </c>
    </row>
    <row r="842" spans="1:2">
      <c r="A842" s="12" t="s">
        <v>8219</v>
      </c>
      <c r="B842">
        <v>149</v>
      </c>
    </row>
    <row r="843" spans="1:2">
      <c r="A843" s="12" t="s">
        <v>8219</v>
      </c>
      <c r="B843">
        <v>56</v>
      </c>
    </row>
    <row r="844" spans="1:2">
      <c r="A844" s="12" t="s">
        <v>8219</v>
      </c>
      <c r="B844">
        <v>19</v>
      </c>
    </row>
    <row r="845" spans="1:2">
      <c r="A845" s="12" t="s">
        <v>8219</v>
      </c>
      <c r="B845">
        <v>70</v>
      </c>
    </row>
    <row r="846" spans="1:2">
      <c r="A846" s="12" t="s">
        <v>8219</v>
      </c>
      <c r="B846">
        <v>81</v>
      </c>
    </row>
    <row r="847" spans="1:2">
      <c r="A847" s="12" t="s">
        <v>8219</v>
      </c>
      <c r="B847">
        <v>32</v>
      </c>
    </row>
    <row r="848" spans="1:2">
      <c r="A848" s="12" t="s">
        <v>8219</v>
      </c>
      <c r="B848">
        <v>26</v>
      </c>
    </row>
    <row r="849" spans="1:2">
      <c r="A849" s="12" t="s">
        <v>8219</v>
      </c>
      <c r="B849">
        <v>105</v>
      </c>
    </row>
    <row r="850" spans="1:2">
      <c r="A850" s="12" t="s">
        <v>8219</v>
      </c>
      <c r="B850">
        <v>29</v>
      </c>
    </row>
    <row r="851" spans="1:2">
      <c r="A851" s="12" t="s">
        <v>8219</v>
      </c>
      <c r="B851">
        <v>8</v>
      </c>
    </row>
    <row r="852" spans="1:2">
      <c r="A852" s="12" t="s">
        <v>8219</v>
      </c>
      <c r="B852">
        <v>89</v>
      </c>
    </row>
    <row r="853" spans="1:2">
      <c r="A853" s="12" t="s">
        <v>8219</v>
      </c>
      <c r="B853">
        <v>44</v>
      </c>
    </row>
    <row r="854" spans="1:2">
      <c r="A854" s="12" t="s">
        <v>8219</v>
      </c>
      <c r="B854">
        <v>246</v>
      </c>
    </row>
    <row r="855" spans="1:2">
      <c r="A855" s="12" t="s">
        <v>8219</v>
      </c>
      <c r="B855">
        <v>120</v>
      </c>
    </row>
    <row r="856" spans="1:2">
      <c r="A856" s="12" t="s">
        <v>8219</v>
      </c>
      <c r="B856">
        <v>26</v>
      </c>
    </row>
    <row r="857" spans="1:2">
      <c r="A857" s="12" t="s">
        <v>8219</v>
      </c>
      <c r="B857">
        <v>45</v>
      </c>
    </row>
    <row r="858" spans="1:2">
      <c r="A858" s="12" t="s">
        <v>8219</v>
      </c>
      <c r="B858">
        <v>20</v>
      </c>
    </row>
    <row r="859" spans="1:2">
      <c r="A859" s="12" t="s">
        <v>8219</v>
      </c>
      <c r="B859">
        <v>47</v>
      </c>
    </row>
    <row r="860" spans="1:2">
      <c r="A860" s="12" t="s">
        <v>8219</v>
      </c>
      <c r="B860">
        <v>13</v>
      </c>
    </row>
    <row r="861" spans="1:2">
      <c r="A861" s="12" t="s">
        <v>8219</v>
      </c>
      <c r="B861">
        <v>183</v>
      </c>
    </row>
    <row r="862" spans="1:2">
      <c r="A862" s="12" t="s">
        <v>8219</v>
      </c>
      <c r="B862">
        <v>21</v>
      </c>
    </row>
    <row r="863" spans="1:2">
      <c r="A863" s="12" t="s">
        <v>8219</v>
      </c>
      <c r="B863">
        <v>42</v>
      </c>
    </row>
    <row r="864" spans="1:2">
      <c r="A864" s="12" t="s">
        <v>8219</v>
      </c>
      <c r="B864">
        <v>54</v>
      </c>
    </row>
    <row r="865" spans="1:2">
      <c r="A865" s="12" t="s">
        <v>8219</v>
      </c>
      <c r="B865">
        <v>38</v>
      </c>
    </row>
    <row r="866" spans="1:2">
      <c r="A866" s="12" t="s">
        <v>8219</v>
      </c>
      <c r="B866">
        <v>64</v>
      </c>
    </row>
    <row r="867" spans="1:2">
      <c r="A867" s="12" t="s">
        <v>8219</v>
      </c>
      <c r="B867">
        <v>13</v>
      </c>
    </row>
    <row r="868" spans="1:2">
      <c r="A868" s="12" t="s">
        <v>8219</v>
      </c>
      <c r="B868">
        <v>33</v>
      </c>
    </row>
    <row r="869" spans="1:2">
      <c r="A869" s="12" t="s">
        <v>8219</v>
      </c>
      <c r="B869">
        <v>52</v>
      </c>
    </row>
    <row r="870" spans="1:2">
      <c r="A870" s="12" t="s">
        <v>8219</v>
      </c>
      <c r="B870">
        <v>107</v>
      </c>
    </row>
    <row r="871" spans="1:2">
      <c r="A871" s="12" t="s">
        <v>8219</v>
      </c>
      <c r="B871">
        <v>11</v>
      </c>
    </row>
    <row r="872" spans="1:2">
      <c r="A872" s="12" t="s">
        <v>8219</v>
      </c>
      <c r="B872">
        <v>34</v>
      </c>
    </row>
    <row r="873" spans="1:2">
      <c r="A873" s="12" t="s">
        <v>8219</v>
      </c>
      <c r="B873">
        <v>75</v>
      </c>
    </row>
    <row r="874" spans="1:2">
      <c r="A874" s="12" t="s">
        <v>8219</v>
      </c>
      <c r="B874">
        <v>26</v>
      </c>
    </row>
    <row r="875" spans="1:2">
      <c r="A875" s="12" t="s">
        <v>8219</v>
      </c>
      <c r="B875">
        <v>50</v>
      </c>
    </row>
    <row r="876" spans="1:2">
      <c r="A876" s="12" t="s">
        <v>8219</v>
      </c>
      <c r="B876">
        <v>80</v>
      </c>
    </row>
    <row r="877" spans="1:2">
      <c r="A877" s="12" t="s">
        <v>8219</v>
      </c>
      <c r="B877">
        <v>110</v>
      </c>
    </row>
    <row r="878" spans="1:2">
      <c r="A878" s="12" t="s">
        <v>8219</v>
      </c>
      <c r="B878">
        <v>77</v>
      </c>
    </row>
    <row r="879" spans="1:2">
      <c r="A879" s="12" t="s">
        <v>8219</v>
      </c>
      <c r="B879">
        <v>50</v>
      </c>
    </row>
    <row r="880" spans="1:2">
      <c r="A880" s="12" t="s">
        <v>8219</v>
      </c>
      <c r="B880">
        <v>145</v>
      </c>
    </row>
    <row r="881" spans="1:2">
      <c r="A881" s="12" t="s">
        <v>8219</v>
      </c>
      <c r="B881">
        <v>29</v>
      </c>
    </row>
    <row r="882" spans="1:2">
      <c r="A882" s="12" t="s">
        <v>8219</v>
      </c>
      <c r="B882">
        <v>114</v>
      </c>
    </row>
    <row r="883" spans="1:2">
      <c r="A883" s="12" t="s">
        <v>8219</v>
      </c>
      <c r="B883">
        <v>96</v>
      </c>
    </row>
    <row r="884" spans="1:2">
      <c r="A884" s="12" t="s">
        <v>8219</v>
      </c>
      <c r="B884">
        <v>31</v>
      </c>
    </row>
    <row r="885" spans="1:2">
      <c r="A885" s="12" t="s">
        <v>8219</v>
      </c>
      <c r="B885">
        <v>4883</v>
      </c>
    </row>
    <row r="886" spans="1:2">
      <c r="A886" s="12" t="s">
        <v>8219</v>
      </c>
      <c r="B886">
        <v>95</v>
      </c>
    </row>
    <row r="887" spans="1:2">
      <c r="A887" s="12" t="s">
        <v>8219</v>
      </c>
      <c r="B887">
        <v>2478</v>
      </c>
    </row>
    <row r="888" spans="1:2">
      <c r="A888" s="12" t="s">
        <v>8219</v>
      </c>
      <c r="B888">
        <v>1789</v>
      </c>
    </row>
    <row r="889" spans="1:2">
      <c r="A889" s="12" t="s">
        <v>8219</v>
      </c>
      <c r="B889">
        <v>680</v>
      </c>
    </row>
    <row r="890" spans="1:2">
      <c r="A890" s="12" t="s">
        <v>8219</v>
      </c>
      <c r="B890">
        <v>70</v>
      </c>
    </row>
    <row r="891" spans="1:2">
      <c r="A891" s="12" t="s">
        <v>8219</v>
      </c>
      <c r="B891">
        <v>23</v>
      </c>
    </row>
    <row r="892" spans="1:2">
      <c r="A892" s="12" t="s">
        <v>8219</v>
      </c>
      <c r="B892">
        <v>4245</v>
      </c>
    </row>
    <row r="893" spans="1:2">
      <c r="A893" s="12" t="s">
        <v>8219</v>
      </c>
      <c r="B893">
        <v>943</v>
      </c>
    </row>
    <row r="894" spans="1:2">
      <c r="A894" s="12" t="s">
        <v>8219</v>
      </c>
      <c r="B894">
        <v>1876</v>
      </c>
    </row>
    <row r="895" spans="1:2">
      <c r="A895" s="12" t="s">
        <v>8219</v>
      </c>
      <c r="B895">
        <v>834</v>
      </c>
    </row>
    <row r="896" spans="1:2">
      <c r="A896" s="12" t="s">
        <v>8219</v>
      </c>
      <c r="B896">
        <v>682</v>
      </c>
    </row>
    <row r="897" spans="1:2">
      <c r="A897" s="12" t="s">
        <v>8219</v>
      </c>
      <c r="B897">
        <v>147</v>
      </c>
    </row>
    <row r="898" spans="1:2">
      <c r="A898" s="12" t="s">
        <v>8219</v>
      </c>
      <c r="B898">
        <v>415</v>
      </c>
    </row>
    <row r="899" spans="1:2">
      <c r="A899" s="12" t="s">
        <v>8219</v>
      </c>
      <c r="B899">
        <v>290</v>
      </c>
    </row>
    <row r="900" spans="1:2">
      <c r="A900" s="12" t="s">
        <v>8219</v>
      </c>
      <c r="B900">
        <v>365</v>
      </c>
    </row>
    <row r="901" spans="1:2">
      <c r="A901" s="12" t="s">
        <v>8219</v>
      </c>
      <c r="B901">
        <v>660</v>
      </c>
    </row>
    <row r="902" spans="1:2">
      <c r="A902" s="12" t="s">
        <v>8219</v>
      </c>
      <c r="B902">
        <v>1356</v>
      </c>
    </row>
    <row r="903" spans="1:2">
      <c r="A903" s="12" t="s">
        <v>8219</v>
      </c>
      <c r="B903">
        <v>424</v>
      </c>
    </row>
    <row r="904" spans="1:2">
      <c r="A904" s="12" t="s">
        <v>8219</v>
      </c>
      <c r="B904">
        <v>33</v>
      </c>
    </row>
    <row r="905" spans="1:2">
      <c r="A905" s="12" t="s">
        <v>8219</v>
      </c>
      <c r="B905">
        <v>1633</v>
      </c>
    </row>
    <row r="906" spans="1:2">
      <c r="A906" s="12" t="s">
        <v>8219</v>
      </c>
      <c r="B906">
        <v>306</v>
      </c>
    </row>
    <row r="907" spans="1:2">
      <c r="A907" s="12" t="s">
        <v>8219</v>
      </c>
      <c r="B907">
        <v>205</v>
      </c>
    </row>
    <row r="908" spans="1:2">
      <c r="A908" s="12" t="s">
        <v>8219</v>
      </c>
      <c r="B908">
        <v>1281</v>
      </c>
    </row>
    <row r="909" spans="1:2">
      <c r="A909" s="12" t="s">
        <v>8219</v>
      </c>
      <c r="B909">
        <v>103</v>
      </c>
    </row>
    <row r="910" spans="1:2">
      <c r="A910" s="12" t="s">
        <v>8219</v>
      </c>
      <c r="B910">
        <v>1513</v>
      </c>
    </row>
    <row r="911" spans="1:2">
      <c r="A911" s="12" t="s">
        <v>8219</v>
      </c>
      <c r="B911">
        <v>405</v>
      </c>
    </row>
    <row r="912" spans="1:2">
      <c r="A912" s="12" t="s">
        <v>8219</v>
      </c>
      <c r="B912">
        <v>510</v>
      </c>
    </row>
    <row r="913" spans="1:2">
      <c r="A913" s="12" t="s">
        <v>8219</v>
      </c>
      <c r="B913">
        <v>1887</v>
      </c>
    </row>
    <row r="914" spans="1:2">
      <c r="A914" s="12" t="s">
        <v>8219</v>
      </c>
      <c r="B914">
        <v>701</v>
      </c>
    </row>
    <row r="915" spans="1:2">
      <c r="A915" s="12" t="s">
        <v>8219</v>
      </c>
      <c r="B915">
        <v>3863</v>
      </c>
    </row>
    <row r="916" spans="1:2">
      <c r="A916" s="12" t="s">
        <v>8219</v>
      </c>
      <c r="B916">
        <v>238</v>
      </c>
    </row>
    <row r="917" spans="1:2">
      <c r="A917" s="12" t="s">
        <v>8219</v>
      </c>
      <c r="B917">
        <v>2051</v>
      </c>
    </row>
    <row r="918" spans="1:2">
      <c r="A918" s="12" t="s">
        <v>8219</v>
      </c>
      <c r="B918">
        <v>402</v>
      </c>
    </row>
    <row r="919" spans="1:2">
      <c r="A919" s="12" t="s">
        <v>8219</v>
      </c>
      <c r="B919">
        <v>253</v>
      </c>
    </row>
    <row r="920" spans="1:2">
      <c r="A920" s="12" t="s">
        <v>8219</v>
      </c>
      <c r="B920">
        <v>473</v>
      </c>
    </row>
    <row r="921" spans="1:2">
      <c r="A921" s="12" t="s">
        <v>8219</v>
      </c>
      <c r="B921">
        <v>821</v>
      </c>
    </row>
    <row r="922" spans="1:2">
      <c r="A922" s="12" t="s">
        <v>8219</v>
      </c>
      <c r="B922">
        <v>388</v>
      </c>
    </row>
    <row r="923" spans="1:2">
      <c r="A923" s="12" t="s">
        <v>8219</v>
      </c>
      <c r="B923">
        <v>813</v>
      </c>
    </row>
    <row r="924" spans="1:2">
      <c r="A924" s="12" t="s">
        <v>8219</v>
      </c>
      <c r="B924">
        <v>1945</v>
      </c>
    </row>
    <row r="925" spans="1:2">
      <c r="A925" s="12" t="s">
        <v>8219</v>
      </c>
      <c r="B925">
        <v>1637</v>
      </c>
    </row>
    <row r="926" spans="1:2">
      <c r="A926" s="12" t="s">
        <v>8219</v>
      </c>
      <c r="B926">
        <v>1375</v>
      </c>
    </row>
    <row r="927" spans="1:2">
      <c r="A927" s="12" t="s">
        <v>8219</v>
      </c>
      <c r="B927">
        <v>17</v>
      </c>
    </row>
    <row r="928" spans="1:2">
      <c r="A928" s="12" t="s">
        <v>8219</v>
      </c>
      <c r="B928">
        <v>354</v>
      </c>
    </row>
    <row r="929" spans="1:2">
      <c r="A929" s="12" t="s">
        <v>8219</v>
      </c>
      <c r="B929">
        <v>191</v>
      </c>
    </row>
    <row r="930" spans="1:2">
      <c r="A930" s="12" t="s">
        <v>8219</v>
      </c>
      <c r="B930">
        <v>303</v>
      </c>
    </row>
    <row r="931" spans="1:2">
      <c r="A931" s="12" t="s">
        <v>8219</v>
      </c>
      <c r="B931">
        <v>137</v>
      </c>
    </row>
    <row r="932" spans="1:2">
      <c r="A932" s="12" t="s">
        <v>8219</v>
      </c>
      <c r="B932">
        <v>41</v>
      </c>
    </row>
    <row r="933" spans="1:2">
      <c r="A933" s="12" t="s">
        <v>8219</v>
      </c>
      <c r="B933">
        <v>398</v>
      </c>
    </row>
    <row r="934" spans="1:2">
      <c r="A934" s="12" t="s">
        <v>8219</v>
      </c>
      <c r="B934">
        <v>1737</v>
      </c>
    </row>
    <row r="935" spans="1:2">
      <c r="A935" s="12" t="s">
        <v>8219</v>
      </c>
      <c r="B935">
        <v>971</v>
      </c>
    </row>
    <row r="936" spans="1:2">
      <c r="A936" s="12" t="s">
        <v>8219</v>
      </c>
      <c r="B936">
        <v>183</v>
      </c>
    </row>
    <row r="937" spans="1:2">
      <c r="A937" s="12" t="s">
        <v>8219</v>
      </c>
      <c r="B937">
        <v>4562</v>
      </c>
    </row>
    <row r="938" spans="1:2">
      <c r="A938" s="12" t="s">
        <v>8219</v>
      </c>
      <c r="B938">
        <v>26457</v>
      </c>
    </row>
    <row r="939" spans="1:2">
      <c r="A939" s="12" t="s">
        <v>8219</v>
      </c>
      <c r="B939">
        <v>162</v>
      </c>
    </row>
    <row r="940" spans="1:2">
      <c r="A940" s="12" t="s">
        <v>8219</v>
      </c>
      <c r="B940">
        <v>479</v>
      </c>
    </row>
    <row r="941" spans="1:2">
      <c r="A941" s="12" t="s">
        <v>8219</v>
      </c>
      <c r="B941">
        <v>426</v>
      </c>
    </row>
    <row r="942" spans="1:2">
      <c r="A942" s="12" t="s">
        <v>8219</v>
      </c>
      <c r="B942">
        <v>450</v>
      </c>
    </row>
    <row r="943" spans="1:2">
      <c r="A943" s="12" t="s">
        <v>8219</v>
      </c>
      <c r="B943">
        <v>1780</v>
      </c>
    </row>
    <row r="944" spans="1:2">
      <c r="A944" s="12" t="s">
        <v>8219</v>
      </c>
      <c r="B944">
        <v>122</v>
      </c>
    </row>
    <row r="945" spans="1:2">
      <c r="A945" s="12" t="s">
        <v>8219</v>
      </c>
      <c r="B945">
        <v>95</v>
      </c>
    </row>
    <row r="946" spans="1:2">
      <c r="A946" s="12" t="s">
        <v>8219</v>
      </c>
      <c r="B946">
        <v>325</v>
      </c>
    </row>
    <row r="947" spans="1:2">
      <c r="A947" s="12" t="s">
        <v>8219</v>
      </c>
      <c r="B947">
        <v>353</v>
      </c>
    </row>
    <row r="948" spans="1:2">
      <c r="A948" s="12" t="s">
        <v>8219</v>
      </c>
      <c r="B948">
        <v>105</v>
      </c>
    </row>
    <row r="949" spans="1:2">
      <c r="A949" s="12" t="s">
        <v>8219</v>
      </c>
      <c r="B949">
        <v>729</v>
      </c>
    </row>
    <row r="950" spans="1:2">
      <c r="A950" s="12" t="s">
        <v>8219</v>
      </c>
      <c r="B950">
        <v>454</v>
      </c>
    </row>
    <row r="951" spans="1:2">
      <c r="A951" s="12" t="s">
        <v>8219</v>
      </c>
      <c r="B951">
        <v>539</v>
      </c>
    </row>
    <row r="952" spans="1:2">
      <c r="A952" s="12" t="s">
        <v>8219</v>
      </c>
      <c r="B952">
        <v>79</v>
      </c>
    </row>
    <row r="953" spans="1:2">
      <c r="A953" s="12" t="s">
        <v>8219</v>
      </c>
      <c r="B953">
        <v>94</v>
      </c>
    </row>
    <row r="954" spans="1:2">
      <c r="A954" s="12" t="s">
        <v>8219</v>
      </c>
      <c r="B954">
        <v>625</v>
      </c>
    </row>
    <row r="955" spans="1:2">
      <c r="A955" s="12" t="s">
        <v>8219</v>
      </c>
      <c r="B955">
        <v>508</v>
      </c>
    </row>
    <row r="956" spans="1:2">
      <c r="A956" s="12" t="s">
        <v>8219</v>
      </c>
      <c r="B956">
        <v>531</v>
      </c>
    </row>
    <row r="957" spans="1:2">
      <c r="A957" s="12" t="s">
        <v>8219</v>
      </c>
      <c r="B957">
        <v>158</v>
      </c>
    </row>
    <row r="958" spans="1:2">
      <c r="A958" s="12" t="s">
        <v>8219</v>
      </c>
      <c r="B958">
        <v>508</v>
      </c>
    </row>
    <row r="959" spans="1:2">
      <c r="A959" s="12" t="s">
        <v>8219</v>
      </c>
      <c r="B959">
        <v>644</v>
      </c>
    </row>
    <row r="960" spans="1:2">
      <c r="A960" s="12" t="s">
        <v>8219</v>
      </c>
      <c r="B960">
        <v>848</v>
      </c>
    </row>
    <row r="961" spans="1:2">
      <c r="A961" s="12" t="s">
        <v>8219</v>
      </c>
      <c r="B961">
        <v>429</v>
      </c>
    </row>
    <row r="962" spans="1:2">
      <c r="A962" s="12" t="s">
        <v>8219</v>
      </c>
      <c r="B962">
        <v>204</v>
      </c>
    </row>
    <row r="963" spans="1:2">
      <c r="A963" s="12" t="s">
        <v>8219</v>
      </c>
      <c r="B963">
        <v>379</v>
      </c>
    </row>
    <row r="964" spans="1:2">
      <c r="A964" s="12" t="s">
        <v>8219</v>
      </c>
      <c r="B964">
        <v>271</v>
      </c>
    </row>
    <row r="965" spans="1:2">
      <c r="A965" s="12" t="s">
        <v>8219</v>
      </c>
      <c r="B965">
        <v>120</v>
      </c>
    </row>
    <row r="966" spans="1:2">
      <c r="A966" s="12" t="s">
        <v>8219</v>
      </c>
      <c r="B966">
        <v>140</v>
      </c>
    </row>
    <row r="967" spans="1:2">
      <c r="A967" s="12" t="s">
        <v>8219</v>
      </c>
      <c r="B967">
        <v>193</v>
      </c>
    </row>
    <row r="968" spans="1:2">
      <c r="A968" s="12" t="s">
        <v>8219</v>
      </c>
      <c r="B968">
        <v>180</v>
      </c>
    </row>
    <row r="969" spans="1:2">
      <c r="A969" s="12" t="s">
        <v>8219</v>
      </c>
      <c r="B969">
        <v>263</v>
      </c>
    </row>
    <row r="970" spans="1:2">
      <c r="A970" s="12" t="s">
        <v>8219</v>
      </c>
      <c r="B970">
        <v>217</v>
      </c>
    </row>
    <row r="971" spans="1:2">
      <c r="A971" s="12" t="s">
        <v>8219</v>
      </c>
      <c r="B971">
        <v>443</v>
      </c>
    </row>
    <row r="972" spans="1:2">
      <c r="A972" s="12" t="s">
        <v>8219</v>
      </c>
      <c r="B972">
        <v>1373</v>
      </c>
    </row>
    <row r="973" spans="1:2">
      <c r="A973" s="12" t="s">
        <v>8219</v>
      </c>
      <c r="B973">
        <v>742</v>
      </c>
    </row>
    <row r="974" spans="1:2">
      <c r="A974" s="12" t="s">
        <v>8219</v>
      </c>
      <c r="B974">
        <v>170</v>
      </c>
    </row>
    <row r="975" spans="1:2">
      <c r="A975" s="12" t="s">
        <v>8219</v>
      </c>
      <c r="B975">
        <v>242</v>
      </c>
    </row>
    <row r="976" spans="1:2">
      <c r="A976" s="12" t="s">
        <v>8219</v>
      </c>
      <c r="B976">
        <v>541</v>
      </c>
    </row>
    <row r="977" spans="1:2">
      <c r="A977" s="12" t="s">
        <v>8219</v>
      </c>
      <c r="B977">
        <v>121</v>
      </c>
    </row>
    <row r="978" spans="1:2">
      <c r="A978" s="12" t="s">
        <v>8219</v>
      </c>
      <c r="B978">
        <v>621</v>
      </c>
    </row>
    <row r="979" spans="1:2">
      <c r="A979" s="12" t="s">
        <v>8219</v>
      </c>
      <c r="B979">
        <v>101</v>
      </c>
    </row>
    <row r="980" spans="1:2">
      <c r="A980" s="12" t="s">
        <v>8219</v>
      </c>
      <c r="B980">
        <v>554</v>
      </c>
    </row>
    <row r="981" spans="1:2">
      <c r="A981" s="12" t="s">
        <v>8219</v>
      </c>
      <c r="B981">
        <v>666</v>
      </c>
    </row>
    <row r="982" spans="1:2">
      <c r="A982" s="12" t="s">
        <v>8219</v>
      </c>
      <c r="B982">
        <v>410</v>
      </c>
    </row>
    <row r="983" spans="1:2">
      <c r="A983" s="12" t="s">
        <v>8219</v>
      </c>
      <c r="B983">
        <v>375</v>
      </c>
    </row>
    <row r="984" spans="1:2">
      <c r="A984" s="12" t="s">
        <v>8219</v>
      </c>
      <c r="B984">
        <v>1364</v>
      </c>
    </row>
    <row r="985" spans="1:2">
      <c r="A985" s="12" t="s">
        <v>8219</v>
      </c>
      <c r="B985">
        <v>35</v>
      </c>
    </row>
    <row r="986" spans="1:2">
      <c r="A986" s="12" t="s">
        <v>8219</v>
      </c>
      <c r="B986">
        <v>203</v>
      </c>
    </row>
    <row r="987" spans="1:2">
      <c r="A987" s="12" t="s">
        <v>8219</v>
      </c>
      <c r="B987">
        <v>49</v>
      </c>
    </row>
    <row r="988" spans="1:2">
      <c r="A988" s="12" t="s">
        <v>8219</v>
      </c>
      <c r="B988">
        <v>5812</v>
      </c>
    </row>
    <row r="989" spans="1:2">
      <c r="A989" s="12" t="s">
        <v>8219</v>
      </c>
      <c r="B989">
        <v>1556</v>
      </c>
    </row>
    <row r="990" spans="1:2">
      <c r="A990" s="12" t="s">
        <v>8219</v>
      </c>
      <c r="B990">
        <v>65</v>
      </c>
    </row>
    <row r="991" spans="1:2">
      <c r="A991" s="12" t="s">
        <v>8219</v>
      </c>
      <c r="B991">
        <v>10</v>
      </c>
    </row>
    <row r="992" spans="1:2">
      <c r="A992" s="12" t="s">
        <v>8219</v>
      </c>
      <c r="B992">
        <v>76</v>
      </c>
    </row>
    <row r="993" spans="1:2">
      <c r="A993" s="12" t="s">
        <v>8219</v>
      </c>
      <c r="B993">
        <v>263</v>
      </c>
    </row>
    <row r="994" spans="1:2">
      <c r="A994" s="12" t="s">
        <v>8219</v>
      </c>
      <c r="B994">
        <v>1530</v>
      </c>
    </row>
    <row r="995" spans="1:2">
      <c r="A995" s="12" t="s">
        <v>8219</v>
      </c>
      <c r="B995">
        <v>278</v>
      </c>
    </row>
    <row r="996" spans="1:2">
      <c r="A996" s="12" t="s">
        <v>8219</v>
      </c>
      <c r="B996">
        <v>350</v>
      </c>
    </row>
    <row r="997" spans="1:2">
      <c r="A997" s="12" t="s">
        <v>8219</v>
      </c>
      <c r="B997">
        <v>470</v>
      </c>
    </row>
    <row r="998" spans="1:2">
      <c r="A998" s="12" t="s">
        <v>8219</v>
      </c>
      <c r="B998">
        <v>3</v>
      </c>
    </row>
    <row r="999" spans="1:2">
      <c r="A999" s="12" t="s">
        <v>8219</v>
      </c>
      <c r="B999">
        <v>8200</v>
      </c>
    </row>
    <row r="1000" spans="1:2">
      <c r="A1000" s="12" t="s">
        <v>8219</v>
      </c>
      <c r="B1000">
        <v>8359</v>
      </c>
    </row>
    <row r="1001" spans="1:2">
      <c r="A1001" s="12" t="s">
        <v>8219</v>
      </c>
      <c r="B1001">
        <v>188</v>
      </c>
    </row>
    <row r="1002" spans="1:2">
      <c r="A1002" s="12" t="s">
        <v>8219</v>
      </c>
      <c r="B1002">
        <v>48</v>
      </c>
    </row>
    <row r="1003" spans="1:2">
      <c r="A1003" s="12" t="s">
        <v>8219</v>
      </c>
      <c r="B1003">
        <v>607</v>
      </c>
    </row>
    <row r="1004" spans="1:2">
      <c r="A1004" s="12" t="s">
        <v>8219</v>
      </c>
      <c r="B1004">
        <v>50</v>
      </c>
    </row>
    <row r="1005" spans="1:2">
      <c r="A1005" s="12" t="s">
        <v>8219</v>
      </c>
      <c r="B1005">
        <v>55</v>
      </c>
    </row>
    <row r="1006" spans="1:2">
      <c r="A1006" s="12" t="s">
        <v>8219</v>
      </c>
      <c r="B1006">
        <v>38</v>
      </c>
    </row>
    <row r="1007" spans="1:2">
      <c r="A1007" s="12" t="s">
        <v>8219</v>
      </c>
      <c r="B1007">
        <v>25</v>
      </c>
    </row>
    <row r="1008" spans="1:2">
      <c r="A1008" s="12" t="s">
        <v>8219</v>
      </c>
      <c r="B1008">
        <v>46</v>
      </c>
    </row>
    <row r="1009" spans="1:2">
      <c r="A1009" s="12" t="s">
        <v>8219</v>
      </c>
      <c r="B1009">
        <v>83</v>
      </c>
    </row>
    <row r="1010" spans="1:2">
      <c r="A1010" s="12" t="s">
        <v>8219</v>
      </c>
      <c r="B1010">
        <v>35</v>
      </c>
    </row>
    <row r="1011" spans="1:2">
      <c r="A1011" s="12" t="s">
        <v>8219</v>
      </c>
      <c r="B1011">
        <v>25</v>
      </c>
    </row>
    <row r="1012" spans="1:2">
      <c r="A1012" s="12" t="s">
        <v>8219</v>
      </c>
      <c r="B1012">
        <v>75</v>
      </c>
    </row>
    <row r="1013" spans="1:2">
      <c r="A1013" s="12" t="s">
        <v>8219</v>
      </c>
      <c r="B1013">
        <v>62</v>
      </c>
    </row>
    <row r="1014" spans="1:2">
      <c r="A1014" s="12" t="s">
        <v>8219</v>
      </c>
      <c r="B1014">
        <v>160</v>
      </c>
    </row>
    <row r="1015" spans="1:2">
      <c r="A1015" s="12" t="s">
        <v>8219</v>
      </c>
      <c r="B1015">
        <v>246</v>
      </c>
    </row>
    <row r="1016" spans="1:2">
      <c r="A1016" s="12" t="s">
        <v>8219</v>
      </c>
      <c r="B1016">
        <v>55</v>
      </c>
    </row>
    <row r="1017" spans="1:2">
      <c r="A1017" s="12" t="s">
        <v>8219</v>
      </c>
      <c r="B1017">
        <v>23</v>
      </c>
    </row>
    <row r="1018" spans="1:2">
      <c r="A1018" s="12" t="s">
        <v>8219</v>
      </c>
      <c r="B1018">
        <v>72</v>
      </c>
    </row>
    <row r="1019" spans="1:2">
      <c r="A1019" s="12" t="s">
        <v>8219</v>
      </c>
      <c r="B1019">
        <v>22</v>
      </c>
    </row>
    <row r="1020" spans="1:2">
      <c r="A1020" s="12" t="s">
        <v>8219</v>
      </c>
      <c r="B1020">
        <v>14</v>
      </c>
    </row>
    <row r="1021" spans="1:2">
      <c r="A1021" s="12" t="s">
        <v>8219</v>
      </c>
      <c r="B1021">
        <v>38</v>
      </c>
    </row>
    <row r="1022" spans="1:2">
      <c r="A1022" s="12" t="s">
        <v>8219</v>
      </c>
      <c r="B1022">
        <v>32</v>
      </c>
    </row>
    <row r="1023" spans="1:2">
      <c r="A1023" s="12" t="s">
        <v>8219</v>
      </c>
      <c r="B1023">
        <v>63</v>
      </c>
    </row>
    <row r="1024" spans="1:2">
      <c r="A1024" s="12" t="s">
        <v>8219</v>
      </c>
      <c r="B1024">
        <v>27</v>
      </c>
    </row>
    <row r="1025" spans="1:2">
      <c r="A1025" s="12" t="s">
        <v>8219</v>
      </c>
      <c r="B1025">
        <v>44</v>
      </c>
    </row>
    <row r="1026" spans="1:2">
      <c r="A1026" s="12" t="s">
        <v>8219</v>
      </c>
      <c r="B1026">
        <v>38</v>
      </c>
    </row>
    <row r="1027" spans="1:2">
      <c r="A1027" s="12" t="s">
        <v>8219</v>
      </c>
      <c r="B1027">
        <v>115</v>
      </c>
    </row>
    <row r="1028" spans="1:2">
      <c r="A1028" s="12" t="s">
        <v>8219</v>
      </c>
      <c r="B1028">
        <v>37</v>
      </c>
    </row>
    <row r="1029" spans="1:2">
      <c r="A1029" s="12" t="s">
        <v>8219</v>
      </c>
      <c r="B1029">
        <v>99</v>
      </c>
    </row>
    <row r="1030" spans="1:2">
      <c r="A1030" s="12" t="s">
        <v>8219</v>
      </c>
      <c r="B1030">
        <v>44</v>
      </c>
    </row>
    <row r="1031" spans="1:2">
      <c r="A1031" s="12" t="s">
        <v>8219</v>
      </c>
      <c r="B1031">
        <v>58</v>
      </c>
    </row>
    <row r="1032" spans="1:2">
      <c r="A1032" s="12" t="s">
        <v>8219</v>
      </c>
      <c r="B1032">
        <v>191</v>
      </c>
    </row>
    <row r="1033" spans="1:2">
      <c r="A1033" s="12" t="s">
        <v>8219</v>
      </c>
      <c r="B1033">
        <v>40</v>
      </c>
    </row>
    <row r="1034" spans="1:2">
      <c r="A1034" s="12" t="s">
        <v>8219</v>
      </c>
      <c r="B1034">
        <v>38</v>
      </c>
    </row>
    <row r="1035" spans="1:2">
      <c r="A1035" s="12" t="s">
        <v>8219</v>
      </c>
      <c r="B1035">
        <v>39</v>
      </c>
    </row>
    <row r="1036" spans="1:2">
      <c r="A1036" s="12" t="s">
        <v>8219</v>
      </c>
      <c r="B1036">
        <v>11</v>
      </c>
    </row>
    <row r="1037" spans="1:2">
      <c r="A1037" s="12" t="s">
        <v>8219</v>
      </c>
      <c r="B1037">
        <v>107</v>
      </c>
    </row>
    <row r="1038" spans="1:2">
      <c r="A1038" s="12" t="s">
        <v>8219</v>
      </c>
      <c r="B1038">
        <v>147</v>
      </c>
    </row>
    <row r="1039" spans="1:2">
      <c r="A1039" s="12" t="s">
        <v>8219</v>
      </c>
      <c r="B1039">
        <v>36</v>
      </c>
    </row>
    <row r="1040" spans="1:2">
      <c r="A1040" s="12" t="s">
        <v>8219</v>
      </c>
      <c r="B1040">
        <v>92</v>
      </c>
    </row>
    <row r="1041" spans="1:2">
      <c r="A1041" s="12" t="s">
        <v>8219</v>
      </c>
      <c r="B1041">
        <v>35</v>
      </c>
    </row>
    <row r="1042" spans="1:2">
      <c r="A1042" s="12" t="s">
        <v>8219</v>
      </c>
      <c r="B1042">
        <v>17</v>
      </c>
    </row>
    <row r="1043" spans="1:2">
      <c r="A1043" s="12" t="s">
        <v>8219</v>
      </c>
      <c r="B1043">
        <v>22</v>
      </c>
    </row>
    <row r="1044" spans="1:2">
      <c r="A1044" s="12" t="s">
        <v>8219</v>
      </c>
      <c r="B1044">
        <v>69</v>
      </c>
    </row>
    <row r="1045" spans="1:2">
      <c r="A1045" s="12" t="s">
        <v>8219</v>
      </c>
      <c r="B1045">
        <v>13</v>
      </c>
    </row>
    <row r="1046" spans="1:2">
      <c r="A1046" s="12" t="s">
        <v>8219</v>
      </c>
      <c r="B1046">
        <v>58</v>
      </c>
    </row>
    <row r="1047" spans="1:2">
      <c r="A1047" s="12" t="s">
        <v>8219</v>
      </c>
      <c r="B1047">
        <v>44</v>
      </c>
    </row>
    <row r="1048" spans="1:2">
      <c r="A1048" s="12" t="s">
        <v>8219</v>
      </c>
      <c r="B1048">
        <v>83</v>
      </c>
    </row>
    <row r="1049" spans="1:2">
      <c r="A1049" s="12" t="s">
        <v>8219</v>
      </c>
      <c r="B1049">
        <v>117</v>
      </c>
    </row>
    <row r="1050" spans="1:2">
      <c r="A1050" s="12" t="s">
        <v>8219</v>
      </c>
      <c r="B1050">
        <v>32</v>
      </c>
    </row>
    <row r="1051" spans="1:2">
      <c r="A1051" s="12" t="s">
        <v>8219</v>
      </c>
      <c r="B1051">
        <v>8</v>
      </c>
    </row>
    <row r="1052" spans="1:2">
      <c r="A1052" s="12" t="s">
        <v>8219</v>
      </c>
      <c r="B1052">
        <v>340</v>
      </c>
    </row>
    <row r="1053" spans="1:2">
      <c r="A1053" s="12" t="s">
        <v>8219</v>
      </c>
      <c r="B1053">
        <v>7</v>
      </c>
    </row>
    <row r="1054" spans="1:2">
      <c r="A1054" s="12" t="s">
        <v>8219</v>
      </c>
      <c r="B1054">
        <v>19</v>
      </c>
    </row>
    <row r="1055" spans="1:2">
      <c r="A1055" s="12" t="s">
        <v>8219</v>
      </c>
      <c r="B1055">
        <v>47</v>
      </c>
    </row>
    <row r="1056" spans="1:2">
      <c r="A1056" s="12" t="s">
        <v>8219</v>
      </c>
      <c r="B1056">
        <v>13</v>
      </c>
    </row>
    <row r="1057" spans="1:2">
      <c r="A1057" s="12" t="s">
        <v>8219</v>
      </c>
      <c r="B1057">
        <v>90</v>
      </c>
    </row>
    <row r="1058" spans="1:2">
      <c r="A1058" s="12" t="s">
        <v>8219</v>
      </c>
      <c r="B1058">
        <v>63</v>
      </c>
    </row>
    <row r="1059" spans="1:2">
      <c r="A1059" s="12" t="s">
        <v>8219</v>
      </c>
      <c r="B1059">
        <v>26</v>
      </c>
    </row>
    <row r="1060" spans="1:2">
      <c r="A1060" s="12" t="s">
        <v>8219</v>
      </c>
      <c r="B1060">
        <v>71</v>
      </c>
    </row>
    <row r="1061" spans="1:2">
      <c r="A1061" s="12" t="s">
        <v>8219</v>
      </c>
      <c r="B1061">
        <v>38</v>
      </c>
    </row>
    <row r="1062" spans="1:2">
      <c r="A1062" s="12" t="s">
        <v>8219</v>
      </c>
      <c r="B1062">
        <v>859</v>
      </c>
    </row>
    <row r="1063" spans="1:2">
      <c r="A1063" s="12" t="s">
        <v>8219</v>
      </c>
      <c r="B1063">
        <v>21</v>
      </c>
    </row>
    <row r="1064" spans="1:2">
      <c r="A1064" s="12" t="s">
        <v>8219</v>
      </c>
      <c r="B1064">
        <v>78</v>
      </c>
    </row>
    <row r="1065" spans="1:2">
      <c r="A1065" s="12" t="s">
        <v>8219</v>
      </c>
      <c r="B1065">
        <v>53</v>
      </c>
    </row>
    <row r="1066" spans="1:2">
      <c r="A1066" s="12" t="s">
        <v>8219</v>
      </c>
      <c r="B1066">
        <v>356</v>
      </c>
    </row>
    <row r="1067" spans="1:2">
      <c r="A1067" s="12" t="s">
        <v>8219</v>
      </c>
      <c r="B1067">
        <v>279</v>
      </c>
    </row>
    <row r="1068" spans="1:2">
      <c r="A1068" s="12" t="s">
        <v>8219</v>
      </c>
      <c r="B1068">
        <v>266</v>
      </c>
    </row>
    <row r="1069" spans="1:2">
      <c r="A1069" s="12" t="s">
        <v>8219</v>
      </c>
      <c r="B1069">
        <v>623</v>
      </c>
    </row>
    <row r="1070" spans="1:2">
      <c r="A1070" s="12" t="s">
        <v>8219</v>
      </c>
      <c r="B1070">
        <v>392</v>
      </c>
    </row>
    <row r="1071" spans="1:2">
      <c r="A1071" s="12" t="s">
        <v>8219</v>
      </c>
      <c r="B1071">
        <v>3562</v>
      </c>
    </row>
    <row r="1072" spans="1:2">
      <c r="A1072" s="12" t="s">
        <v>8219</v>
      </c>
      <c r="B1072">
        <v>514</v>
      </c>
    </row>
    <row r="1073" spans="1:2">
      <c r="A1073" s="12" t="s">
        <v>8219</v>
      </c>
      <c r="B1073">
        <v>88</v>
      </c>
    </row>
    <row r="1074" spans="1:2">
      <c r="A1074" s="12" t="s">
        <v>8219</v>
      </c>
      <c r="B1074">
        <v>537</v>
      </c>
    </row>
    <row r="1075" spans="1:2">
      <c r="A1075" s="12" t="s">
        <v>8219</v>
      </c>
      <c r="B1075">
        <v>25</v>
      </c>
    </row>
    <row r="1076" spans="1:2">
      <c r="A1076" s="12" t="s">
        <v>8219</v>
      </c>
      <c r="B1076">
        <v>3238</v>
      </c>
    </row>
    <row r="1077" spans="1:2">
      <c r="A1077" s="12" t="s">
        <v>8219</v>
      </c>
      <c r="B1077">
        <v>897</v>
      </c>
    </row>
    <row r="1078" spans="1:2">
      <c r="A1078" s="12" t="s">
        <v>8219</v>
      </c>
      <c r="B1078">
        <v>878</v>
      </c>
    </row>
    <row r="1079" spans="1:2">
      <c r="A1079" s="12" t="s">
        <v>8219</v>
      </c>
      <c r="B1079">
        <v>115</v>
      </c>
    </row>
    <row r="1080" spans="1:2">
      <c r="A1080" s="12" t="s">
        <v>8219</v>
      </c>
      <c r="B1080">
        <v>234</v>
      </c>
    </row>
    <row r="1081" spans="1:2">
      <c r="A1081" s="12" t="s">
        <v>8219</v>
      </c>
      <c r="B1081">
        <v>4330</v>
      </c>
    </row>
    <row r="1082" spans="1:2">
      <c r="A1082" s="12" t="s">
        <v>8219</v>
      </c>
      <c r="B1082">
        <v>651</v>
      </c>
    </row>
    <row r="1083" spans="1:2">
      <c r="A1083" s="12" t="s">
        <v>8219</v>
      </c>
      <c r="B1083">
        <v>251</v>
      </c>
    </row>
    <row r="1084" spans="1:2">
      <c r="A1084" s="12" t="s">
        <v>8219</v>
      </c>
      <c r="B1084">
        <v>263</v>
      </c>
    </row>
    <row r="1085" spans="1:2">
      <c r="A1085" s="12" t="s">
        <v>8219</v>
      </c>
      <c r="B1085">
        <v>28</v>
      </c>
    </row>
    <row r="1086" spans="1:2">
      <c r="A1086" s="12" t="s">
        <v>8219</v>
      </c>
      <c r="B1086">
        <v>721</v>
      </c>
    </row>
    <row r="1087" spans="1:2">
      <c r="A1087" s="12" t="s">
        <v>8219</v>
      </c>
      <c r="B1087">
        <v>50</v>
      </c>
    </row>
    <row r="1088" spans="1:2">
      <c r="A1088" s="12" t="s">
        <v>8219</v>
      </c>
      <c r="B1088">
        <v>73</v>
      </c>
    </row>
    <row r="1089" spans="1:2">
      <c r="A1089" s="12" t="s">
        <v>8219</v>
      </c>
      <c r="B1089">
        <v>27</v>
      </c>
    </row>
    <row r="1090" spans="1:2">
      <c r="A1090" s="12" t="s">
        <v>8219</v>
      </c>
      <c r="B1090">
        <v>34</v>
      </c>
    </row>
    <row r="1091" spans="1:2">
      <c r="A1091" s="12" t="s">
        <v>8219</v>
      </c>
      <c r="B1091">
        <v>7</v>
      </c>
    </row>
    <row r="1092" spans="1:2">
      <c r="A1092" s="12" t="s">
        <v>8219</v>
      </c>
      <c r="B1092">
        <v>24</v>
      </c>
    </row>
    <row r="1093" spans="1:2">
      <c r="A1093" s="12" t="s">
        <v>8219</v>
      </c>
      <c r="B1093">
        <v>15</v>
      </c>
    </row>
    <row r="1094" spans="1:2">
      <c r="A1094" s="12" t="s">
        <v>8219</v>
      </c>
      <c r="B1094">
        <v>72</v>
      </c>
    </row>
    <row r="1095" spans="1:2">
      <c r="A1095" s="12" t="s">
        <v>8219</v>
      </c>
      <c r="B1095">
        <v>120</v>
      </c>
    </row>
    <row r="1096" spans="1:2">
      <c r="A1096" s="12" t="s">
        <v>8219</v>
      </c>
      <c r="B1096">
        <v>123</v>
      </c>
    </row>
    <row r="1097" spans="1:2">
      <c r="A1097" s="12" t="s">
        <v>8219</v>
      </c>
      <c r="B1097">
        <v>1</v>
      </c>
    </row>
    <row r="1098" spans="1:2">
      <c r="A1098" s="12" t="s">
        <v>8219</v>
      </c>
      <c r="B1098">
        <v>24</v>
      </c>
    </row>
    <row r="1099" spans="1:2">
      <c r="A1099" s="12" t="s">
        <v>8219</v>
      </c>
      <c r="B1099">
        <v>33</v>
      </c>
    </row>
    <row r="1100" spans="1:2">
      <c r="A1100" s="12" t="s">
        <v>8219</v>
      </c>
      <c r="B1100">
        <v>14</v>
      </c>
    </row>
    <row r="1101" spans="1:2">
      <c r="A1101" s="12" t="s">
        <v>8219</v>
      </c>
      <c r="B1101">
        <v>9</v>
      </c>
    </row>
    <row r="1102" spans="1:2">
      <c r="A1102" s="12" t="s">
        <v>8219</v>
      </c>
      <c r="B1102">
        <v>76</v>
      </c>
    </row>
    <row r="1103" spans="1:2">
      <c r="A1103" s="12" t="s">
        <v>8219</v>
      </c>
      <c r="B1103">
        <v>19</v>
      </c>
    </row>
    <row r="1104" spans="1:2">
      <c r="A1104" s="12" t="s">
        <v>8219</v>
      </c>
      <c r="B1104">
        <v>69</v>
      </c>
    </row>
    <row r="1105" spans="1:2">
      <c r="A1105" s="12" t="s">
        <v>8219</v>
      </c>
      <c r="B1105">
        <v>218</v>
      </c>
    </row>
    <row r="1106" spans="1:2">
      <c r="A1106" s="12" t="s">
        <v>8219</v>
      </c>
      <c r="B1106">
        <v>30</v>
      </c>
    </row>
    <row r="1107" spans="1:2">
      <c r="A1107" s="12" t="s">
        <v>8219</v>
      </c>
      <c r="B1107">
        <v>100</v>
      </c>
    </row>
    <row r="1108" spans="1:2">
      <c r="A1108" s="12" t="s">
        <v>8219</v>
      </c>
      <c r="B1108">
        <v>296</v>
      </c>
    </row>
    <row r="1109" spans="1:2">
      <c r="A1109" s="12" t="s">
        <v>8219</v>
      </c>
      <c r="B1109">
        <v>1204</v>
      </c>
    </row>
    <row r="1110" spans="1:2">
      <c r="A1110" s="12" t="s">
        <v>8219</v>
      </c>
      <c r="B1110">
        <v>321</v>
      </c>
    </row>
    <row r="1111" spans="1:2">
      <c r="A1111" s="12" t="s">
        <v>8219</v>
      </c>
      <c r="B1111">
        <v>301</v>
      </c>
    </row>
    <row r="1112" spans="1:2">
      <c r="A1112" s="12" t="s">
        <v>8219</v>
      </c>
      <c r="B1112">
        <v>144</v>
      </c>
    </row>
    <row r="1113" spans="1:2">
      <c r="A1113" s="12" t="s">
        <v>8219</v>
      </c>
      <c r="B1113">
        <v>539</v>
      </c>
    </row>
    <row r="1114" spans="1:2">
      <c r="A1114" s="12" t="s">
        <v>8219</v>
      </c>
      <c r="B1114">
        <v>498</v>
      </c>
    </row>
    <row r="1115" spans="1:2">
      <c r="A1115" s="12" t="s">
        <v>8219</v>
      </c>
      <c r="B1115">
        <v>1113</v>
      </c>
    </row>
    <row r="1116" spans="1:2">
      <c r="A1116" s="12" t="s">
        <v>8219</v>
      </c>
      <c r="B1116">
        <v>988</v>
      </c>
    </row>
    <row r="1117" spans="1:2">
      <c r="A1117" s="12" t="s">
        <v>8219</v>
      </c>
      <c r="B1117">
        <v>391</v>
      </c>
    </row>
    <row r="1118" spans="1:2">
      <c r="A1118" s="12" t="s">
        <v>8219</v>
      </c>
      <c r="B1118">
        <v>28</v>
      </c>
    </row>
    <row r="1119" spans="1:2">
      <c r="A1119" s="12" t="s">
        <v>8219</v>
      </c>
      <c r="B1119">
        <v>147</v>
      </c>
    </row>
    <row r="1120" spans="1:2">
      <c r="A1120" s="12" t="s">
        <v>8219</v>
      </c>
      <c r="B1120">
        <v>680</v>
      </c>
    </row>
    <row r="1121" spans="1:2">
      <c r="A1121" s="12" t="s">
        <v>8219</v>
      </c>
      <c r="B1121">
        <v>983</v>
      </c>
    </row>
    <row r="1122" spans="1:2">
      <c r="A1122" s="12" t="s">
        <v>8219</v>
      </c>
      <c r="B1122">
        <v>79</v>
      </c>
    </row>
    <row r="1123" spans="1:2">
      <c r="A1123" s="12" t="s">
        <v>8219</v>
      </c>
      <c r="B1123">
        <v>426</v>
      </c>
    </row>
    <row r="1124" spans="1:2">
      <c r="A1124" s="12" t="s">
        <v>8219</v>
      </c>
      <c r="B1124">
        <v>96</v>
      </c>
    </row>
    <row r="1125" spans="1:2">
      <c r="A1125" s="12" t="s">
        <v>8219</v>
      </c>
      <c r="B1125">
        <v>163</v>
      </c>
    </row>
    <row r="1126" spans="1:2">
      <c r="A1126" s="12" t="s">
        <v>8219</v>
      </c>
      <c r="B1126">
        <v>2525</v>
      </c>
    </row>
    <row r="1127" spans="1:2">
      <c r="A1127" s="12" t="s">
        <v>8219</v>
      </c>
      <c r="B1127">
        <v>2035</v>
      </c>
    </row>
    <row r="1128" spans="1:2">
      <c r="A1128" s="12" t="s">
        <v>8219</v>
      </c>
      <c r="B1128">
        <v>290</v>
      </c>
    </row>
    <row r="1129" spans="1:2">
      <c r="A1129" s="12" t="s">
        <v>8219</v>
      </c>
      <c r="B1129">
        <v>1980</v>
      </c>
    </row>
    <row r="1130" spans="1:2">
      <c r="A1130" s="12" t="s">
        <v>8219</v>
      </c>
      <c r="B1130">
        <v>57</v>
      </c>
    </row>
    <row r="1131" spans="1:2">
      <c r="A1131" s="12" t="s">
        <v>8219</v>
      </c>
      <c r="B1131">
        <v>380</v>
      </c>
    </row>
    <row r="1132" spans="1:2">
      <c r="A1132" s="12" t="s">
        <v>8219</v>
      </c>
      <c r="B1132">
        <v>128</v>
      </c>
    </row>
    <row r="1133" spans="1:2">
      <c r="A1133" s="12" t="s">
        <v>8219</v>
      </c>
      <c r="B1133">
        <v>180</v>
      </c>
    </row>
    <row r="1134" spans="1:2">
      <c r="A1134" s="12" t="s">
        <v>8219</v>
      </c>
      <c r="B1134">
        <v>571</v>
      </c>
    </row>
    <row r="1135" spans="1:2">
      <c r="A1135" s="12" t="s">
        <v>8219</v>
      </c>
      <c r="B1135">
        <v>480</v>
      </c>
    </row>
    <row r="1136" spans="1:2">
      <c r="A1136" s="12" t="s">
        <v>8219</v>
      </c>
      <c r="B1136">
        <v>249</v>
      </c>
    </row>
    <row r="1137" spans="1:2">
      <c r="A1137" s="12" t="s">
        <v>8219</v>
      </c>
      <c r="B1137">
        <v>84</v>
      </c>
    </row>
    <row r="1138" spans="1:2">
      <c r="A1138" s="12" t="s">
        <v>8219</v>
      </c>
      <c r="B1138">
        <v>197</v>
      </c>
    </row>
    <row r="1139" spans="1:2">
      <c r="A1139" s="12" t="s">
        <v>8219</v>
      </c>
      <c r="B1139">
        <v>271</v>
      </c>
    </row>
    <row r="1140" spans="1:2">
      <c r="A1140" s="12" t="s">
        <v>8219</v>
      </c>
      <c r="B1140">
        <v>50</v>
      </c>
    </row>
    <row r="1141" spans="1:2">
      <c r="A1141" s="12" t="s">
        <v>8219</v>
      </c>
      <c r="B1141">
        <v>169</v>
      </c>
    </row>
    <row r="1142" spans="1:2">
      <c r="A1142" s="12" t="s">
        <v>8219</v>
      </c>
      <c r="B1142">
        <v>205</v>
      </c>
    </row>
    <row r="1143" spans="1:2">
      <c r="A1143" s="12" t="s">
        <v>8219</v>
      </c>
      <c r="B1143">
        <v>206</v>
      </c>
    </row>
    <row r="1144" spans="1:2">
      <c r="A1144" s="12" t="s">
        <v>8219</v>
      </c>
      <c r="B1144">
        <v>84</v>
      </c>
    </row>
    <row r="1145" spans="1:2">
      <c r="A1145" s="12" t="s">
        <v>8219</v>
      </c>
      <c r="B1145">
        <v>210</v>
      </c>
    </row>
    <row r="1146" spans="1:2">
      <c r="A1146" s="12" t="s">
        <v>8219</v>
      </c>
      <c r="B1146">
        <v>181</v>
      </c>
    </row>
    <row r="1147" spans="1:2">
      <c r="A1147" s="12" t="s">
        <v>8219</v>
      </c>
      <c r="B1147">
        <v>60</v>
      </c>
    </row>
    <row r="1148" spans="1:2">
      <c r="A1148" s="12" t="s">
        <v>8219</v>
      </c>
      <c r="B1148">
        <v>445</v>
      </c>
    </row>
    <row r="1149" spans="1:2">
      <c r="A1149" s="12" t="s">
        <v>8219</v>
      </c>
      <c r="B1149">
        <v>17</v>
      </c>
    </row>
    <row r="1150" spans="1:2">
      <c r="A1150" s="12" t="s">
        <v>8219</v>
      </c>
      <c r="B1150">
        <v>194</v>
      </c>
    </row>
    <row r="1151" spans="1:2">
      <c r="A1151" s="12" t="s">
        <v>8219</v>
      </c>
      <c r="B1151">
        <v>404</v>
      </c>
    </row>
    <row r="1152" spans="1:2">
      <c r="A1152" s="12" t="s">
        <v>8219</v>
      </c>
      <c r="B1152">
        <v>194</v>
      </c>
    </row>
    <row r="1153" spans="1:2">
      <c r="A1153" s="12" t="s">
        <v>8219</v>
      </c>
      <c r="B1153">
        <v>902</v>
      </c>
    </row>
    <row r="1154" spans="1:2">
      <c r="A1154" s="12" t="s">
        <v>8219</v>
      </c>
      <c r="B1154">
        <v>1670</v>
      </c>
    </row>
    <row r="1155" spans="1:2">
      <c r="A1155" s="12" t="s">
        <v>8219</v>
      </c>
      <c r="B1155">
        <v>1328</v>
      </c>
    </row>
    <row r="1156" spans="1:2">
      <c r="A1156" s="12" t="s">
        <v>8219</v>
      </c>
      <c r="B1156">
        <v>944</v>
      </c>
    </row>
    <row r="1157" spans="1:2">
      <c r="A1157" s="12" t="s">
        <v>8219</v>
      </c>
      <c r="B1157">
        <v>147</v>
      </c>
    </row>
    <row r="1158" spans="1:2">
      <c r="A1158" s="12" t="s">
        <v>8219</v>
      </c>
      <c r="B1158">
        <v>99</v>
      </c>
    </row>
    <row r="1159" spans="1:2">
      <c r="A1159" s="12" t="s">
        <v>8219</v>
      </c>
      <c r="B1159">
        <v>79</v>
      </c>
    </row>
    <row r="1160" spans="1:2">
      <c r="A1160" s="12" t="s">
        <v>8219</v>
      </c>
      <c r="B1160">
        <v>75</v>
      </c>
    </row>
    <row r="1161" spans="1:2">
      <c r="A1161" s="12" t="s">
        <v>8219</v>
      </c>
      <c r="B1161">
        <v>207</v>
      </c>
    </row>
    <row r="1162" spans="1:2">
      <c r="A1162" s="12" t="s">
        <v>8219</v>
      </c>
      <c r="B1162">
        <v>102</v>
      </c>
    </row>
    <row r="1163" spans="1:2">
      <c r="A1163" s="12" t="s">
        <v>8219</v>
      </c>
      <c r="B1163">
        <v>32</v>
      </c>
    </row>
    <row r="1164" spans="1:2">
      <c r="A1164" s="12" t="s">
        <v>8219</v>
      </c>
      <c r="B1164">
        <v>480</v>
      </c>
    </row>
    <row r="1165" spans="1:2">
      <c r="A1165" s="12" t="s">
        <v>8219</v>
      </c>
      <c r="B1165">
        <v>11</v>
      </c>
    </row>
    <row r="1166" spans="1:2">
      <c r="A1166" s="12" t="s">
        <v>8219</v>
      </c>
      <c r="B1166">
        <v>12</v>
      </c>
    </row>
    <row r="1167" spans="1:2">
      <c r="A1167" s="12" t="s">
        <v>8219</v>
      </c>
      <c r="B1167">
        <v>48</v>
      </c>
    </row>
    <row r="1168" spans="1:2">
      <c r="A1168" s="12" t="s">
        <v>8219</v>
      </c>
      <c r="B1168">
        <v>59</v>
      </c>
    </row>
    <row r="1169" spans="1:2">
      <c r="A1169" s="12" t="s">
        <v>8219</v>
      </c>
      <c r="B1169">
        <v>79</v>
      </c>
    </row>
    <row r="1170" spans="1:2">
      <c r="A1170" s="12" t="s">
        <v>8219</v>
      </c>
      <c r="B1170">
        <v>14</v>
      </c>
    </row>
    <row r="1171" spans="1:2">
      <c r="A1171" s="12" t="s">
        <v>8219</v>
      </c>
      <c r="B1171">
        <v>106</v>
      </c>
    </row>
    <row r="1172" spans="1:2">
      <c r="A1172" s="12" t="s">
        <v>8219</v>
      </c>
      <c r="B1172">
        <v>25</v>
      </c>
    </row>
    <row r="1173" spans="1:2">
      <c r="A1173" s="12" t="s">
        <v>8219</v>
      </c>
      <c r="B1173">
        <v>25</v>
      </c>
    </row>
    <row r="1174" spans="1:2">
      <c r="A1174" s="12" t="s">
        <v>8219</v>
      </c>
      <c r="B1174">
        <v>29</v>
      </c>
    </row>
    <row r="1175" spans="1:2">
      <c r="A1175" s="12" t="s">
        <v>8219</v>
      </c>
      <c r="B1175">
        <v>43</v>
      </c>
    </row>
    <row r="1176" spans="1:2">
      <c r="A1176" s="12" t="s">
        <v>8219</v>
      </c>
      <c r="B1176">
        <v>46</v>
      </c>
    </row>
    <row r="1177" spans="1:2">
      <c r="A1177" s="12" t="s">
        <v>8219</v>
      </c>
      <c r="B1177">
        <v>27</v>
      </c>
    </row>
    <row r="1178" spans="1:2">
      <c r="A1178" s="12" t="s">
        <v>8219</v>
      </c>
      <c r="B1178">
        <v>112</v>
      </c>
    </row>
    <row r="1179" spans="1:2">
      <c r="A1179" s="12" t="s">
        <v>8219</v>
      </c>
      <c r="B1179">
        <v>34</v>
      </c>
    </row>
    <row r="1180" spans="1:2">
      <c r="A1180" s="12" t="s">
        <v>8219</v>
      </c>
      <c r="B1180">
        <v>145</v>
      </c>
    </row>
    <row r="1181" spans="1:2">
      <c r="A1181" s="12" t="s">
        <v>8219</v>
      </c>
      <c r="B1181">
        <v>19</v>
      </c>
    </row>
    <row r="1182" spans="1:2">
      <c r="A1182" s="12" t="s">
        <v>8219</v>
      </c>
      <c r="B1182">
        <v>288</v>
      </c>
    </row>
    <row r="1183" spans="1:2">
      <c r="A1183" s="12" t="s">
        <v>8219</v>
      </c>
      <c r="B1183">
        <v>14</v>
      </c>
    </row>
    <row r="1184" spans="1:2">
      <c r="A1184" s="12" t="s">
        <v>8219</v>
      </c>
      <c r="B1184">
        <v>7</v>
      </c>
    </row>
    <row r="1185" spans="1:2">
      <c r="A1185" s="12" t="s">
        <v>8219</v>
      </c>
      <c r="B1185">
        <v>211</v>
      </c>
    </row>
    <row r="1186" spans="1:2">
      <c r="A1186" s="12" t="s">
        <v>8219</v>
      </c>
      <c r="B1186">
        <v>85</v>
      </c>
    </row>
    <row r="1187" spans="1:2">
      <c r="A1187" s="12" t="s">
        <v>8219</v>
      </c>
      <c r="B1187">
        <v>103</v>
      </c>
    </row>
    <row r="1188" spans="1:2">
      <c r="A1188" s="12" t="s">
        <v>8219</v>
      </c>
      <c r="B1188">
        <v>113</v>
      </c>
    </row>
    <row r="1189" spans="1:2">
      <c r="A1189" s="12" t="s">
        <v>8219</v>
      </c>
      <c r="B1189">
        <v>167</v>
      </c>
    </row>
    <row r="1190" spans="1:2">
      <c r="A1190" s="12" t="s">
        <v>8219</v>
      </c>
      <c r="B1190">
        <v>73</v>
      </c>
    </row>
    <row r="1191" spans="1:2">
      <c r="A1191" s="12" t="s">
        <v>8219</v>
      </c>
      <c r="B1191">
        <v>75</v>
      </c>
    </row>
    <row r="1192" spans="1:2">
      <c r="A1192" s="12" t="s">
        <v>8219</v>
      </c>
      <c r="B1192">
        <v>614</v>
      </c>
    </row>
    <row r="1193" spans="1:2">
      <c r="A1193" s="12" t="s">
        <v>8219</v>
      </c>
      <c r="B1193">
        <v>107</v>
      </c>
    </row>
    <row r="1194" spans="1:2">
      <c r="A1194" s="12" t="s">
        <v>8219</v>
      </c>
      <c r="B1194">
        <v>1224</v>
      </c>
    </row>
    <row r="1195" spans="1:2">
      <c r="A1195" s="12" t="s">
        <v>8219</v>
      </c>
      <c r="B1195">
        <v>104</v>
      </c>
    </row>
    <row r="1196" spans="1:2">
      <c r="A1196" s="12" t="s">
        <v>8219</v>
      </c>
      <c r="B1196">
        <v>79</v>
      </c>
    </row>
    <row r="1197" spans="1:2">
      <c r="A1197" s="12" t="s">
        <v>8219</v>
      </c>
      <c r="B1197">
        <v>157</v>
      </c>
    </row>
    <row r="1198" spans="1:2">
      <c r="A1198" s="12" t="s">
        <v>8219</v>
      </c>
      <c r="B1198">
        <v>50</v>
      </c>
    </row>
    <row r="1199" spans="1:2">
      <c r="A1199" s="12" t="s">
        <v>8219</v>
      </c>
      <c r="B1199">
        <v>64</v>
      </c>
    </row>
    <row r="1200" spans="1:2">
      <c r="A1200" s="12" t="s">
        <v>8219</v>
      </c>
      <c r="B1200">
        <v>200</v>
      </c>
    </row>
    <row r="1201" spans="1:2">
      <c r="A1201" s="12" t="s">
        <v>8219</v>
      </c>
      <c r="B1201">
        <v>22</v>
      </c>
    </row>
    <row r="1202" spans="1:2">
      <c r="A1202" s="12" t="s">
        <v>8219</v>
      </c>
      <c r="B1202">
        <v>163</v>
      </c>
    </row>
    <row r="1203" spans="1:2">
      <c r="A1203" s="12" t="s">
        <v>8219</v>
      </c>
      <c r="B1203">
        <v>77</v>
      </c>
    </row>
    <row r="1204" spans="1:2">
      <c r="A1204" s="12" t="s">
        <v>8219</v>
      </c>
      <c r="B1204">
        <v>89</v>
      </c>
    </row>
    <row r="1205" spans="1:2">
      <c r="A1205" s="12" t="s">
        <v>8219</v>
      </c>
      <c r="B1205">
        <v>3355</v>
      </c>
    </row>
    <row r="1206" spans="1:2">
      <c r="A1206" s="12" t="s">
        <v>8219</v>
      </c>
      <c r="B1206">
        <v>537</v>
      </c>
    </row>
    <row r="1207" spans="1:2">
      <c r="A1207" s="12" t="s">
        <v>8219</v>
      </c>
      <c r="B1207">
        <v>125</v>
      </c>
    </row>
    <row r="1208" spans="1:2">
      <c r="A1208" s="12" t="s">
        <v>8219</v>
      </c>
      <c r="B1208">
        <v>163</v>
      </c>
    </row>
    <row r="1209" spans="1:2">
      <c r="A1209" s="12" t="s">
        <v>8219</v>
      </c>
      <c r="B1209">
        <v>283</v>
      </c>
    </row>
    <row r="1210" spans="1:2">
      <c r="A1210" s="12" t="s">
        <v>8219</v>
      </c>
      <c r="B1210">
        <v>352</v>
      </c>
    </row>
    <row r="1211" spans="1:2">
      <c r="A1211" s="12" t="s">
        <v>8219</v>
      </c>
      <c r="B1211">
        <v>94</v>
      </c>
    </row>
    <row r="1212" spans="1:2">
      <c r="A1212" s="12" t="s">
        <v>8219</v>
      </c>
      <c r="B1212">
        <v>67</v>
      </c>
    </row>
    <row r="1213" spans="1:2">
      <c r="A1213" s="12" t="s">
        <v>8219</v>
      </c>
      <c r="B1213">
        <v>221</v>
      </c>
    </row>
    <row r="1214" spans="1:2">
      <c r="A1214" s="12" t="s">
        <v>8219</v>
      </c>
      <c r="B1214">
        <v>2165</v>
      </c>
    </row>
    <row r="1215" spans="1:2">
      <c r="A1215" s="12" t="s">
        <v>8219</v>
      </c>
      <c r="B1215">
        <v>179</v>
      </c>
    </row>
    <row r="1216" spans="1:2">
      <c r="A1216" s="12" t="s">
        <v>8219</v>
      </c>
      <c r="B1216">
        <v>123</v>
      </c>
    </row>
    <row r="1217" spans="1:2">
      <c r="A1217" s="12" t="s">
        <v>8219</v>
      </c>
      <c r="B1217">
        <v>1104</v>
      </c>
    </row>
    <row r="1218" spans="1:2">
      <c r="A1218" s="12" t="s">
        <v>8219</v>
      </c>
      <c r="B1218">
        <v>403</v>
      </c>
    </row>
    <row r="1219" spans="1:2">
      <c r="A1219" s="12" t="s">
        <v>8219</v>
      </c>
      <c r="B1219">
        <v>109</v>
      </c>
    </row>
    <row r="1220" spans="1:2">
      <c r="A1220" s="12" t="s">
        <v>8219</v>
      </c>
      <c r="B1220">
        <v>372</v>
      </c>
    </row>
    <row r="1221" spans="1:2">
      <c r="A1221" s="12" t="s">
        <v>8219</v>
      </c>
      <c r="B1221">
        <v>311</v>
      </c>
    </row>
    <row r="1222" spans="1:2">
      <c r="A1222" s="12" t="s">
        <v>8219</v>
      </c>
      <c r="B1222">
        <v>61</v>
      </c>
    </row>
    <row r="1223" spans="1:2">
      <c r="A1223" s="12" t="s">
        <v>8219</v>
      </c>
      <c r="B1223">
        <v>115</v>
      </c>
    </row>
    <row r="1224" spans="1:2">
      <c r="A1224" s="12" t="s">
        <v>8219</v>
      </c>
      <c r="B1224">
        <v>111</v>
      </c>
    </row>
    <row r="1225" spans="1:2">
      <c r="A1225" s="12" t="s">
        <v>8219</v>
      </c>
      <c r="B1225">
        <v>337</v>
      </c>
    </row>
    <row r="1226" spans="1:2">
      <c r="A1226" s="12" t="s">
        <v>8219</v>
      </c>
      <c r="B1226">
        <v>9</v>
      </c>
    </row>
    <row r="1227" spans="1:2">
      <c r="A1227" s="12" t="s">
        <v>8219</v>
      </c>
      <c r="B1227">
        <v>120</v>
      </c>
    </row>
    <row r="1228" spans="1:2">
      <c r="A1228" s="12" t="s">
        <v>8219</v>
      </c>
      <c r="B1228">
        <v>102</v>
      </c>
    </row>
    <row r="1229" spans="1:2">
      <c r="A1229" s="12" t="s">
        <v>8219</v>
      </c>
      <c r="B1229">
        <v>186</v>
      </c>
    </row>
    <row r="1230" spans="1:2">
      <c r="A1230" s="12" t="s">
        <v>8219</v>
      </c>
      <c r="B1230">
        <v>15</v>
      </c>
    </row>
    <row r="1231" spans="1:2">
      <c r="A1231" s="12" t="s">
        <v>8219</v>
      </c>
      <c r="B1231">
        <v>67</v>
      </c>
    </row>
    <row r="1232" spans="1:2">
      <c r="A1232" s="12" t="s">
        <v>8219</v>
      </c>
      <c r="B1232">
        <v>130</v>
      </c>
    </row>
    <row r="1233" spans="1:2">
      <c r="A1233" s="12" t="s">
        <v>8219</v>
      </c>
      <c r="B1233">
        <v>16</v>
      </c>
    </row>
    <row r="1234" spans="1:2">
      <c r="A1234" s="12" t="s">
        <v>8219</v>
      </c>
      <c r="B1234">
        <v>67</v>
      </c>
    </row>
    <row r="1235" spans="1:2">
      <c r="A1235" s="12" t="s">
        <v>8219</v>
      </c>
      <c r="B1235">
        <v>124</v>
      </c>
    </row>
    <row r="1236" spans="1:2">
      <c r="A1236" s="12" t="s">
        <v>8219</v>
      </c>
      <c r="B1236">
        <v>80</v>
      </c>
    </row>
    <row r="1237" spans="1:2">
      <c r="A1237" s="12" t="s">
        <v>8219</v>
      </c>
      <c r="B1237">
        <v>282</v>
      </c>
    </row>
    <row r="1238" spans="1:2">
      <c r="A1238" s="12" t="s">
        <v>8219</v>
      </c>
      <c r="B1238">
        <v>68</v>
      </c>
    </row>
    <row r="1239" spans="1:2">
      <c r="A1239" s="12" t="s">
        <v>8219</v>
      </c>
      <c r="B1239">
        <v>86</v>
      </c>
    </row>
    <row r="1240" spans="1:2">
      <c r="A1240" s="12" t="s">
        <v>8219</v>
      </c>
      <c r="B1240">
        <v>115</v>
      </c>
    </row>
    <row r="1241" spans="1:2">
      <c r="A1241" s="12" t="s">
        <v>8219</v>
      </c>
      <c r="B1241">
        <v>75</v>
      </c>
    </row>
    <row r="1242" spans="1:2">
      <c r="A1242" s="12" t="s">
        <v>8219</v>
      </c>
      <c r="B1242">
        <v>43</v>
      </c>
    </row>
    <row r="1243" spans="1:2">
      <c r="A1243" s="12" t="s">
        <v>8219</v>
      </c>
      <c r="B1243">
        <v>48</v>
      </c>
    </row>
    <row r="1244" spans="1:2">
      <c r="A1244" s="12" t="s">
        <v>8219</v>
      </c>
      <c r="B1244">
        <v>52</v>
      </c>
    </row>
    <row r="1245" spans="1:2">
      <c r="A1245" s="12" t="s">
        <v>8219</v>
      </c>
      <c r="B1245">
        <v>43</v>
      </c>
    </row>
    <row r="1246" spans="1:2">
      <c r="A1246" s="12" t="s">
        <v>8219</v>
      </c>
      <c r="B1246">
        <v>58</v>
      </c>
    </row>
    <row r="1247" spans="1:2">
      <c r="A1247" s="12" t="s">
        <v>8219</v>
      </c>
      <c r="B1247">
        <v>47</v>
      </c>
    </row>
    <row r="1248" spans="1:2">
      <c r="A1248" s="12" t="s">
        <v>8219</v>
      </c>
      <c r="B1248">
        <v>36</v>
      </c>
    </row>
    <row r="1249" spans="1:2">
      <c r="A1249" s="12" t="s">
        <v>8219</v>
      </c>
      <c r="B1249">
        <v>17</v>
      </c>
    </row>
    <row r="1250" spans="1:2">
      <c r="A1250" s="12" t="s">
        <v>8219</v>
      </c>
      <c r="B1250">
        <v>104</v>
      </c>
    </row>
    <row r="1251" spans="1:2">
      <c r="A1251" s="12" t="s">
        <v>8219</v>
      </c>
      <c r="B1251">
        <v>47</v>
      </c>
    </row>
    <row r="1252" spans="1:2">
      <c r="A1252" s="12" t="s">
        <v>8219</v>
      </c>
      <c r="B1252">
        <v>38</v>
      </c>
    </row>
    <row r="1253" spans="1:2">
      <c r="A1253" s="12" t="s">
        <v>8219</v>
      </c>
      <c r="B1253">
        <v>81</v>
      </c>
    </row>
    <row r="1254" spans="1:2">
      <c r="A1254" s="12" t="s">
        <v>8219</v>
      </c>
      <c r="B1254">
        <v>55</v>
      </c>
    </row>
    <row r="1255" spans="1:2">
      <c r="A1255" s="12" t="s">
        <v>8219</v>
      </c>
      <c r="B1255">
        <v>41</v>
      </c>
    </row>
    <row r="1256" spans="1:2">
      <c r="A1256" s="12" t="s">
        <v>8219</v>
      </c>
      <c r="B1256">
        <v>79</v>
      </c>
    </row>
    <row r="1257" spans="1:2">
      <c r="A1257" s="12" t="s">
        <v>8219</v>
      </c>
      <c r="B1257">
        <v>16</v>
      </c>
    </row>
    <row r="1258" spans="1:2">
      <c r="A1258" s="12" t="s">
        <v>8219</v>
      </c>
      <c r="B1258">
        <v>8</v>
      </c>
    </row>
    <row r="1259" spans="1:2">
      <c r="A1259" s="12" t="s">
        <v>8219</v>
      </c>
      <c r="B1259">
        <v>95</v>
      </c>
    </row>
    <row r="1260" spans="1:2">
      <c r="A1260" s="12" t="s">
        <v>8219</v>
      </c>
      <c r="B1260">
        <v>25</v>
      </c>
    </row>
    <row r="1261" spans="1:2">
      <c r="A1261" s="12" t="s">
        <v>8219</v>
      </c>
      <c r="B1261">
        <v>19</v>
      </c>
    </row>
    <row r="1262" spans="1:2">
      <c r="A1262" s="12" t="s">
        <v>8219</v>
      </c>
      <c r="B1262">
        <v>90</v>
      </c>
    </row>
    <row r="1263" spans="1:2">
      <c r="A1263" s="12" t="s">
        <v>8219</v>
      </c>
      <c r="B1263">
        <v>41</v>
      </c>
    </row>
    <row r="1264" spans="1:2">
      <c r="A1264" s="12" t="s">
        <v>8219</v>
      </c>
      <c r="B1264">
        <v>30</v>
      </c>
    </row>
    <row r="1265" spans="1:2">
      <c r="A1265" s="12" t="s">
        <v>8219</v>
      </c>
      <c r="B1265">
        <v>38</v>
      </c>
    </row>
    <row r="1266" spans="1:2">
      <c r="A1266" s="12" t="s">
        <v>8219</v>
      </c>
      <c r="B1266">
        <v>65</v>
      </c>
    </row>
    <row r="1267" spans="1:2">
      <c r="A1267" s="12" t="s">
        <v>8219</v>
      </c>
      <c r="B1267">
        <v>75</v>
      </c>
    </row>
    <row r="1268" spans="1:2">
      <c r="A1268" s="12" t="s">
        <v>8219</v>
      </c>
      <c r="B1268">
        <v>16</v>
      </c>
    </row>
    <row r="1269" spans="1:2">
      <c r="A1269" s="12" t="s">
        <v>8219</v>
      </c>
      <c r="B1269">
        <v>10</v>
      </c>
    </row>
    <row r="1270" spans="1:2">
      <c r="A1270" s="12" t="s">
        <v>8219</v>
      </c>
      <c r="B1270">
        <v>27</v>
      </c>
    </row>
    <row r="1271" spans="1:2">
      <c r="A1271" s="12" t="s">
        <v>8219</v>
      </c>
      <c r="B1271">
        <v>259</v>
      </c>
    </row>
    <row r="1272" spans="1:2">
      <c r="A1272" s="12" t="s">
        <v>8219</v>
      </c>
      <c r="B1272">
        <v>39</v>
      </c>
    </row>
    <row r="1273" spans="1:2">
      <c r="A1273" s="12" t="s">
        <v>8219</v>
      </c>
      <c r="B1273">
        <v>42</v>
      </c>
    </row>
    <row r="1274" spans="1:2">
      <c r="A1274" s="12" t="s">
        <v>8219</v>
      </c>
      <c r="B1274">
        <v>10</v>
      </c>
    </row>
    <row r="1275" spans="1:2">
      <c r="A1275" s="12" t="s">
        <v>8219</v>
      </c>
      <c r="B1275">
        <v>56</v>
      </c>
    </row>
    <row r="1276" spans="1:2">
      <c r="A1276" s="12" t="s">
        <v>8219</v>
      </c>
      <c r="B1276">
        <v>20</v>
      </c>
    </row>
    <row r="1277" spans="1:2">
      <c r="A1277" s="12" t="s">
        <v>8219</v>
      </c>
      <c r="B1277">
        <v>170</v>
      </c>
    </row>
    <row r="1278" spans="1:2">
      <c r="A1278" s="12" t="s">
        <v>8219</v>
      </c>
      <c r="B1278">
        <v>29</v>
      </c>
    </row>
    <row r="1279" spans="1:2">
      <c r="A1279" s="12" t="s">
        <v>8219</v>
      </c>
      <c r="B1279">
        <v>132</v>
      </c>
    </row>
    <row r="1280" spans="1:2">
      <c r="A1280" s="12" t="s">
        <v>8219</v>
      </c>
      <c r="B1280">
        <v>27</v>
      </c>
    </row>
    <row r="1281" spans="1:2">
      <c r="A1281" s="12" t="s">
        <v>8219</v>
      </c>
      <c r="B1281">
        <v>26</v>
      </c>
    </row>
    <row r="1282" spans="1:2">
      <c r="A1282" s="12" t="s">
        <v>8219</v>
      </c>
      <c r="B1282">
        <v>43</v>
      </c>
    </row>
    <row r="1283" spans="1:2">
      <c r="A1283" s="12" t="s">
        <v>8219</v>
      </c>
      <c r="B1283">
        <v>80</v>
      </c>
    </row>
    <row r="1284" spans="1:2">
      <c r="A1284" s="12" t="s">
        <v>8219</v>
      </c>
      <c r="B1284">
        <v>33</v>
      </c>
    </row>
    <row r="1285" spans="1:2">
      <c r="A1285" s="12" t="s">
        <v>8219</v>
      </c>
      <c r="B1285">
        <v>71</v>
      </c>
    </row>
    <row r="1286" spans="1:2">
      <c r="A1286" s="12" t="s">
        <v>8219</v>
      </c>
      <c r="B1286">
        <v>81</v>
      </c>
    </row>
    <row r="1287" spans="1:2">
      <c r="A1287" s="12" t="s">
        <v>8219</v>
      </c>
      <c r="B1287">
        <v>76</v>
      </c>
    </row>
    <row r="1288" spans="1:2">
      <c r="A1288" s="12" t="s">
        <v>8219</v>
      </c>
      <c r="B1288">
        <v>48</v>
      </c>
    </row>
    <row r="1289" spans="1:2">
      <c r="A1289" s="12" t="s">
        <v>8219</v>
      </c>
      <c r="B1289">
        <v>61</v>
      </c>
    </row>
    <row r="1290" spans="1:2">
      <c r="A1290" s="12" t="s">
        <v>8219</v>
      </c>
      <c r="B1290">
        <v>60</v>
      </c>
    </row>
    <row r="1291" spans="1:2">
      <c r="A1291" s="12" t="s">
        <v>8219</v>
      </c>
      <c r="B1291">
        <v>136</v>
      </c>
    </row>
    <row r="1292" spans="1:2">
      <c r="A1292" s="12" t="s">
        <v>8219</v>
      </c>
      <c r="B1292">
        <v>14</v>
      </c>
    </row>
    <row r="1293" spans="1:2">
      <c r="A1293" s="12" t="s">
        <v>8219</v>
      </c>
      <c r="B1293">
        <v>78</v>
      </c>
    </row>
    <row r="1294" spans="1:2">
      <c r="A1294" s="12" t="s">
        <v>8219</v>
      </c>
      <c r="B1294">
        <v>4</v>
      </c>
    </row>
    <row r="1295" spans="1:2">
      <c r="A1295" s="12" t="s">
        <v>8219</v>
      </c>
      <c r="B1295">
        <v>11</v>
      </c>
    </row>
    <row r="1296" spans="1:2">
      <c r="A1296" s="12" t="s">
        <v>8219</v>
      </c>
      <c r="B1296">
        <v>185</v>
      </c>
    </row>
    <row r="1297" spans="1:2">
      <c r="A1297" s="12" t="s">
        <v>8219</v>
      </c>
      <c r="B1297">
        <v>59</v>
      </c>
    </row>
    <row r="1298" spans="1:2">
      <c r="A1298" s="12" t="s">
        <v>8219</v>
      </c>
      <c r="B1298">
        <v>27</v>
      </c>
    </row>
    <row r="1299" spans="1:2">
      <c r="A1299" s="12" t="s">
        <v>8219</v>
      </c>
      <c r="B1299">
        <v>63</v>
      </c>
    </row>
    <row r="1300" spans="1:2">
      <c r="A1300" s="12" t="s">
        <v>8219</v>
      </c>
      <c r="B1300">
        <v>13</v>
      </c>
    </row>
    <row r="1301" spans="1:2">
      <c r="A1301" s="12" t="s">
        <v>8219</v>
      </c>
      <c r="B1301">
        <v>13</v>
      </c>
    </row>
    <row r="1302" spans="1:2">
      <c r="A1302" s="12" t="s">
        <v>8219</v>
      </c>
      <c r="B1302">
        <v>57</v>
      </c>
    </row>
    <row r="1303" spans="1:2">
      <c r="A1303" s="12" t="s">
        <v>8219</v>
      </c>
      <c r="B1303">
        <v>61</v>
      </c>
    </row>
    <row r="1304" spans="1:2">
      <c r="A1304" s="12" t="s">
        <v>8219</v>
      </c>
      <c r="B1304">
        <v>65</v>
      </c>
    </row>
    <row r="1305" spans="1:2">
      <c r="A1305" s="12" t="s">
        <v>8219</v>
      </c>
      <c r="B1305">
        <v>134</v>
      </c>
    </row>
    <row r="1306" spans="1:2">
      <c r="A1306" s="12" t="s">
        <v>8219</v>
      </c>
      <c r="B1306">
        <v>37</v>
      </c>
    </row>
    <row r="1307" spans="1:2">
      <c r="A1307" s="12" t="s">
        <v>8219</v>
      </c>
      <c r="B1307">
        <v>37</v>
      </c>
    </row>
    <row r="1308" spans="1:2">
      <c r="A1308" s="12" t="s">
        <v>8219</v>
      </c>
      <c r="B1308">
        <v>150</v>
      </c>
    </row>
    <row r="1309" spans="1:2">
      <c r="A1309" s="12" t="s">
        <v>8219</v>
      </c>
      <c r="B1309">
        <v>56</v>
      </c>
    </row>
    <row r="1310" spans="1:2">
      <c r="A1310" s="12" t="s">
        <v>8219</v>
      </c>
      <c r="B1310">
        <v>18</v>
      </c>
    </row>
    <row r="1311" spans="1:2">
      <c r="A1311" s="12" t="s">
        <v>8219</v>
      </c>
      <c r="B1311">
        <v>60</v>
      </c>
    </row>
    <row r="1312" spans="1:2">
      <c r="A1312" s="12" t="s">
        <v>8219</v>
      </c>
      <c r="B1312">
        <v>67</v>
      </c>
    </row>
    <row r="1313" spans="1:2">
      <c r="A1313" s="12" t="s">
        <v>8219</v>
      </c>
      <c r="B1313">
        <v>35</v>
      </c>
    </row>
    <row r="1314" spans="1:2">
      <c r="A1314" s="12" t="s">
        <v>8219</v>
      </c>
      <c r="B1314">
        <v>34</v>
      </c>
    </row>
    <row r="1315" spans="1:2">
      <c r="A1315" s="12" t="s">
        <v>8219</v>
      </c>
      <c r="B1315">
        <v>36</v>
      </c>
    </row>
    <row r="1316" spans="1:2">
      <c r="A1316" s="12" t="s">
        <v>8219</v>
      </c>
      <c r="B1316">
        <v>18</v>
      </c>
    </row>
    <row r="1317" spans="1:2">
      <c r="A1317" s="12" t="s">
        <v>8219</v>
      </c>
      <c r="B1317">
        <v>25</v>
      </c>
    </row>
    <row r="1318" spans="1:2">
      <c r="A1318" s="12" t="s">
        <v>8219</v>
      </c>
      <c r="B1318">
        <v>21</v>
      </c>
    </row>
    <row r="1319" spans="1:2">
      <c r="A1319" s="12" t="s">
        <v>8219</v>
      </c>
      <c r="B1319">
        <v>151</v>
      </c>
    </row>
    <row r="1320" spans="1:2">
      <c r="A1320" s="12" t="s">
        <v>8219</v>
      </c>
      <c r="B1320">
        <v>489</v>
      </c>
    </row>
    <row r="1321" spans="1:2">
      <c r="A1321" s="12" t="s">
        <v>8219</v>
      </c>
      <c r="B1321">
        <v>50</v>
      </c>
    </row>
    <row r="1322" spans="1:2">
      <c r="A1322" s="12" t="s">
        <v>8219</v>
      </c>
      <c r="B1322">
        <v>321</v>
      </c>
    </row>
    <row r="1323" spans="1:2">
      <c r="A1323" s="12" t="s">
        <v>8219</v>
      </c>
      <c r="B1323">
        <v>1762</v>
      </c>
    </row>
    <row r="1324" spans="1:2">
      <c r="A1324" s="12" t="s">
        <v>8219</v>
      </c>
      <c r="B1324">
        <v>385</v>
      </c>
    </row>
    <row r="1325" spans="1:2">
      <c r="A1325" s="12" t="s">
        <v>8219</v>
      </c>
      <c r="B1325">
        <v>398</v>
      </c>
    </row>
    <row r="1326" spans="1:2">
      <c r="A1326" s="12" t="s">
        <v>8219</v>
      </c>
      <c r="B1326">
        <v>304</v>
      </c>
    </row>
    <row r="1327" spans="1:2">
      <c r="A1327" s="12" t="s">
        <v>8219</v>
      </c>
      <c r="B1327">
        <v>676</v>
      </c>
    </row>
    <row r="1328" spans="1:2">
      <c r="A1328" s="12" t="s">
        <v>8219</v>
      </c>
      <c r="B1328">
        <v>577</v>
      </c>
    </row>
    <row r="1329" spans="1:2">
      <c r="A1329" s="12" t="s">
        <v>8219</v>
      </c>
      <c r="B1329">
        <v>3663</v>
      </c>
    </row>
    <row r="1330" spans="1:2">
      <c r="A1330" s="12" t="s">
        <v>8219</v>
      </c>
      <c r="B1330">
        <v>294</v>
      </c>
    </row>
    <row r="1331" spans="1:2">
      <c r="A1331" s="12" t="s">
        <v>8219</v>
      </c>
      <c r="B1331">
        <v>28</v>
      </c>
    </row>
    <row r="1332" spans="1:2">
      <c r="A1332" s="12" t="s">
        <v>8219</v>
      </c>
      <c r="B1332">
        <v>100</v>
      </c>
    </row>
    <row r="1333" spans="1:2">
      <c r="A1333" s="12" t="s">
        <v>8219</v>
      </c>
      <c r="B1333">
        <v>72</v>
      </c>
    </row>
    <row r="1334" spans="1:2">
      <c r="A1334" s="12" t="s">
        <v>8219</v>
      </c>
      <c r="B1334">
        <v>238</v>
      </c>
    </row>
    <row r="1335" spans="1:2">
      <c r="A1335" s="12" t="s">
        <v>8219</v>
      </c>
      <c r="B1335">
        <v>159</v>
      </c>
    </row>
    <row r="1336" spans="1:2">
      <c r="A1336" s="12" t="s">
        <v>8219</v>
      </c>
      <c r="B1336">
        <v>77</v>
      </c>
    </row>
    <row r="1337" spans="1:2">
      <c r="A1337" s="12" t="s">
        <v>8219</v>
      </c>
      <c r="B1337">
        <v>53</v>
      </c>
    </row>
    <row r="1338" spans="1:2">
      <c r="A1338" s="12" t="s">
        <v>8219</v>
      </c>
      <c r="B1338">
        <v>1251</v>
      </c>
    </row>
    <row r="1339" spans="1:2">
      <c r="A1339" s="12" t="s">
        <v>8219</v>
      </c>
      <c r="B1339">
        <v>465</v>
      </c>
    </row>
    <row r="1340" spans="1:2">
      <c r="A1340" s="12" t="s">
        <v>8219</v>
      </c>
      <c r="B1340">
        <v>74</v>
      </c>
    </row>
    <row r="1341" spans="1:2">
      <c r="A1341" s="12" t="s">
        <v>8219</v>
      </c>
      <c r="B1341">
        <v>62</v>
      </c>
    </row>
    <row r="1342" spans="1:2">
      <c r="A1342" s="12" t="s">
        <v>8219</v>
      </c>
      <c r="B1342">
        <v>3468</v>
      </c>
    </row>
    <row r="1343" spans="1:2">
      <c r="A1343" s="12" t="s">
        <v>8219</v>
      </c>
      <c r="B1343">
        <v>52</v>
      </c>
    </row>
    <row r="1344" spans="1:2">
      <c r="A1344" s="12" t="s">
        <v>8219</v>
      </c>
      <c r="B1344">
        <v>50</v>
      </c>
    </row>
    <row r="1345" spans="1:2">
      <c r="A1345" s="12" t="s">
        <v>8219</v>
      </c>
      <c r="B1345">
        <v>45</v>
      </c>
    </row>
    <row r="1346" spans="1:2">
      <c r="A1346" s="12" t="s">
        <v>8219</v>
      </c>
      <c r="B1346">
        <v>21</v>
      </c>
    </row>
    <row r="1347" spans="1:2">
      <c r="A1347" s="12" t="s">
        <v>8219</v>
      </c>
      <c r="B1347">
        <v>100</v>
      </c>
    </row>
    <row r="1348" spans="1:2">
      <c r="A1348" s="12" t="s">
        <v>8219</v>
      </c>
      <c r="B1348">
        <v>81</v>
      </c>
    </row>
    <row r="1349" spans="1:2">
      <c r="A1349" s="12" t="s">
        <v>8219</v>
      </c>
      <c r="B1349">
        <v>286</v>
      </c>
    </row>
    <row r="1350" spans="1:2">
      <c r="A1350" s="12" t="s">
        <v>8219</v>
      </c>
      <c r="B1350">
        <v>42</v>
      </c>
    </row>
    <row r="1351" spans="1:2">
      <c r="A1351" s="12" t="s">
        <v>8219</v>
      </c>
      <c r="B1351">
        <v>199</v>
      </c>
    </row>
    <row r="1352" spans="1:2">
      <c r="A1352" s="12" t="s">
        <v>8219</v>
      </c>
      <c r="B1352">
        <v>25</v>
      </c>
    </row>
    <row r="1353" spans="1:2">
      <c r="A1353" s="12" t="s">
        <v>8219</v>
      </c>
      <c r="B1353">
        <v>84</v>
      </c>
    </row>
    <row r="1354" spans="1:2">
      <c r="A1354" s="12" t="s">
        <v>8219</v>
      </c>
      <c r="B1354">
        <v>50</v>
      </c>
    </row>
    <row r="1355" spans="1:2">
      <c r="A1355" s="12" t="s">
        <v>8219</v>
      </c>
      <c r="B1355">
        <v>26</v>
      </c>
    </row>
    <row r="1356" spans="1:2">
      <c r="A1356" s="12" t="s">
        <v>8219</v>
      </c>
      <c r="B1356">
        <v>14</v>
      </c>
    </row>
    <row r="1357" spans="1:2">
      <c r="A1357" s="12" t="s">
        <v>8219</v>
      </c>
      <c r="B1357">
        <v>49</v>
      </c>
    </row>
    <row r="1358" spans="1:2">
      <c r="A1358" s="12" t="s">
        <v>8219</v>
      </c>
      <c r="B1358">
        <v>69</v>
      </c>
    </row>
    <row r="1359" spans="1:2">
      <c r="A1359" s="12" t="s">
        <v>8219</v>
      </c>
      <c r="B1359">
        <v>60</v>
      </c>
    </row>
    <row r="1360" spans="1:2">
      <c r="A1360" s="12" t="s">
        <v>8219</v>
      </c>
      <c r="B1360">
        <v>80</v>
      </c>
    </row>
    <row r="1361" spans="1:2">
      <c r="A1361" s="12" t="s">
        <v>8219</v>
      </c>
      <c r="B1361">
        <v>56</v>
      </c>
    </row>
    <row r="1362" spans="1:2">
      <c r="A1362" s="12" t="s">
        <v>8219</v>
      </c>
      <c r="B1362">
        <v>104</v>
      </c>
    </row>
    <row r="1363" spans="1:2">
      <c r="A1363" s="12" t="s">
        <v>8219</v>
      </c>
      <c r="B1363">
        <v>46</v>
      </c>
    </row>
    <row r="1364" spans="1:2">
      <c r="A1364" s="12" t="s">
        <v>8219</v>
      </c>
      <c r="B1364">
        <v>206</v>
      </c>
    </row>
    <row r="1365" spans="1:2">
      <c r="A1365" s="12" t="s">
        <v>8219</v>
      </c>
      <c r="B1365">
        <v>18</v>
      </c>
    </row>
    <row r="1366" spans="1:2">
      <c r="A1366" s="12" t="s">
        <v>8219</v>
      </c>
      <c r="B1366">
        <v>28</v>
      </c>
    </row>
    <row r="1367" spans="1:2">
      <c r="A1367" s="12" t="s">
        <v>8219</v>
      </c>
      <c r="B1367">
        <v>11</v>
      </c>
    </row>
    <row r="1368" spans="1:2">
      <c r="A1368" s="12" t="s">
        <v>8219</v>
      </c>
      <c r="B1368">
        <v>263</v>
      </c>
    </row>
    <row r="1369" spans="1:2">
      <c r="A1369" s="12" t="s">
        <v>8219</v>
      </c>
      <c r="B1369">
        <v>394</v>
      </c>
    </row>
    <row r="1370" spans="1:2">
      <c r="A1370" s="12" t="s">
        <v>8219</v>
      </c>
      <c r="B1370">
        <v>1049</v>
      </c>
    </row>
    <row r="1371" spans="1:2">
      <c r="A1371" s="12" t="s">
        <v>8219</v>
      </c>
      <c r="B1371">
        <v>308</v>
      </c>
    </row>
    <row r="1372" spans="1:2">
      <c r="A1372" s="12" t="s">
        <v>8219</v>
      </c>
      <c r="B1372">
        <v>1088</v>
      </c>
    </row>
    <row r="1373" spans="1:2">
      <c r="A1373" s="12" t="s">
        <v>8219</v>
      </c>
      <c r="B1373">
        <v>73</v>
      </c>
    </row>
    <row r="1374" spans="1:2">
      <c r="A1374" s="12" t="s">
        <v>8219</v>
      </c>
      <c r="B1374">
        <v>143</v>
      </c>
    </row>
    <row r="1375" spans="1:2">
      <c r="A1375" s="12" t="s">
        <v>8219</v>
      </c>
      <c r="B1375">
        <v>1420</v>
      </c>
    </row>
    <row r="1376" spans="1:2">
      <c r="A1376" s="12" t="s">
        <v>8219</v>
      </c>
      <c r="B1376">
        <v>305</v>
      </c>
    </row>
    <row r="1377" spans="1:2">
      <c r="A1377" s="12" t="s">
        <v>8219</v>
      </c>
      <c r="B1377">
        <v>551</v>
      </c>
    </row>
    <row r="1378" spans="1:2">
      <c r="A1378" s="12" t="s">
        <v>8219</v>
      </c>
      <c r="B1378">
        <v>187</v>
      </c>
    </row>
    <row r="1379" spans="1:2">
      <c r="A1379" s="12" t="s">
        <v>8219</v>
      </c>
      <c r="B1379">
        <v>325</v>
      </c>
    </row>
    <row r="1380" spans="1:2">
      <c r="A1380" s="12" t="s">
        <v>8219</v>
      </c>
      <c r="B1380">
        <v>148</v>
      </c>
    </row>
    <row r="1381" spans="1:2">
      <c r="A1381" s="12" t="s">
        <v>8219</v>
      </c>
      <c r="B1381">
        <v>69</v>
      </c>
    </row>
    <row r="1382" spans="1:2">
      <c r="A1382" s="12" t="s">
        <v>8219</v>
      </c>
      <c r="B1382">
        <v>173</v>
      </c>
    </row>
    <row r="1383" spans="1:2">
      <c r="A1383" s="12" t="s">
        <v>8219</v>
      </c>
      <c r="B1383">
        <v>269</v>
      </c>
    </row>
    <row r="1384" spans="1:2">
      <c r="A1384" s="12" t="s">
        <v>8219</v>
      </c>
      <c r="B1384">
        <v>185</v>
      </c>
    </row>
    <row r="1385" spans="1:2">
      <c r="A1385" s="12" t="s">
        <v>8219</v>
      </c>
      <c r="B1385">
        <v>176</v>
      </c>
    </row>
    <row r="1386" spans="1:2">
      <c r="A1386" s="12" t="s">
        <v>8219</v>
      </c>
      <c r="B1386">
        <v>1019</v>
      </c>
    </row>
    <row r="1387" spans="1:2">
      <c r="A1387" s="12" t="s">
        <v>8219</v>
      </c>
      <c r="B1387">
        <v>113</v>
      </c>
    </row>
    <row r="1388" spans="1:2">
      <c r="A1388" s="12" t="s">
        <v>8219</v>
      </c>
      <c r="B1388">
        <v>404</v>
      </c>
    </row>
    <row r="1389" spans="1:2">
      <c r="A1389" s="12" t="s">
        <v>8219</v>
      </c>
      <c r="B1389">
        <v>707</v>
      </c>
    </row>
    <row r="1390" spans="1:2">
      <c r="A1390" s="12" t="s">
        <v>8219</v>
      </c>
      <c r="B1390">
        <v>392</v>
      </c>
    </row>
    <row r="1391" spans="1:2">
      <c r="A1391" s="12" t="s">
        <v>8219</v>
      </c>
      <c r="B1391">
        <v>23</v>
      </c>
    </row>
    <row r="1392" spans="1:2">
      <c r="A1392" s="12" t="s">
        <v>8219</v>
      </c>
      <c r="B1392">
        <v>682</v>
      </c>
    </row>
    <row r="1393" spans="1:2">
      <c r="A1393" s="12" t="s">
        <v>8219</v>
      </c>
      <c r="B1393">
        <v>37</v>
      </c>
    </row>
    <row r="1394" spans="1:2">
      <c r="A1394" s="12" t="s">
        <v>8219</v>
      </c>
      <c r="B1394">
        <v>146</v>
      </c>
    </row>
    <row r="1395" spans="1:2">
      <c r="A1395" s="12" t="s">
        <v>8219</v>
      </c>
      <c r="B1395">
        <v>119</v>
      </c>
    </row>
    <row r="1396" spans="1:2">
      <c r="A1396" s="12" t="s">
        <v>8219</v>
      </c>
      <c r="B1396">
        <v>163</v>
      </c>
    </row>
    <row r="1397" spans="1:2">
      <c r="A1397" s="12" t="s">
        <v>8219</v>
      </c>
      <c r="B1397">
        <v>339</v>
      </c>
    </row>
    <row r="1398" spans="1:2">
      <c r="A1398" s="12" t="s">
        <v>8219</v>
      </c>
      <c r="B1398">
        <v>58</v>
      </c>
    </row>
    <row r="1399" spans="1:2">
      <c r="A1399" s="12" t="s">
        <v>8219</v>
      </c>
      <c r="B1399">
        <v>456</v>
      </c>
    </row>
    <row r="1400" spans="1:2">
      <c r="A1400" s="12" t="s">
        <v>8219</v>
      </c>
      <c r="B1400">
        <v>15</v>
      </c>
    </row>
    <row r="1401" spans="1:2">
      <c r="A1401" s="12" t="s">
        <v>8219</v>
      </c>
      <c r="B1401">
        <v>191</v>
      </c>
    </row>
    <row r="1402" spans="1:2">
      <c r="A1402" s="12" t="s">
        <v>8219</v>
      </c>
      <c r="B1402">
        <v>17</v>
      </c>
    </row>
    <row r="1403" spans="1:2">
      <c r="A1403" s="12" t="s">
        <v>8219</v>
      </c>
      <c r="B1403">
        <v>28</v>
      </c>
    </row>
    <row r="1404" spans="1:2">
      <c r="A1404" s="12" t="s">
        <v>8219</v>
      </c>
      <c r="B1404">
        <v>18</v>
      </c>
    </row>
    <row r="1405" spans="1:2">
      <c r="A1405" s="12" t="s">
        <v>8219</v>
      </c>
      <c r="B1405">
        <v>61</v>
      </c>
    </row>
    <row r="1406" spans="1:2">
      <c r="A1406" s="12" t="s">
        <v>8219</v>
      </c>
      <c r="B1406">
        <v>108</v>
      </c>
    </row>
    <row r="1407" spans="1:2">
      <c r="A1407" s="12" t="s">
        <v>8219</v>
      </c>
      <c r="B1407">
        <v>142</v>
      </c>
    </row>
    <row r="1408" spans="1:2">
      <c r="A1408" s="12" t="s">
        <v>8219</v>
      </c>
      <c r="B1408">
        <v>74</v>
      </c>
    </row>
    <row r="1409" spans="1:2">
      <c r="A1409" s="12" t="s">
        <v>8219</v>
      </c>
      <c r="B1409">
        <v>38</v>
      </c>
    </row>
    <row r="1410" spans="1:2">
      <c r="A1410" s="12" t="s">
        <v>8219</v>
      </c>
      <c r="B1410">
        <v>20</v>
      </c>
    </row>
    <row r="1411" spans="1:2">
      <c r="A1411" s="12" t="s">
        <v>8219</v>
      </c>
      <c r="B1411">
        <v>24</v>
      </c>
    </row>
    <row r="1412" spans="1:2">
      <c r="A1412" s="12" t="s">
        <v>8219</v>
      </c>
      <c r="B1412">
        <v>66</v>
      </c>
    </row>
    <row r="1413" spans="1:2">
      <c r="A1413" s="12" t="s">
        <v>8219</v>
      </c>
      <c r="B1413">
        <v>28</v>
      </c>
    </row>
    <row r="1414" spans="1:2">
      <c r="A1414" s="12" t="s">
        <v>8219</v>
      </c>
      <c r="B1414">
        <v>24</v>
      </c>
    </row>
    <row r="1415" spans="1:2">
      <c r="A1415" s="12" t="s">
        <v>8219</v>
      </c>
      <c r="B1415">
        <v>73</v>
      </c>
    </row>
    <row r="1416" spans="1:2">
      <c r="A1416" s="12" t="s">
        <v>8219</v>
      </c>
      <c r="B1416">
        <v>3</v>
      </c>
    </row>
    <row r="1417" spans="1:2">
      <c r="A1417" s="12" t="s">
        <v>8219</v>
      </c>
      <c r="B1417">
        <v>20</v>
      </c>
    </row>
    <row r="1418" spans="1:2">
      <c r="A1418" s="12" t="s">
        <v>8219</v>
      </c>
      <c r="B1418">
        <v>21</v>
      </c>
    </row>
    <row r="1419" spans="1:2">
      <c r="A1419" s="12" t="s">
        <v>8219</v>
      </c>
      <c r="B1419">
        <v>94</v>
      </c>
    </row>
    <row r="1420" spans="1:2">
      <c r="A1420" s="12" t="s">
        <v>8219</v>
      </c>
      <c r="B1420">
        <v>139</v>
      </c>
    </row>
    <row r="1421" spans="1:2">
      <c r="A1421" s="12" t="s">
        <v>8219</v>
      </c>
      <c r="B1421">
        <v>130</v>
      </c>
    </row>
    <row r="1422" spans="1:2">
      <c r="A1422" s="12" t="s">
        <v>8219</v>
      </c>
      <c r="B1422">
        <v>31</v>
      </c>
    </row>
    <row r="1423" spans="1:2">
      <c r="A1423" s="12" t="s">
        <v>8219</v>
      </c>
      <c r="B1423">
        <v>13</v>
      </c>
    </row>
    <row r="1424" spans="1:2">
      <c r="A1424" s="12" t="s">
        <v>8219</v>
      </c>
      <c r="B1424">
        <v>90</v>
      </c>
    </row>
    <row r="1425" spans="1:2">
      <c r="A1425" s="12" t="s">
        <v>8219</v>
      </c>
      <c r="B1425">
        <v>141</v>
      </c>
    </row>
    <row r="1426" spans="1:2">
      <c r="A1426" s="12" t="s">
        <v>8219</v>
      </c>
      <c r="B1426">
        <v>23</v>
      </c>
    </row>
    <row r="1427" spans="1:2">
      <c r="A1427" s="12" t="s">
        <v>8219</v>
      </c>
      <c r="B1427">
        <v>18</v>
      </c>
    </row>
    <row r="1428" spans="1:2">
      <c r="A1428" s="12" t="s">
        <v>8219</v>
      </c>
      <c r="B1428">
        <v>76</v>
      </c>
    </row>
    <row r="1429" spans="1:2">
      <c r="A1429" s="12" t="s">
        <v>8219</v>
      </c>
      <c r="B1429">
        <v>93</v>
      </c>
    </row>
    <row r="1430" spans="1:2">
      <c r="A1430" s="12" t="s">
        <v>8219</v>
      </c>
      <c r="B1430">
        <v>69</v>
      </c>
    </row>
    <row r="1431" spans="1:2">
      <c r="A1431" s="12" t="s">
        <v>8219</v>
      </c>
      <c r="B1431">
        <v>21</v>
      </c>
    </row>
    <row r="1432" spans="1:2">
      <c r="A1432" s="12" t="s">
        <v>8219</v>
      </c>
      <c r="B1432">
        <v>57</v>
      </c>
    </row>
    <row r="1433" spans="1:2">
      <c r="A1433" s="12" t="s">
        <v>8219</v>
      </c>
      <c r="B1433">
        <v>108</v>
      </c>
    </row>
    <row r="1434" spans="1:2">
      <c r="A1434" s="12" t="s">
        <v>8219</v>
      </c>
      <c r="B1434">
        <v>83</v>
      </c>
    </row>
    <row r="1435" spans="1:2">
      <c r="A1435" s="12" t="s">
        <v>8219</v>
      </c>
      <c r="B1435">
        <v>96</v>
      </c>
    </row>
    <row r="1436" spans="1:2">
      <c r="A1436" s="12" t="s">
        <v>8219</v>
      </c>
      <c r="B1436">
        <v>64</v>
      </c>
    </row>
    <row r="1437" spans="1:2">
      <c r="A1437" s="12" t="s">
        <v>8219</v>
      </c>
      <c r="B1437">
        <v>14</v>
      </c>
    </row>
    <row r="1438" spans="1:2">
      <c r="A1438" s="12" t="s">
        <v>8219</v>
      </c>
      <c r="B1438">
        <v>169</v>
      </c>
    </row>
    <row r="1439" spans="1:2">
      <c r="A1439" s="12" t="s">
        <v>8219</v>
      </c>
      <c r="B1439">
        <v>33</v>
      </c>
    </row>
    <row r="1440" spans="1:2">
      <c r="A1440" s="12" t="s">
        <v>8219</v>
      </c>
      <c r="B1440">
        <v>102</v>
      </c>
    </row>
    <row r="1441" spans="1:2">
      <c r="A1441" s="12" t="s">
        <v>8219</v>
      </c>
      <c r="B1441">
        <v>104</v>
      </c>
    </row>
    <row r="1442" spans="1:2">
      <c r="A1442" s="12" t="s">
        <v>8219</v>
      </c>
      <c r="B1442">
        <v>20</v>
      </c>
    </row>
    <row r="1443" spans="1:2">
      <c r="A1443" s="12" t="s">
        <v>8219</v>
      </c>
      <c r="B1443">
        <v>35</v>
      </c>
    </row>
    <row r="1444" spans="1:2">
      <c r="A1444" s="12" t="s">
        <v>8219</v>
      </c>
      <c r="B1444">
        <v>94</v>
      </c>
    </row>
    <row r="1445" spans="1:2">
      <c r="A1445" s="12" t="s">
        <v>8219</v>
      </c>
      <c r="B1445">
        <v>14</v>
      </c>
    </row>
    <row r="1446" spans="1:2">
      <c r="A1446" s="12" t="s">
        <v>8219</v>
      </c>
      <c r="B1446">
        <v>15</v>
      </c>
    </row>
    <row r="1447" spans="1:2">
      <c r="A1447" s="12" t="s">
        <v>8219</v>
      </c>
      <c r="B1447">
        <v>51</v>
      </c>
    </row>
    <row r="1448" spans="1:2">
      <c r="A1448" s="12" t="s">
        <v>8219</v>
      </c>
      <c r="B1448">
        <v>19</v>
      </c>
    </row>
    <row r="1449" spans="1:2">
      <c r="A1449" s="12" t="s">
        <v>8219</v>
      </c>
      <c r="B1449">
        <v>23</v>
      </c>
    </row>
    <row r="1450" spans="1:2">
      <c r="A1450" s="12" t="s">
        <v>8219</v>
      </c>
      <c r="B1450">
        <v>97</v>
      </c>
    </row>
    <row r="1451" spans="1:2">
      <c r="A1451" s="12" t="s">
        <v>8219</v>
      </c>
      <c r="B1451">
        <v>76</v>
      </c>
    </row>
    <row r="1452" spans="1:2">
      <c r="A1452" s="12" t="s">
        <v>8219</v>
      </c>
      <c r="B1452">
        <v>11</v>
      </c>
    </row>
    <row r="1453" spans="1:2">
      <c r="A1453" s="12" t="s">
        <v>8219</v>
      </c>
      <c r="B1453">
        <v>52</v>
      </c>
    </row>
    <row r="1454" spans="1:2">
      <c r="A1454" s="12" t="s">
        <v>8219</v>
      </c>
      <c r="B1454">
        <v>95</v>
      </c>
    </row>
    <row r="1455" spans="1:2">
      <c r="A1455" s="12" t="s">
        <v>8219</v>
      </c>
      <c r="B1455">
        <v>35</v>
      </c>
    </row>
    <row r="1456" spans="1:2">
      <c r="A1456" s="12" t="s">
        <v>8219</v>
      </c>
      <c r="B1456">
        <v>21</v>
      </c>
    </row>
    <row r="1457" spans="1:2">
      <c r="A1457" s="12" t="s">
        <v>8219</v>
      </c>
      <c r="B1457">
        <v>93</v>
      </c>
    </row>
    <row r="1458" spans="1:2">
      <c r="A1458" s="12" t="s">
        <v>8219</v>
      </c>
      <c r="B1458">
        <v>11</v>
      </c>
    </row>
    <row r="1459" spans="1:2">
      <c r="A1459" s="12" t="s">
        <v>8219</v>
      </c>
      <c r="B1459">
        <v>21</v>
      </c>
    </row>
    <row r="1460" spans="1:2">
      <c r="A1460" s="12" t="s">
        <v>8219</v>
      </c>
      <c r="B1460">
        <v>54</v>
      </c>
    </row>
    <row r="1461" spans="1:2">
      <c r="A1461" s="12" t="s">
        <v>8219</v>
      </c>
      <c r="B1461">
        <v>31</v>
      </c>
    </row>
    <row r="1462" spans="1:2">
      <c r="A1462" s="12" t="s">
        <v>8219</v>
      </c>
      <c r="B1462">
        <v>132</v>
      </c>
    </row>
    <row r="1463" spans="1:2">
      <c r="A1463" s="12" t="s">
        <v>8219</v>
      </c>
      <c r="B1463">
        <v>3</v>
      </c>
    </row>
    <row r="1464" spans="1:2">
      <c r="A1464" s="12" t="s">
        <v>8219</v>
      </c>
      <c r="B1464">
        <v>6</v>
      </c>
    </row>
    <row r="1465" spans="1:2">
      <c r="A1465" s="12" t="s">
        <v>8219</v>
      </c>
      <c r="B1465">
        <v>10</v>
      </c>
    </row>
    <row r="1466" spans="1:2">
      <c r="A1466" s="12" t="s">
        <v>8219</v>
      </c>
      <c r="B1466">
        <v>147</v>
      </c>
    </row>
    <row r="1467" spans="1:2">
      <c r="A1467" s="12" t="s">
        <v>8219</v>
      </c>
      <c r="B1467">
        <v>199</v>
      </c>
    </row>
    <row r="1468" spans="1:2">
      <c r="A1468" s="12" t="s">
        <v>8219</v>
      </c>
      <c r="B1468">
        <v>50</v>
      </c>
    </row>
    <row r="1469" spans="1:2">
      <c r="A1469" s="12" t="s">
        <v>8219</v>
      </c>
      <c r="B1469">
        <v>21</v>
      </c>
    </row>
    <row r="1470" spans="1:2">
      <c r="A1470" s="12" t="s">
        <v>8219</v>
      </c>
      <c r="B1470">
        <v>24</v>
      </c>
    </row>
    <row r="1471" spans="1:2">
      <c r="A1471" s="12" t="s">
        <v>8219</v>
      </c>
      <c r="B1471">
        <v>32</v>
      </c>
    </row>
    <row r="1472" spans="1:2">
      <c r="A1472" s="12" t="s">
        <v>8219</v>
      </c>
      <c r="B1472">
        <v>62</v>
      </c>
    </row>
    <row r="1473" spans="1:2">
      <c r="A1473" s="12" t="s">
        <v>8219</v>
      </c>
      <c r="B1473">
        <v>9</v>
      </c>
    </row>
    <row r="1474" spans="1:2">
      <c r="A1474" s="12" t="s">
        <v>8219</v>
      </c>
      <c r="B1474">
        <v>38</v>
      </c>
    </row>
    <row r="1475" spans="1:2">
      <c r="A1475" s="12" t="s">
        <v>8219</v>
      </c>
      <c r="B1475">
        <v>54</v>
      </c>
    </row>
    <row r="1476" spans="1:2">
      <c r="A1476" s="12" t="s">
        <v>8219</v>
      </c>
      <c r="B1476">
        <v>37</v>
      </c>
    </row>
    <row r="1477" spans="1:2">
      <c r="A1477" s="12" t="s">
        <v>8219</v>
      </c>
      <c r="B1477">
        <v>39</v>
      </c>
    </row>
    <row r="1478" spans="1:2">
      <c r="A1478" s="12" t="s">
        <v>8219</v>
      </c>
      <c r="B1478">
        <v>34</v>
      </c>
    </row>
    <row r="1479" spans="1:2">
      <c r="A1479" s="12" t="s">
        <v>8219</v>
      </c>
      <c r="B1479">
        <v>55</v>
      </c>
    </row>
    <row r="1480" spans="1:2">
      <c r="A1480" s="12" t="s">
        <v>8219</v>
      </c>
      <c r="B1480">
        <v>32</v>
      </c>
    </row>
    <row r="1481" spans="1:2">
      <c r="A1481" s="12" t="s">
        <v>8219</v>
      </c>
      <c r="B1481">
        <v>25</v>
      </c>
    </row>
    <row r="1482" spans="1:2">
      <c r="A1482" s="12" t="s">
        <v>8219</v>
      </c>
      <c r="B1482">
        <v>33</v>
      </c>
    </row>
    <row r="1483" spans="1:2">
      <c r="A1483" s="12" t="s">
        <v>8219</v>
      </c>
      <c r="B1483">
        <v>108</v>
      </c>
    </row>
    <row r="1484" spans="1:2">
      <c r="A1484" s="12" t="s">
        <v>8219</v>
      </c>
      <c r="B1484">
        <v>20</v>
      </c>
    </row>
    <row r="1485" spans="1:2">
      <c r="A1485" s="12" t="s">
        <v>8219</v>
      </c>
      <c r="B1485">
        <v>98</v>
      </c>
    </row>
    <row r="1486" spans="1:2">
      <c r="A1486" s="12" t="s">
        <v>8219</v>
      </c>
      <c r="B1486">
        <v>196</v>
      </c>
    </row>
    <row r="1487" spans="1:2">
      <c r="A1487" s="12" t="s">
        <v>8219</v>
      </c>
      <c r="B1487">
        <v>39</v>
      </c>
    </row>
    <row r="1488" spans="1:2">
      <c r="A1488" s="12" t="s">
        <v>8219</v>
      </c>
      <c r="B1488">
        <v>128</v>
      </c>
    </row>
    <row r="1489" spans="1:2">
      <c r="A1489" s="12" t="s">
        <v>8219</v>
      </c>
      <c r="B1489">
        <v>71</v>
      </c>
    </row>
    <row r="1490" spans="1:2">
      <c r="A1490" s="12" t="s">
        <v>8219</v>
      </c>
      <c r="B1490">
        <v>47</v>
      </c>
    </row>
    <row r="1491" spans="1:2">
      <c r="A1491" s="12" t="s">
        <v>8219</v>
      </c>
      <c r="B1491">
        <v>17</v>
      </c>
    </row>
    <row r="1492" spans="1:2">
      <c r="A1492" s="12" t="s">
        <v>8219</v>
      </c>
      <c r="B1492">
        <v>91</v>
      </c>
    </row>
    <row r="1493" spans="1:2">
      <c r="A1493" s="12" t="s">
        <v>8219</v>
      </c>
      <c r="B1493">
        <v>43</v>
      </c>
    </row>
    <row r="1494" spans="1:2">
      <c r="A1494" s="12" t="s">
        <v>8219</v>
      </c>
      <c r="B1494">
        <v>17</v>
      </c>
    </row>
    <row r="1495" spans="1:2">
      <c r="A1495" s="12" t="s">
        <v>8219</v>
      </c>
      <c r="B1495">
        <v>33</v>
      </c>
    </row>
    <row r="1496" spans="1:2">
      <c r="A1496" s="12" t="s">
        <v>8219</v>
      </c>
      <c r="B1496">
        <v>87</v>
      </c>
    </row>
    <row r="1497" spans="1:2">
      <c r="A1497" s="12" t="s">
        <v>8219</v>
      </c>
      <c r="B1497">
        <v>113</v>
      </c>
    </row>
    <row r="1498" spans="1:2">
      <c r="A1498" s="12" t="s">
        <v>8219</v>
      </c>
      <c r="B1498">
        <v>14</v>
      </c>
    </row>
    <row r="1499" spans="1:2">
      <c r="A1499" s="12" t="s">
        <v>8219</v>
      </c>
      <c r="B1499">
        <v>30</v>
      </c>
    </row>
    <row r="1500" spans="1:2">
      <c r="A1500" s="12" t="s">
        <v>8219</v>
      </c>
      <c r="B1500">
        <v>16</v>
      </c>
    </row>
    <row r="1501" spans="1:2">
      <c r="A1501" s="12" t="s">
        <v>8219</v>
      </c>
      <c r="B1501">
        <v>46</v>
      </c>
    </row>
    <row r="1502" spans="1:2">
      <c r="A1502" s="12" t="s">
        <v>8219</v>
      </c>
      <c r="B1502">
        <v>24</v>
      </c>
    </row>
    <row r="1503" spans="1:2">
      <c r="A1503" s="12" t="s">
        <v>8219</v>
      </c>
      <c r="B1503">
        <v>97</v>
      </c>
    </row>
    <row r="1504" spans="1:2">
      <c r="A1504" s="12" t="s">
        <v>8219</v>
      </c>
      <c r="B1504">
        <v>59</v>
      </c>
    </row>
    <row r="1505" spans="1:2">
      <c r="A1505" s="12" t="s">
        <v>8219</v>
      </c>
      <c r="B1505">
        <v>1095</v>
      </c>
    </row>
    <row r="1506" spans="1:2">
      <c r="A1506" s="12" t="s">
        <v>8219</v>
      </c>
      <c r="B1506">
        <v>218</v>
      </c>
    </row>
    <row r="1507" spans="1:2">
      <c r="A1507" s="12" t="s">
        <v>8219</v>
      </c>
      <c r="B1507">
        <v>111</v>
      </c>
    </row>
    <row r="1508" spans="1:2">
      <c r="A1508" s="12" t="s">
        <v>8219</v>
      </c>
      <c r="B1508">
        <v>56</v>
      </c>
    </row>
    <row r="1509" spans="1:2">
      <c r="A1509" s="12" t="s">
        <v>8219</v>
      </c>
      <c r="B1509">
        <v>265</v>
      </c>
    </row>
    <row r="1510" spans="1:2">
      <c r="A1510" s="12" t="s">
        <v>8219</v>
      </c>
      <c r="B1510">
        <v>28</v>
      </c>
    </row>
    <row r="1511" spans="1:2">
      <c r="A1511" s="12" t="s">
        <v>8219</v>
      </c>
      <c r="B1511">
        <v>364</v>
      </c>
    </row>
    <row r="1512" spans="1:2">
      <c r="A1512" s="12" t="s">
        <v>8219</v>
      </c>
      <c r="B1512">
        <v>27</v>
      </c>
    </row>
    <row r="1513" spans="1:2">
      <c r="A1513" s="12" t="s">
        <v>8219</v>
      </c>
      <c r="B1513">
        <v>93</v>
      </c>
    </row>
    <row r="1514" spans="1:2">
      <c r="A1514" s="12" t="s">
        <v>8219</v>
      </c>
      <c r="B1514">
        <v>64</v>
      </c>
    </row>
    <row r="1515" spans="1:2">
      <c r="A1515" s="12" t="s">
        <v>8219</v>
      </c>
      <c r="B1515">
        <v>22</v>
      </c>
    </row>
    <row r="1516" spans="1:2">
      <c r="A1516" s="12" t="s">
        <v>8219</v>
      </c>
      <c r="B1516">
        <v>59</v>
      </c>
    </row>
    <row r="1517" spans="1:2">
      <c r="A1517" s="12" t="s">
        <v>8219</v>
      </c>
      <c r="B1517">
        <v>249</v>
      </c>
    </row>
    <row r="1518" spans="1:2">
      <c r="A1518" s="12" t="s">
        <v>8219</v>
      </c>
      <c r="B1518">
        <v>392</v>
      </c>
    </row>
    <row r="1519" spans="1:2">
      <c r="A1519" s="12" t="s">
        <v>8219</v>
      </c>
      <c r="B1519">
        <v>115</v>
      </c>
    </row>
    <row r="1520" spans="1:2">
      <c r="A1520" s="12" t="s">
        <v>8219</v>
      </c>
      <c r="B1520">
        <v>433</v>
      </c>
    </row>
    <row r="1521" spans="1:2">
      <c r="A1521" s="12" t="s">
        <v>8219</v>
      </c>
      <c r="B1521">
        <v>20</v>
      </c>
    </row>
    <row r="1522" spans="1:2">
      <c r="A1522" s="12" t="s">
        <v>8219</v>
      </c>
      <c r="B1522">
        <v>8</v>
      </c>
    </row>
    <row r="1523" spans="1:2">
      <c r="A1523" s="12" t="s">
        <v>8219</v>
      </c>
      <c r="B1523">
        <v>175</v>
      </c>
    </row>
    <row r="1524" spans="1:2">
      <c r="A1524" s="12" t="s">
        <v>8219</v>
      </c>
      <c r="B1524">
        <v>104</v>
      </c>
    </row>
    <row r="1525" spans="1:2">
      <c r="A1525" s="12" t="s">
        <v>8219</v>
      </c>
      <c r="B1525">
        <v>17</v>
      </c>
    </row>
    <row r="1526" spans="1:2">
      <c r="A1526" s="12" t="s">
        <v>8219</v>
      </c>
      <c r="B1526">
        <v>277</v>
      </c>
    </row>
    <row r="1527" spans="1:2">
      <c r="A1527" s="12" t="s">
        <v>8219</v>
      </c>
      <c r="B1527">
        <v>118</v>
      </c>
    </row>
    <row r="1528" spans="1:2">
      <c r="A1528" s="12" t="s">
        <v>8219</v>
      </c>
      <c r="B1528">
        <v>97</v>
      </c>
    </row>
    <row r="1529" spans="1:2">
      <c r="A1529" s="12" t="s">
        <v>8219</v>
      </c>
      <c r="B1529">
        <v>20</v>
      </c>
    </row>
    <row r="1530" spans="1:2">
      <c r="A1530" s="12" t="s">
        <v>8219</v>
      </c>
      <c r="B1530">
        <v>26</v>
      </c>
    </row>
    <row r="1531" spans="1:2">
      <c r="A1531" s="12" t="s">
        <v>8219</v>
      </c>
      <c r="B1531">
        <v>128</v>
      </c>
    </row>
    <row r="1532" spans="1:2">
      <c r="A1532" s="12" t="s">
        <v>8219</v>
      </c>
      <c r="B1532">
        <v>15</v>
      </c>
    </row>
    <row r="1533" spans="1:2">
      <c r="A1533" s="12" t="s">
        <v>8219</v>
      </c>
      <c r="B1533">
        <v>25</v>
      </c>
    </row>
    <row r="1534" spans="1:2">
      <c r="A1534" s="12" t="s">
        <v>8219</v>
      </c>
      <c r="B1534">
        <v>55</v>
      </c>
    </row>
    <row r="1535" spans="1:2">
      <c r="A1535" s="12" t="s">
        <v>8219</v>
      </c>
      <c r="B1535">
        <v>107</v>
      </c>
    </row>
    <row r="1536" spans="1:2">
      <c r="A1536" s="12" t="s">
        <v>8219</v>
      </c>
      <c r="B1536">
        <v>557</v>
      </c>
    </row>
    <row r="1537" spans="1:2">
      <c r="A1537" s="12" t="s">
        <v>8219</v>
      </c>
      <c r="B1537">
        <v>40</v>
      </c>
    </row>
    <row r="1538" spans="1:2">
      <c r="A1538" s="12" t="s">
        <v>8219</v>
      </c>
      <c r="B1538">
        <v>36</v>
      </c>
    </row>
    <row r="1539" spans="1:2">
      <c r="A1539" s="12" t="s">
        <v>8219</v>
      </c>
      <c r="B1539">
        <v>159</v>
      </c>
    </row>
    <row r="1540" spans="1:2">
      <c r="A1540" s="12" t="s">
        <v>8219</v>
      </c>
      <c r="B1540">
        <v>41</v>
      </c>
    </row>
    <row r="1541" spans="1:2">
      <c r="A1541" s="12" t="s">
        <v>8219</v>
      </c>
      <c r="B1541">
        <v>226</v>
      </c>
    </row>
    <row r="1542" spans="1:2">
      <c r="A1542" s="12" t="s">
        <v>8219</v>
      </c>
      <c r="B1542">
        <v>30</v>
      </c>
    </row>
    <row r="1543" spans="1:2">
      <c r="A1543" s="12" t="s">
        <v>8219</v>
      </c>
      <c r="B1543">
        <v>103</v>
      </c>
    </row>
    <row r="1544" spans="1:2">
      <c r="A1544" s="12" t="s">
        <v>8219</v>
      </c>
      <c r="B1544">
        <v>62</v>
      </c>
    </row>
    <row r="1545" spans="1:2">
      <c r="A1545" s="12" t="s">
        <v>8219</v>
      </c>
      <c r="B1545">
        <v>6</v>
      </c>
    </row>
    <row r="1546" spans="1:2">
      <c r="A1546" s="12" t="s">
        <v>8219</v>
      </c>
      <c r="B1546">
        <v>182</v>
      </c>
    </row>
    <row r="1547" spans="1:2">
      <c r="A1547" s="12" t="s">
        <v>8219</v>
      </c>
      <c r="B1547">
        <v>145</v>
      </c>
    </row>
    <row r="1548" spans="1:2">
      <c r="A1548" s="12" t="s">
        <v>8219</v>
      </c>
      <c r="B1548">
        <v>25</v>
      </c>
    </row>
    <row r="1549" spans="1:2">
      <c r="A1549" s="12" t="s">
        <v>8219</v>
      </c>
      <c r="B1549">
        <v>320</v>
      </c>
    </row>
    <row r="1550" spans="1:2">
      <c r="A1550" s="12" t="s">
        <v>8219</v>
      </c>
      <c r="B1550">
        <v>99</v>
      </c>
    </row>
    <row r="1551" spans="1:2">
      <c r="A1551" s="12" t="s">
        <v>8219</v>
      </c>
      <c r="B1551">
        <v>348</v>
      </c>
    </row>
    <row r="1552" spans="1:2">
      <c r="A1552" s="12" t="s">
        <v>8219</v>
      </c>
      <c r="B1552">
        <v>41</v>
      </c>
    </row>
    <row r="1553" spans="1:2">
      <c r="A1553" s="12" t="s">
        <v>8219</v>
      </c>
      <c r="B1553">
        <v>29</v>
      </c>
    </row>
    <row r="1554" spans="1:2">
      <c r="A1554" s="12" t="s">
        <v>8219</v>
      </c>
      <c r="B1554">
        <v>25</v>
      </c>
    </row>
    <row r="1555" spans="1:2">
      <c r="A1555" s="12" t="s">
        <v>8219</v>
      </c>
      <c r="B1555">
        <v>23</v>
      </c>
    </row>
    <row r="1556" spans="1:2">
      <c r="A1556" s="12" t="s">
        <v>8219</v>
      </c>
      <c r="B1556">
        <v>1260</v>
      </c>
    </row>
    <row r="1557" spans="1:2">
      <c r="A1557" s="12" t="s">
        <v>8219</v>
      </c>
      <c r="B1557">
        <v>307</v>
      </c>
    </row>
    <row r="1558" spans="1:2">
      <c r="A1558" s="12" t="s">
        <v>8219</v>
      </c>
      <c r="B1558">
        <v>329</v>
      </c>
    </row>
    <row r="1559" spans="1:2">
      <c r="A1559" s="12" t="s">
        <v>8219</v>
      </c>
      <c r="B1559">
        <v>32</v>
      </c>
    </row>
    <row r="1560" spans="1:2">
      <c r="A1560" s="12" t="s">
        <v>8219</v>
      </c>
      <c r="B1560">
        <v>27</v>
      </c>
    </row>
    <row r="1561" spans="1:2">
      <c r="A1561" s="12" t="s">
        <v>8219</v>
      </c>
      <c r="B1561">
        <v>236</v>
      </c>
    </row>
    <row r="1562" spans="1:2">
      <c r="A1562" s="12" t="s">
        <v>8219</v>
      </c>
      <c r="B1562">
        <v>42</v>
      </c>
    </row>
    <row r="1563" spans="1:2">
      <c r="A1563" s="12" t="s">
        <v>8219</v>
      </c>
      <c r="B1563">
        <v>95</v>
      </c>
    </row>
    <row r="1564" spans="1:2">
      <c r="A1564" s="12" t="s">
        <v>8219</v>
      </c>
      <c r="B1564">
        <v>37</v>
      </c>
    </row>
    <row r="1565" spans="1:2">
      <c r="A1565" s="12" t="s">
        <v>8219</v>
      </c>
      <c r="B1565">
        <v>128</v>
      </c>
    </row>
    <row r="1566" spans="1:2">
      <c r="A1566" s="12" t="s">
        <v>8219</v>
      </c>
      <c r="B1566">
        <v>156</v>
      </c>
    </row>
    <row r="1567" spans="1:2">
      <c r="A1567" s="12" t="s">
        <v>8219</v>
      </c>
      <c r="B1567">
        <v>64</v>
      </c>
    </row>
    <row r="1568" spans="1:2">
      <c r="A1568" s="12" t="s">
        <v>8219</v>
      </c>
      <c r="B1568">
        <v>58</v>
      </c>
    </row>
    <row r="1569" spans="1:2">
      <c r="A1569" s="12" t="s">
        <v>8219</v>
      </c>
      <c r="B1569">
        <v>20</v>
      </c>
    </row>
    <row r="1570" spans="1:2">
      <c r="A1570" s="12" t="s">
        <v>8219</v>
      </c>
      <c r="B1570">
        <v>47</v>
      </c>
    </row>
    <row r="1571" spans="1:2">
      <c r="A1571" s="12" t="s">
        <v>8219</v>
      </c>
      <c r="B1571">
        <v>54</v>
      </c>
    </row>
    <row r="1572" spans="1:2">
      <c r="A1572" s="12" t="s">
        <v>8219</v>
      </c>
      <c r="B1572">
        <v>9</v>
      </c>
    </row>
    <row r="1573" spans="1:2">
      <c r="A1573" s="12" t="s">
        <v>8219</v>
      </c>
      <c r="B1573">
        <v>213</v>
      </c>
    </row>
    <row r="1574" spans="1:2">
      <c r="A1574" s="12" t="s">
        <v>8219</v>
      </c>
      <c r="B1574">
        <v>57</v>
      </c>
    </row>
    <row r="1575" spans="1:2">
      <c r="A1575" s="12" t="s">
        <v>8219</v>
      </c>
      <c r="B1575">
        <v>25</v>
      </c>
    </row>
    <row r="1576" spans="1:2">
      <c r="A1576" s="12" t="s">
        <v>8219</v>
      </c>
      <c r="B1576">
        <v>104</v>
      </c>
    </row>
    <row r="1577" spans="1:2">
      <c r="A1577" s="12" t="s">
        <v>8219</v>
      </c>
      <c r="B1577">
        <v>34</v>
      </c>
    </row>
    <row r="1578" spans="1:2">
      <c r="A1578" s="12" t="s">
        <v>8219</v>
      </c>
      <c r="B1578">
        <v>67</v>
      </c>
    </row>
    <row r="1579" spans="1:2">
      <c r="A1579" s="12" t="s">
        <v>8219</v>
      </c>
      <c r="B1579">
        <v>241</v>
      </c>
    </row>
    <row r="1580" spans="1:2">
      <c r="A1580" s="12" t="s">
        <v>8219</v>
      </c>
      <c r="B1580">
        <v>123</v>
      </c>
    </row>
    <row r="1581" spans="1:2">
      <c r="A1581" s="12" t="s">
        <v>8219</v>
      </c>
      <c r="B1581">
        <v>302</v>
      </c>
    </row>
    <row r="1582" spans="1:2">
      <c r="A1582" s="12" t="s">
        <v>8219</v>
      </c>
      <c r="B1582">
        <v>89</v>
      </c>
    </row>
    <row r="1583" spans="1:2">
      <c r="A1583" s="12" t="s">
        <v>8219</v>
      </c>
      <c r="B1583">
        <v>41</v>
      </c>
    </row>
    <row r="1584" spans="1:2">
      <c r="A1584" s="12" t="s">
        <v>8219</v>
      </c>
      <c r="B1584">
        <v>69</v>
      </c>
    </row>
    <row r="1585" spans="1:2">
      <c r="A1585" s="12" t="s">
        <v>8219</v>
      </c>
      <c r="B1585">
        <v>52</v>
      </c>
    </row>
    <row r="1586" spans="1:2">
      <c r="A1586" s="12" t="s">
        <v>8219</v>
      </c>
      <c r="B1586">
        <v>57</v>
      </c>
    </row>
    <row r="1587" spans="1:2">
      <c r="A1587" s="12" t="s">
        <v>8219</v>
      </c>
      <c r="B1587">
        <v>74</v>
      </c>
    </row>
    <row r="1588" spans="1:2">
      <c r="A1588" s="12" t="s">
        <v>8219</v>
      </c>
      <c r="B1588">
        <v>63</v>
      </c>
    </row>
    <row r="1589" spans="1:2">
      <c r="A1589" s="12" t="s">
        <v>8219</v>
      </c>
      <c r="B1589">
        <v>72</v>
      </c>
    </row>
    <row r="1590" spans="1:2">
      <c r="A1590" s="12" t="s">
        <v>8219</v>
      </c>
      <c r="B1590">
        <v>71</v>
      </c>
    </row>
    <row r="1591" spans="1:2">
      <c r="A1591" s="12" t="s">
        <v>8219</v>
      </c>
      <c r="B1591">
        <v>21</v>
      </c>
    </row>
    <row r="1592" spans="1:2">
      <c r="A1592" s="12" t="s">
        <v>8219</v>
      </c>
      <c r="B1592">
        <v>930</v>
      </c>
    </row>
    <row r="1593" spans="1:2">
      <c r="A1593" s="12" t="s">
        <v>8219</v>
      </c>
      <c r="B1593">
        <v>55</v>
      </c>
    </row>
    <row r="1594" spans="1:2">
      <c r="A1594" s="12" t="s">
        <v>8219</v>
      </c>
      <c r="B1594">
        <v>61</v>
      </c>
    </row>
    <row r="1595" spans="1:2">
      <c r="A1595" s="12" t="s">
        <v>8219</v>
      </c>
      <c r="B1595">
        <v>82</v>
      </c>
    </row>
    <row r="1596" spans="1:2">
      <c r="A1596" s="12" t="s">
        <v>8219</v>
      </c>
      <c r="B1596">
        <v>71</v>
      </c>
    </row>
    <row r="1597" spans="1:2">
      <c r="A1597" s="12" t="s">
        <v>8219</v>
      </c>
      <c r="B1597">
        <v>117</v>
      </c>
    </row>
    <row r="1598" spans="1:2">
      <c r="A1598" s="12" t="s">
        <v>8219</v>
      </c>
      <c r="B1598">
        <v>29</v>
      </c>
    </row>
    <row r="1599" spans="1:2">
      <c r="A1599" s="12" t="s">
        <v>8219</v>
      </c>
      <c r="B1599">
        <v>74</v>
      </c>
    </row>
    <row r="1600" spans="1:2">
      <c r="A1600" s="12" t="s">
        <v>8219</v>
      </c>
      <c r="B1600">
        <v>23</v>
      </c>
    </row>
    <row r="1601" spans="1:2">
      <c r="A1601" s="12" t="s">
        <v>8219</v>
      </c>
      <c r="B1601">
        <v>60</v>
      </c>
    </row>
    <row r="1602" spans="1:2">
      <c r="A1602" s="12" t="s">
        <v>8219</v>
      </c>
      <c r="B1602">
        <v>55</v>
      </c>
    </row>
    <row r="1603" spans="1:2">
      <c r="A1603" s="12" t="s">
        <v>8219</v>
      </c>
      <c r="B1603">
        <v>51</v>
      </c>
    </row>
    <row r="1604" spans="1:2">
      <c r="A1604" s="12" t="s">
        <v>8219</v>
      </c>
      <c r="B1604">
        <v>78</v>
      </c>
    </row>
    <row r="1605" spans="1:2">
      <c r="A1605" s="12" t="s">
        <v>8219</v>
      </c>
      <c r="B1605">
        <v>62</v>
      </c>
    </row>
    <row r="1606" spans="1:2">
      <c r="A1606" s="12" t="s">
        <v>8219</v>
      </c>
      <c r="B1606">
        <v>45</v>
      </c>
    </row>
    <row r="1607" spans="1:2">
      <c r="A1607" s="12" t="s">
        <v>8219</v>
      </c>
      <c r="B1607">
        <v>15</v>
      </c>
    </row>
    <row r="1608" spans="1:2">
      <c r="A1608" s="12" t="s">
        <v>8219</v>
      </c>
      <c r="B1608">
        <v>151</v>
      </c>
    </row>
    <row r="1609" spans="1:2">
      <c r="A1609" s="12" t="s">
        <v>8219</v>
      </c>
      <c r="B1609">
        <v>68</v>
      </c>
    </row>
    <row r="1610" spans="1:2">
      <c r="A1610" s="12" t="s">
        <v>8219</v>
      </c>
      <c r="B1610">
        <v>46</v>
      </c>
    </row>
    <row r="1611" spans="1:2">
      <c r="A1611" s="12" t="s">
        <v>8219</v>
      </c>
      <c r="B1611">
        <v>24</v>
      </c>
    </row>
    <row r="1612" spans="1:2">
      <c r="A1612" s="12" t="s">
        <v>8219</v>
      </c>
      <c r="B1612">
        <v>70</v>
      </c>
    </row>
    <row r="1613" spans="1:2">
      <c r="A1613" s="12" t="s">
        <v>8219</v>
      </c>
      <c r="B1613">
        <v>244</v>
      </c>
    </row>
    <row r="1614" spans="1:2">
      <c r="A1614" s="12" t="s">
        <v>8219</v>
      </c>
      <c r="B1614">
        <v>82</v>
      </c>
    </row>
    <row r="1615" spans="1:2">
      <c r="A1615" s="12" t="s">
        <v>8219</v>
      </c>
      <c r="B1615">
        <v>226</v>
      </c>
    </row>
    <row r="1616" spans="1:2">
      <c r="A1616" s="12" t="s">
        <v>8219</v>
      </c>
      <c r="B1616">
        <v>60</v>
      </c>
    </row>
    <row r="1617" spans="1:2">
      <c r="A1617" s="12" t="s">
        <v>8219</v>
      </c>
      <c r="B1617">
        <v>322</v>
      </c>
    </row>
    <row r="1618" spans="1:2">
      <c r="A1618" s="12" t="s">
        <v>8219</v>
      </c>
      <c r="B1618">
        <v>94</v>
      </c>
    </row>
    <row r="1619" spans="1:2">
      <c r="A1619" s="12" t="s">
        <v>8219</v>
      </c>
      <c r="B1619">
        <v>47</v>
      </c>
    </row>
    <row r="1620" spans="1:2">
      <c r="A1620" s="12" t="s">
        <v>8219</v>
      </c>
      <c r="B1620">
        <v>115</v>
      </c>
    </row>
    <row r="1621" spans="1:2">
      <c r="A1621" s="12" t="s">
        <v>8219</v>
      </c>
      <c r="B1621">
        <v>134</v>
      </c>
    </row>
    <row r="1622" spans="1:2">
      <c r="A1622" s="12" t="s">
        <v>8219</v>
      </c>
      <c r="B1622">
        <v>35</v>
      </c>
    </row>
    <row r="1623" spans="1:2">
      <c r="A1623" s="12" t="s">
        <v>8219</v>
      </c>
      <c r="B1623">
        <v>104</v>
      </c>
    </row>
    <row r="1624" spans="1:2">
      <c r="A1624" s="12" t="s">
        <v>8219</v>
      </c>
      <c r="B1624">
        <v>184</v>
      </c>
    </row>
    <row r="1625" spans="1:2">
      <c r="A1625" s="12" t="s">
        <v>8219</v>
      </c>
      <c r="B1625">
        <v>119</v>
      </c>
    </row>
    <row r="1626" spans="1:2">
      <c r="A1626" s="12" t="s">
        <v>8219</v>
      </c>
      <c r="B1626">
        <v>59</v>
      </c>
    </row>
    <row r="1627" spans="1:2">
      <c r="A1627" s="12" t="s">
        <v>8219</v>
      </c>
      <c r="B1627">
        <v>113</v>
      </c>
    </row>
    <row r="1628" spans="1:2">
      <c r="A1628" s="12" t="s">
        <v>8219</v>
      </c>
      <c r="B1628">
        <v>84</v>
      </c>
    </row>
    <row r="1629" spans="1:2">
      <c r="A1629" s="12" t="s">
        <v>8219</v>
      </c>
      <c r="B1629">
        <v>74</v>
      </c>
    </row>
    <row r="1630" spans="1:2">
      <c r="A1630" s="12" t="s">
        <v>8219</v>
      </c>
      <c r="B1630">
        <v>216</v>
      </c>
    </row>
    <row r="1631" spans="1:2">
      <c r="A1631" s="12" t="s">
        <v>8219</v>
      </c>
      <c r="B1631">
        <v>39</v>
      </c>
    </row>
    <row r="1632" spans="1:2">
      <c r="A1632" s="12" t="s">
        <v>8219</v>
      </c>
      <c r="B1632">
        <v>21</v>
      </c>
    </row>
    <row r="1633" spans="1:2">
      <c r="A1633" s="12" t="s">
        <v>8219</v>
      </c>
      <c r="B1633">
        <v>30</v>
      </c>
    </row>
    <row r="1634" spans="1:2">
      <c r="A1634" s="12" t="s">
        <v>8219</v>
      </c>
      <c r="B1634">
        <v>37</v>
      </c>
    </row>
    <row r="1635" spans="1:2">
      <c r="A1635" s="12" t="s">
        <v>8219</v>
      </c>
      <c r="B1635">
        <v>202</v>
      </c>
    </row>
    <row r="1636" spans="1:2">
      <c r="A1636" s="12" t="s">
        <v>8219</v>
      </c>
      <c r="B1636">
        <v>37</v>
      </c>
    </row>
    <row r="1637" spans="1:2">
      <c r="A1637" s="12" t="s">
        <v>8219</v>
      </c>
      <c r="B1637">
        <v>28</v>
      </c>
    </row>
    <row r="1638" spans="1:2">
      <c r="A1638" s="12" t="s">
        <v>8219</v>
      </c>
      <c r="B1638">
        <v>26</v>
      </c>
    </row>
    <row r="1639" spans="1:2">
      <c r="A1639" s="12" t="s">
        <v>8219</v>
      </c>
      <c r="B1639">
        <v>61</v>
      </c>
    </row>
    <row r="1640" spans="1:2">
      <c r="A1640" s="12" t="s">
        <v>8219</v>
      </c>
      <c r="B1640">
        <v>115</v>
      </c>
    </row>
    <row r="1641" spans="1:2">
      <c r="A1641" s="12" t="s">
        <v>8219</v>
      </c>
      <c r="B1641">
        <v>181</v>
      </c>
    </row>
    <row r="1642" spans="1:2">
      <c r="A1642" s="12" t="s">
        <v>8219</v>
      </c>
      <c r="B1642">
        <v>110</v>
      </c>
    </row>
    <row r="1643" spans="1:2">
      <c r="A1643" s="12" t="s">
        <v>8219</v>
      </c>
      <c r="B1643">
        <v>269</v>
      </c>
    </row>
    <row r="1644" spans="1:2">
      <c r="A1644" s="12" t="s">
        <v>8219</v>
      </c>
      <c r="B1644">
        <v>79</v>
      </c>
    </row>
    <row r="1645" spans="1:2">
      <c r="A1645" s="12" t="s">
        <v>8219</v>
      </c>
      <c r="B1645">
        <v>104</v>
      </c>
    </row>
    <row r="1646" spans="1:2">
      <c r="A1646" s="12" t="s">
        <v>8219</v>
      </c>
      <c r="B1646">
        <v>34</v>
      </c>
    </row>
    <row r="1647" spans="1:2">
      <c r="A1647" s="12" t="s">
        <v>8219</v>
      </c>
      <c r="B1647">
        <v>167</v>
      </c>
    </row>
    <row r="1648" spans="1:2">
      <c r="A1648" s="12" t="s">
        <v>8219</v>
      </c>
      <c r="B1648">
        <v>183</v>
      </c>
    </row>
    <row r="1649" spans="1:2">
      <c r="A1649" s="12" t="s">
        <v>8219</v>
      </c>
      <c r="B1649">
        <v>71</v>
      </c>
    </row>
    <row r="1650" spans="1:2">
      <c r="A1650" s="12" t="s">
        <v>8219</v>
      </c>
      <c r="B1650">
        <v>69</v>
      </c>
    </row>
    <row r="1651" spans="1:2">
      <c r="A1651" s="12" t="s">
        <v>8219</v>
      </c>
      <c r="B1651">
        <v>270</v>
      </c>
    </row>
    <row r="1652" spans="1:2">
      <c r="A1652" s="12" t="s">
        <v>8219</v>
      </c>
      <c r="B1652">
        <v>193</v>
      </c>
    </row>
    <row r="1653" spans="1:2">
      <c r="A1653" s="12" t="s">
        <v>8219</v>
      </c>
      <c r="B1653">
        <v>57</v>
      </c>
    </row>
    <row r="1654" spans="1:2">
      <c r="A1654" s="12" t="s">
        <v>8219</v>
      </c>
      <c r="B1654">
        <v>200</v>
      </c>
    </row>
    <row r="1655" spans="1:2">
      <c r="A1655" s="12" t="s">
        <v>8219</v>
      </c>
      <c r="B1655">
        <v>88</v>
      </c>
    </row>
    <row r="1656" spans="1:2">
      <c r="A1656" s="12" t="s">
        <v>8219</v>
      </c>
      <c r="B1656">
        <v>213</v>
      </c>
    </row>
    <row r="1657" spans="1:2">
      <c r="A1657" s="12" t="s">
        <v>8219</v>
      </c>
      <c r="B1657">
        <v>20</v>
      </c>
    </row>
    <row r="1658" spans="1:2">
      <c r="A1658" s="12" t="s">
        <v>8219</v>
      </c>
      <c r="B1658">
        <v>50</v>
      </c>
    </row>
    <row r="1659" spans="1:2">
      <c r="A1659" s="12" t="s">
        <v>8219</v>
      </c>
      <c r="B1659">
        <v>115</v>
      </c>
    </row>
    <row r="1660" spans="1:2">
      <c r="A1660" s="12" t="s">
        <v>8219</v>
      </c>
      <c r="B1660">
        <v>186</v>
      </c>
    </row>
    <row r="1661" spans="1:2">
      <c r="A1661" s="12" t="s">
        <v>8219</v>
      </c>
      <c r="B1661">
        <v>18</v>
      </c>
    </row>
    <row r="1662" spans="1:2">
      <c r="A1662" s="12" t="s">
        <v>8219</v>
      </c>
      <c r="B1662">
        <v>176</v>
      </c>
    </row>
    <row r="1663" spans="1:2">
      <c r="A1663" s="12" t="s">
        <v>8219</v>
      </c>
      <c r="B1663">
        <v>41</v>
      </c>
    </row>
    <row r="1664" spans="1:2">
      <c r="A1664" s="12" t="s">
        <v>8219</v>
      </c>
      <c r="B1664">
        <v>75</v>
      </c>
    </row>
    <row r="1665" spans="1:2">
      <c r="A1665" s="12" t="s">
        <v>8219</v>
      </c>
      <c r="B1665">
        <v>97</v>
      </c>
    </row>
    <row r="1666" spans="1:2">
      <c r="A1666" s="12" t="s">
        <v>8219</v>
      </c>
      <c r="B1666">
        <v>73</v>
      </c>
    </row>
    <row r="1667" spans="1:2">
      <c r="A1667" s="12" t="s">
        <v>8219</v>
      </c>
      <c r="B1667">
        <v>49</v>
      </c>
    </row>
    <row r="1668" spans="1:2">
      <c r="A1668" s="12" t="s">
        <v>8219</v>
      </c>
      <c r="B1668">
        <v>134</v>
      </c>
    </row>
    <row r="1669" spans="1:2">
      <c r="A1669" s="12" t="s">
        <v>8219</v>
      </c>
      <c r="B1669">
        <v>68</v>
      </c>
    </row>
    <row r="1670" spans="1:2">
      <c r="A1670" s="12" t="s">
        <v>8219</v>
      </c>
      <c r="B1670">
        <v>49</v>
      </c>
    </row>
    <row r="1671" spans="1:2">
      <c r="A1671" s="12" t="s">
        <v>8219</v>
      </c>
      <c r="B1671">
        <v>63</v>
      </c>
    </row>
    <row r="1672" spans="1:2">
      <c r="A1672" s="12" t="s">
        <v>8219</v>
      </c>
      <c r="B1672">
        <v>163</v>
      </c>
    </row>
    <row r="1673" spans="1:2">
      <c r="A1673" s="12" t="s">
        <v>8219</v>
      </c>
      <c r="B1673">
        <v>288</v>
      </c>
    </row>
    <row r="1674" spans="1:2">
      <c r="A1674" s="12" t="s">
        <v>8219</v>
      </c>
      <c r="B1674">
        <v>42</v>
      </c>
    </row>
    <row r="1675" spans="1:2">
      <c r="A1675" s="12" t="s">
        <v>8219</v>
      </c>
      <c r="B1675">
        <v>70</v>
      </c>
    </row>
    <row r="1676" spans="1:2">
      <c r="A1676" s="12" t="s">
        <v>8219</v>
      </c>
      <c r="B1676">
        <v>30</v>
      </c>
    </row>
    <row r="1677" spans="1:2">
      <c r="A1677" s="12" t="s">
        <v>8219</v>
      </c>
      <c r="B1677">
        <v>51</v>
      </c>
    </row>
    <row r="1678" spans="1:2">
      <c r="A1678" s="12" t="s">
        <v>8219</v>
      </c>
      <c r="B1678">
        <v>145</v>
      </c>
    </row>
    <row r="1679" spans="1:2">
      <c r="A1679" s="12" t="s">
        <v>8219</v>
      </c>
      <c r="B1679">
        <v>21</v>
      </c>
    </row>
    <row r="1680" spans="1:2">
      <c r="A1680" s="12" t="s">
        <v>8219</v>
      </c>
      <c r="B1680">
        <v>286</v>
      </c>
    </row>
    <row r="1681" spans="1:2">
      <c r="A1681" s="12" t="s">
        <v>8219</v>
      </c>
      <c r="B1681">
        <v>12</v>
      </c>
    </row>
    <row r="1682" spans="1:2">
      <c r="A1682" s="12" t="s">
        <v>8219</v>
      </c>
      <c r="B1682">
        <v>100</v>
      </c>
    </row>
    <row r="1683" spans="1:2">
      <c r="A1683" s="12" t="s">
        <v>8219</v>
      </c>
      <c r="B1683">
        <v>100</v>
      </c>
    </row>
    <row r="1684" spans="1:2">
      <c r="A1684" s="12" t="s">
        <v>8219</v>
      </c>
      <c r="B1684">
        <v>34</v>
      </c>
    </row>
    <row r="1685" spans="1:2">
      <c r="A1685" s="12" t="s">
        <v>8219</v>
      </c>
      <c r="B1685">
        <v>63</v>
      </c>
    </row>
    <row r="1686" spans="1:2">
      <c r="A1686" s="12" t="s">
        <v>8219</v>
      </c>
      <c r="B1686">
        <v>30</v>
      </c>
    </row>
    <row r="1687" spans="1:2">
      <c r="A1687" s="12" t="s">
        <v>8219</v>
      </c>
      <c r="B1687">
        <v>47</v>
      </c>
    </row>
    <row r="1688" spans="1:2">
      <c r="A1688" s="12" t="s">
        <v>8219</v>
      </c>
      <c r="B1688">
        <v>237</v>
      </c>
    </row>
    <row r="1689" spans="1:2">
      <c r="A1689" s="12" t="s">
        <v>8219</v>
      </c>
      <c r="B1689">
        <v>47</v>
      </c>
    </row>
    <row r="1690" spans="1:2">
      <c r="A1690" s="12" t="s">
        <v>8219</v>
      </c>
      <c r="B1690">
        <v>15</v>
      </c>
    </row>
    <row r="1691" spans="1:2">
      <c r="A1691" s="12" t="s">
        <v>8219</v>
      </c>
      <c r="B1691">
        <v>81</v>
      </c>
    </row>
    <row r="1692" spans="1:2">
      <c r="A1692" s="12" t="s">
        <v>8219</v>
      </c>
      <c r="B1692">
        <v>122</v>
      </c>
    </row>
    <row r="1693" spans="1:2">
      <c r="A1693" s="12" t="s">
        <v>8219</v>
      </c>
      <c r="B1693">
        <v>34</v>
      </c>
    </row>
    <row r="1694" spans="1:2">
      <c r="A1694" s="12" t="s">
        <v>8219</v>
      </c>
      <c r="B1694">
        <v>207</v>
      </c>
    </row>
    <row r="1695" spans="1:2">
      <c r="A1695" s="12" t="s">
        <v>8219</v>
      </c>
      <c r="B1695">
        <v>25</v>
      </c>
    </row>
    <row r="1696" spans="1:2">
      <c r="A1696" s="12" t="s">
        <v>8219</v>
      </c>
      <c r="B1696">
        <v>72</v>
      </c>
    </row>
    <row r="1697" spans="1:2">
      <c r="A1697" s="12" t="s">
        <v>8219</v>
      </c>
      <c r="B1697">
        <v>14</v>
      </c>
    </row>
    <row r="1698" spans="1:2">
      <c r="A1698" s="12" t="s">
        <v>8219</v>
      </c>
      <c r="B1698">
        <v>15</v>
      </c>
    </row>
    <row r="1699" spans="1:2">
      <c r="A1699" s="12" t="s">
        <v>8219</v>
      </c>
      <c r="B1699">
        <v>91</v>
      </c>
    </row>
    <row r="1700" spans="1:2">
      <c r="A1700" s="12" t="s">
        <v>8219</v>
      </c>
      <c r="B1700">
        <v>24</v>
      </c>
    </row>
    <row r="1701" spans="1:2">
      <c r="A1701" s="12" t="s">
        <v>8219</v>
      </c>
      <c r="B1701">
        <v>27</v>
      </c>
    </row>
    <row r="1702" spans="1:2">
      <c r="A1702" s="12" t="s">
        <v>8219</v>
      </c>
      <c r="B1702">
        <v>47</v>
      </c>
    </row>
    <row r="1703" spans="1:2">
      <c r="A1703" s="12" t="s">
        <v>8219</v>
      </c>
      <c r="B1703">
        <v>44</v>
      </c>
    </row>
    <row r="1704" spans="1:2">
      <c r="A1704" s="12" t="s">
        <v>8219</v>
      </c>
      <c r="B1704">
        <v>72</v>
      </c>
    </row>
    <row r="1705" spans="1:2">
      <c r="A1705" s="12" t="s">
        <v>8219</v>
      </c>
      <c r="B1705">
        <v>63</v>
      </c>
    </row>
    <row r="1706" spans="1:2">
      <c r="A1706" s="12" t="s">
        <v>8219</v>
      </c>
      <c r="B1706">
        <v>88</v>
      </c>
    </row>
    <row r="1707" spans="1:2">
      <c r="A1707" s="12" t="s">
        <v>8219</v>
      </c>
      <c r="B1707">
        <v>70</v>
      </c>
    </row>
    <row r="1708" spans="1:2">
      <c r="A1708" s="12" t="s">
        <v>8219</v>
      </c>
      <c r="B1708">
        <v>50</v>
      </c>
    </row>
    <row r="1709" spans="1:2">
      <c r="A1709" s="12" t="s">
        <v>8219</v>
      </c>
      <c r="B1709">
        <v>35</v>
      </c>
    </row>
    <row r="1710" spans="1:2">
      <c r="A1710" s="12" t="s">
        <v>8219</v>
      </c>
      <c r="B1710">
        <v>175</v>
      </c>
    </row>
    <row r="1711" spans="1:2">
      <c r="A1711" s="12" t="s">
        <v>8219</v>
      </c>
      <c r="B1711">
        <v>20</v>
      </c>
    </row>
    <row r="1712" spans="1:2">
      <c r="A1712" s="12" t="s">
        <v>8219</v>
      </c>
      <c r="B1712">
        <v>54</v>
      </c>
    </row>
    <row r="1713" spans="1:2">
      <c r="A1713" s="12" t="s">
        <v>8219</v>
      </c>
      <c r="B1713">
        <v>20</v>
      </c>
    </row>
    <row r="1714" spans="1:2">
      <c r="A1714" s="12" t="s">
        <v>8219</v>
      </c>
      <c r="B1714">
        <v>57</v>
      </c>
    </row>
    <row r="1715" spans="1:2">
      <c r="A1715" s="12" t="s">
        <v>8219</v>
      </c>
      <c r="B1715">
        <v>31</v>
      </c>
    </row>
    <row r="1716" spans="1:2">
      <c r="A1716" s="12" t="s">
        <v>8219</v>
      </c>
      <c r="B1716">
        <v>31</v>
      </c>
    </row>
    <row r="1717" spans="1:2">
      <c r="A1717" s="12" t="s">
        <v>8219</v>
      </c>
      <c r="B1717">
        <v>45</v>
      </c>
    </row>
    <row r="1718" spans="1:2">
      <c r="A1718" s="12" t="s">
        <v>8219</v>
      </c>
      <c r="B1718">
        <v>41</v>
      </c>
    </row>
    <row r="1719" spans="1:2">
      <c r="A1719" s="12" t="s">
        <v>8219</v>
      </c>
      <c r="B1719">
        <v>29</v>
      </c>
    </row>
    <row r="1720" spans="1:2">
      <c r="A1720" s="12" t="s">
        <v>8219</v>
      </c>
      <c r="B1720">
        <v>58</v>
      </c>
    </row>
    <row r="1721" spans="1:2">
      <c r="A1721" s="12" t="s">
        <v>8219</v>
      </c>
      <c r="B1721">
        <v>89</v>
      </c>
    </row>
    <row r="1722" spans="1:2">
      <c r="A1722" s="12" t="s">
        <v>8219</v>
      </c>
      <c r="B1722">
        <v>125</v>
      </c>
    </row>
    <row r="1723" spans="1:2">
      <c r="A1723" s="12" t="s">
        <v>8219</v>
      </c>
      <c r="B1723">
        <v>18</v>
      </c>
    </row>
    <row r="1724" spans="1:2">
      <c r="A1724" s="12" t="s">
        <v>8219</v>
      </c>
      <c r="B1724">
        <v>32</v>
      </c>
    </row>
    <row r="1725" spans="1:2">
      <c r="A1725" s="12" t="s">
        <v>8219</v>
      </c>
      <c r="B1725">
        <v>16</v>
      </c>
    </row>
    <row r="1726" spans="1:2">
      <c r="A1726" s="12" t="s">
        <v>8219</v>
      </c>
      <c r="B1726">
        <v>38</v>
      </c>
    </row>
    <row r="1727" spans="1:2">
      <c r="A1727" s="12" t="s">
        <v>8219</v>
      </c>
      <c r="B1727">
        <v>15</v>
      </c>
    </row>
    <row r="1728" spans="1:2">
      <c r="A1728" s="12" t="s">
        <v>8219</v>
      </c>
      <c r="B1728">
        <v>23</v>
      </c>
    </row>
    <row r="1729" spans="1:2">
      <c r="A1729" s="12" t="s">
        <v>8219</v>
      </c>
      <c r="B1729">
        <v>49</v>
      </c>
    </row>
    <row r="1730" spans="1:2">
      <c r="A1730" s="12" t="s">
        <v>8219</v>
      </c>
      <c r="B1730">
        <v>10</v>
      </c>
    </row>
    <row r="1731" spans="1:2">
      <c r="A1731" s="12" t="s">
        <v>8219</v>
      </c>
      <c r="B1731">
        <v>15</v>
      </c>
    </row>
    <row r="1732" spans="1:2">
      <c r="A1732" s="12" t="s">
        <v>8219</v>
      </c>
      <c r="B1732">
        <v>57</v>
      </c>
    </row>
    <row r="1733" spans="1:2">
      <c r="A1733" s="12" t="s">
        <v>8219</v>
      </c>
      <c r="B1733">
        <v>33</v>
      </c>
    </row>
    <row r="1734" spans="1:2">
      <c r="A1734" s="12" t="s">
        <v>8219</v>
      </c>
      <c r="B1734">
        <v>9</v>
      </c>
    </row>
    <row r="1735" spans="1:2">
      <c r="A1735" s="12" t="s">
        <v>8219</v>
      </c>
      <c r="B1735">
        <v>26</v>
      </c>
    </row>
    <row r="1736" spans="1:2">
      <c r="A1736" s="12" t="s">
        <v>8219</v>
      </c>
      <c r="B1736">
        <v>69</v>
      </c>
    </row>
    <row r="1737" spans="1:2">
      <c r="A1737" s="12" t="s">
        <v>8219</v>
      </c>
      <c r="B1737">
        <v>65</v>
      </c>
    </row>
    <row r="1738" spans="1:2">
      <c r="A1738" s="12" t="s">
        <v>8219</v>
      </c>
      <c r="B1738">
        <v>83</v>
      </c>
    </row>
    <row r="1739" spans="1:2">
      <c r="A1739" s="12" t="s">
        <v>8219</v>
      </c>
      <c r="B1739">
        <v>111</v>
      </c>
    </row>
    <row r="1740" spans="1:2">
      <c r="A1740" s="12" t="s">
        <v>8219</v>
      </c>
      <c r="B1740">
        <v>46</v>
      </c>
    </row>
    <row r="1741" spans="1:2">
      <c r="A1741" s="12" t="s">
        <v>8219</v>
      </c>
      <c r="B1741">
        <v>63</v>
      </c>
    </row>
    <row r="1742" spans="1:2">
      <c r="A1742" s="12" t="s">
        <v>8219</v>
      </c>
      <c r="B1742">
        <v>9</v>
      </c>
    </row>
    <row r="1743" spans="1:2">
      <c r="A1743" s="12" t="s">
        <v>8219</v>
      </c>
      <c r="B1743">
        <v>34</v>
      </c>
    </row>
    <row r="1744" spans="1:2">
      <c r="A1744" s="12" t="s">
        <v>8219</v>
      </c>
      <c r="B1744">
        <v>112</v>
      </c>
    </row>
    <row r="1745" spans="1:2">
      <c r="A1745" s="12" t="s">
        <v>8219</v>
      </c>
      <c r="B1745">
        <v>47</v>
      </c>
    </row>
    <row r="1746" spans="1:2">
      <c r="A1746" s="12" t="s">
        <v>8219</v>
      </c>
      <c r="B1746">
        <v>38</v>
      </c>
    </row>
    <row r="1747" spans="1:2">
      <c r="A1747" s="12" t="s">
        <v>8219</v>
      </c>
      <c r="B1747">
        <v>28</v>
      </c>
    </row>
    <row r="1748" spans="1:2">
      <c r="A1748" s="12" t="s">
        <v>8219</v>
      </c>
      <c r="B1748">
        <v>78</v>
      </c>
    </row>
    <row r="1749" spans="1:2">
      <c r="A1749" s="12" t="s">
        <v>8219</v>
      </c>
      <c r="B1749">
        <v>23</v>
      </c>
    </row>
    <row r="1750" spans="1:2">
      <c r="A1750" s="12" t="s">
        <v>8219</v>
      </c>
      <c r="B1750">
        <v>40</v>
      </c>
    </row>
    <row r="1751" spans="1:2">
      <c r="A1751" s="12" t="s">
        <v>8219</v>
      </c>
      <c r="B1751">
        <v>13</v>
      </c>
    </row>
    <row r="1752" spans="1:2">
      <c r="A1752" s="12" t="s">
        <v>8219</v>
      </c>
      <c r="B1752">
        <v>18</v>
      </c>
    </row>
    <row r="1753" spans="1:2">
      <c r="A1753" s="12" t="s">
        <v>8219</v>
      </c>
      <c r="B1753">
        <v>22</v>
      </c>
    </row>
    <row r="1754" spans="1:2">
      <c r="A1754" s="12" t="s">
        <v>8219</v>
      </c>
      <c r="B1754">
        <v>79</v>
      </c>
    </row>
    <row r="1755" spans="1:2">
      <c r="A1755" s="12" t="s">
        <v>8219</v>
      </c>
      <c r="B1755">
        <v>14</v>
      </c>
    </row>
    <row r="1756" spans="1:2">
      <c r="A1756" s="12" t="s">
        <v>8219</v>
      </c>
      <c r="B1756">
        <v>51</v>
      </c>
    </row>
    <row r="1757" spans="1:2">
      <c r="A1757" s="12" t="s">
        <v>8219</v>
      </c>
      <c r="B1757">
        <v>54</v>
      </c>
    </row>
    <row r="1758" spans="1:2">
      <c r="A1758" s="12" t="s">
        <v>8219</v>
      </c>
      <c r="B1758">
        <v>70</v>
      </c>
    </row>
    <row r="1759" spans="1:2">
      <c r="A1759" s="12" t="s">
        <v>8219</v>
      </c>
      <c r="B1759">
        <v>44</v>
      </c>
    </row>
    <row r="1760" spans="1:2">
      <c r="A1760" s="12" t="s">
        <v>8219</v>
      </c>
      <c r="B1760">
        <v>55</v>
      </c>
    </row>
    <row r="1761" spans="1:2">
      <c r="A1761" s="12" t="s">
        <v>8219</v>
      </c>
      <c r="B1761">
        <v>15</v>
      </c>
    </row>
    <row r="1762" spans="1:2">
      <c r="A1762" s="12" t="s">
        <v>8219</v>
      </c>
      <c r="B1762">
        <v>27</v>
      </c>
    </row>
    <row r="1763" spans="1:2">
      <c r="A1763" s="12" t="s">
        <v>8219</v>
      </c>
      <c r="B1763">
        <v>21</v>
      </c>
    </row>
    <row r="1764" spans="1:2">
      <c r="A1764" s="12" t="s">
        <v>8219</v>
      </c>
      <c r="B1764">
        <v>162</v>
      </c>
    </row>
    <row r="1765" spans="1:2">
      <c r="A1765" s="12" t="s">
        <v>8219</v>
      </c>
      <c r="B1765">
        <v>23</v>
      </c>
    </row>
    <row r="1766" spans="1:2">
      <c r="A1766" s="12" t="s">
        <v>8219</v>
      </c>
      <c r="B1766">
        <v>72</v>
      </c>
    </row>
    <row r="1767" spans="1:2">
      <c r="A1767" s="12" t="s">
        <v>8219</v>
      </c>
      <c r="B1767">
        <v>68</v>
      </c>
    </row>
    <row r="1768" spans="1:2">
      <c r="A1768" s="12" t="s">
        <v>8219</v>
      </c>
      <c r="B1768">
        <v>20</v>
      </c>
    </row>
    <row r="1769" spans="1:2">
      <c r="A1769" s="12" t="s">
        <v>8219</v>
      </c>
      <c r="B1769">
        <v>26</v>
      </c>
    </row>
    <row r="1770" spans="1:2">
      <c r="A1770" s="12" t="s">
        <v>8219</v>
      </c>
      <c r="B1770">
        <v>72</v>
      </c>
    </row>
    <row r="1771" spans="1:2">
      <c r="A1771" s="12" t="s">
        <v>8219</v>
      </c>
      <c r="B1771">
        <v>3</v>
      </c>
    </row>
    <row r="1772" spans="1:2">
      <c r="A1772" s="12" t="s">
        <v>8219</v>
      </c>
      <c r="B1772">
        <v>18</v>
      </c>
    </row>
    <row r="1773" spans="1:2">
      <c r="A1773" s="12" t="s">
        <v>8219</v>
      </c>
      <c r="B1773">
        <v>30</v>
      </c>
    </row>
    <row r="1774" spans="1:2">
      <c r="A1774" s="12" t="s">
        <v>8219</v>
      </c>
      <c r="B1774">
        <v>23</v>
      </c>
    </row>
    <row r="1775" spans="1:2">
      <c r="A1775" s="12" t="s">
        <v>8219</v>
      </c>
      <c r="B1775">
        <v>54</v>
      </c>
    </row>
    <row r="1776" spans="1:2">
      <c r="A1776" s="12" t="s">
        <v>8219</v>
      </c>
      <c r="B1776">
        <v>26</v>
      </c>
    </row>
    <row r="1777" spans="1:2">
      <c r="A1777" s="12" t="s">
        <v>8219</v>
      </c>
      <c r="B1777">
        <v>9</v>
      </c>
    </row>
    <row r="1778" spans="1:2">
      <c r="A1778" s="12" t="s">
        <v>8219</v>
      </c>
      <c r="B1778">
        <v>27</v>
      </c>
    </row>
    <row r="1779" spans="1:2">
      <c r="A1779" s="12" t="s">
        <v>8219</v>
      </c>
      <c r="B1779">
        <v>30</v>
      </c>
    </row>
    <row r="1780" spans="1:2">
      <c r="A1780" s="12" t="s">
        <v>8219</v>
      </c>
      <c r="B1780">
        <v>52</v>
      </c>
    </row>
    <row r="1781" spans="1:2">
      <c r="A1781" s="12" t="s">
        <v>8219</v>
      </c>
      <c r="B1781">
        <v>17</v>
      </c>
    </row>
    <row r="1782" spans="1:2">
      <c r="A1782" s="12" t="s">
        <v>8219</v>
      </c>
      <c r="B1782">
        <v>19</v>
      </c>
    </row>
    <row r="1783" spans="1:2">
      <c r="A1783" s="12" t="s">
        <v>8219</v>
      </c>
      <c r="B1783">
        <v>77</v>
      </c>
    </row>
    <row r="1784" spans="1:2">
      <c r="A1784" s="12" t="s">
        <v>8219</v>
      </c>
      <c r="B1784">
        <v>21</v>
      </c>
    </row>
    <row r="1785" spans="1:2">
      <c r="A1785" s="12" t="s">
        <v>8219</v>
      </c>
      <c r="B1785">
        <v>38</v>
      </c>
    </row>
    <row r="1786" spans="1:2">
      <c r="A1786" s="12" t="s">
        <v>8219</v>
      </c>
      <c r="B1786">
        <v>28</v>
      </c>
    </row>
    <row r="1787" spans="1:2">
      <c r="A1787" s="12" t="s">
        <v>8219</v>
      </c>
      <c r="B1787">
        <v>48</v>
      </c>
    </row>
    <row r="1788" spans="1:2">
      <c r="A1788" s="12" t="s">
        <v>8219</v>
      </c>
      <c r="B1788">
        <v>46</v>
      </c>
    </row>
    <row r="1789" spans="1:2">
      <c r="A1789" s="12" t="s">
        <v>8219</v>
      </c>
      <c r="B1789">
        <v>30</v>
      </c>
    </row>
    <row r="1790" spans="1:2">
      <c r="A1790" s="12" t="s">
        <v>8219</v>
      </c>
      <c r="B1790">
        <v>64</v>
      </c>
    </row>
    <row r="1791" spans="1:2">
      <c r="A1791" s="12" t="s">
        <v>8219</v>
      </c>
      <c r="B1791">
        <v>15</v>
      </c>
    </row>
    <row r="1792" spans="1:2">
      <c r="A1792" s="12" t="s">
        <v>8219</v>
      </c>
      <c r="B1792">
        <v>41</v>
      </c>
    </row>
    <row r="1793" spans="1:2">
      <c r="A1793" s="12" t="s">
        <v>8219</v>
      </c>
      <c r="B1793">
        <v>35</v>
      </c>
    </row>
    <row r="1794" spans="1:2">
      <c r="A1794" s="12" t="s">
        <v>8219</v>
      </c>
      <c r="B1794">
        <v>45</v>
      </c>
    </row>
    <row r="1795" spans="1:2">
      <c r="A1795" s="12" t="s">
        <v>8219</v>
      </c>
      <c r="B1795">
        <v>62</v>
      </c>
    </row>
    <row r="1796" spans="1:2">
      <c r="A1796" s="12" t="s">
        <v>8219</v>
      </c>
      <c r="B1796">
        <v>22</v>
      </c>
    </row>
    <row r="1797" spans="1:2">
      <c r="A1797" s="12" t="s">
        <v>8219</v>
      </c>
      <c r="B1797">
        <v>18</v>
      </c>
    </row>
    <row r="1798" spans="1:2">
      <c r="A1798" s="12" t="s">
        <v>8219</v>
      </c>
      <c r="B1798">
        <v>12</v>
      </c>
    </row>
    <row r="1799" spans="1:2">
      <c r="A1799" s="12" t="s">
        <v>8219</v>
      </c>
      <c r="B1799">
        <v>44</v>
      </c>
    </row>
    <row r="1800" spans="1:2">
      <c r="A1800" s="12" t="s">
        <v>8219</v>
      </c>
      <c r="B1800">
        <v>27</v>
      </c>
    </row>
    <row r="1801" spans="1:2">
      <c r="A1801" s="12" t="s">
        <v>8219</v>
      </c>
      <c r="B1801">
        <v>38</v>
      </c>
    </row>
    <row r="1802" spans="1:2">
      <c r="A1802" s="12" t="s">
        <v>8219</v>
      </c>
      <c r="B1802">
        <v>28</v>
      </c>
    </row>
    <row r="1803" spans="1:2">
      <c r="A1803" s="12" t="s">
        <v>8219</v>
      </c>
      <c r="B1803">
        <v>24</v>
      </c>
    </row>
    <row r="1804" spans="1:2">
      <c r="A1804" s="12" t="s">
        <v>8219</v>
      </c>
      <c r="B1804">
        <v>65</v>
      </c>
    </row>
    <row r="1805" spans="1:2">
      <c r="A1805" s="12" t="s">
        <v>8219</v>
      </c>
      <c r="B1805">
        <v>46</v>
      </c>
    </row>
    <row r="1806" spans="1:2">
      <c r="A1806" s="12" t="s">
        <v>8219</v>
      </c>
      <c r="B1806">
        <v>85</v>
      </c>
    </row>
    <row r="1807" spans="1:2">
      <c r="A1807" s="12" t="s">
        <v>8219</v>
      </c>
      <c r="B1807">
        <v>66</v>
      </c>
    </row>
    <row r="1808" spans="1:2">
      <c r="A1808" s="12" t="s">
        <v>8219</v>
      </c>
      <c r="B1808">
        <v>165</v>
      </c>
    </row>
    <row r="1809" spans="1:2">
      <c r="A1809" s="12" t="s">
        <v>8219</v>
      </c>
      <c r="B1809">
        <v>17</v>
      </c>
    </row>
    <row r="1810" spans="1:2">
      <c r="A1810" s="12" t="s">
        <v>8219</v>
      </c>
      <c r="B1810">
        <v>3</v>
      </c>
    </row>
    <row r="1811" spans="1:2">
      <c r="A1811" s="12" t="s">
        <v>8219</v>
      </c>
      <c r="B1811">
        <v>17</v>
      </c>
    </row>
    <row r="1812" spans="1:2">
      <c r="A1812" s="12" t="s">
        <v>8219</v>
      </c>
      <c r="B1812">
        <v>91</v>
      </c>
    </row>
    <row r="1813" spans="1:2">
      <c r="A1813" s="12" t="s">
        <v>8219</v>
      </c>
      <c r="B1813">
        <v>67</v>
      </c>
    </row>
    <row r="1814" spans="1:2">
      <c r="A1814" s="12" t="s">
        <v>8219</v>
      </c>
      <c r="B1814">
        <v>18</v>
      </c>
    </row>
    <row r="1815" spans="1:2">
      <c r="A1815" s="12" t="s">
        <v>8219</v>
      </c>
      <c r="B1815">
        <v>21</v>
      </c>
    </row>
    <row r="1816" spans="1:2">
      <c r="A1816" s="12" t="s">
        <v>8219</v>
      </c>
      <c r="B1816">
        <v>40</v>
      </c>
    </row>
    <row r="1817" spans="1:2">
      <c r="A1817" s="12" t="s">
        <v>8219</v>
      </c>
      <c r="B1817">
        <v>78</v>
      </c>
    </row>
    <row r="1818" spans="1:2">
      <c r="A1818" s="12" t="s">
        <v>8219</v>
      </c>
      <c r="B1818">
        <v>26</v>
      </c>
    </row>
    <row r="1819" spans="1:2">
      <c r="A1819" s="12" t="s">
        <v>8219</v>
      </c>
      <c r="B1819">
        <v>14</v>
      </c>
    </row>
    <row r="1820" spans="1:2">
      <c r="A1820" s="12" t="s">
        <v>8219</v>
      </c>
      <c r="B1820">
        <v>44</v>
      </c>
    </row>
    <row r="1821" spans="1:2">
      <c r="A1821" s="12" t="s">
        <v>8219</v>
      </c>
      <c r="B1821">
        <v>9</v>
      </c>
    </row>
    <row r="1822" spans="1:2">
      <c r="A1822" s="12" t="s">
        <v>8219</v>
      </c>
      <c r="B1822">
        <v>30</v>
      </c>
    </row>
    <row r="1823" spans="1:2">
      <c r="A1823" s="12" t="s">
        <v>8219</v>
      </c>
      <c r="B1823">
        <v>45</v>
      </c>
    </row>
    <row r="1824" spans="1:2">
      <c r="A1824" s="12" t="s">
        <v>8219</v>
      </c>
      <c r="B1824">
        <v>56</v>
      </c>
    </row>
    <row r="1825" spans="1:2">
      <c r="A1825" s="12" t="s">
        <v>8219</v>
      </c>
      <c r="B1825">
        <v>46</v>
      </c>
    </row>
    <row r="1826" spans="1:2">
      <c r="A1826" s="12" t="s">
        <v>8219</v>
      </c>
      <c r="B1826">
        <v>34</v>
      </c>
    </row>
    <row r="1827" spans="1:2">
      <c r="A1827" s="12" t="s">
        <v>8219</v>
      </c>
      <c r="B1827">
        <v>98</v>
      </c>
    </row>
    <row r="1828" spans="1:2">
      <c r="A1828" s="12" t="s">
        <v>8219</v>
      </c>
      <c r="B1828">
        <v>46</v>
      </c>
    </row>
    <row r="1829" spans="1:2">
      <c r="A1829" s="12" t="s">
        <v>8219</v>
      </c>
      <c r="B1829">
        <v>10</v>
      </c>
    </row>
    <row r="1830" spans="1:2">
      <c r="A1830" s="12" t="s">
        <v>8219</v>
      </c>
      <c r="B1830">
        <v>76</v>
      </c>
    </row>
    <row r="1831" spans="1:2">
      <c r="A1831" s="12" t="s">
        <v>8219</v>
      </c>
      <c r="B1831">
        <v>104</v>
      </c>
    </row>
    <row r="1832" spans="1:2">
      <c r="A1832" s="12" t="s">
        <v>8219</v>
      </c>
      <c r="B1832">
        <v>87</v>
      </c>
    </row>
    <row r="1833" spans="1:2">
      <c r="A1833" s="12" t="s">
        <v>8219</v>
      </c>
      <c r="B1833">
        <v>29</v>
      </c>
    </row>
    <row r="1834" spans="1:2">
      <c r="A1834" s="12" t="s">
        <v>8219</v>
      </c>
      <c r="B1834">
        <v>51</v>
      </c>
    </row>
    <row r="1835" spans="1:2">
      <c r="A1835" s="12" t="s">
        <v>8219</v>
      </c>
      <c r="B1835">
        <v>12</v>
      </c>
    </row>
    <row r="1836" spans="1:2">
      <c r="A1836" s="12" t="s">
        <v>8219</v>
      </c>
      <c r="B1836">
        <v>72</v>
      </c>
    </row>
    <row r="1837" spans="1:2">
      <c r="A1837" s="12" t="s">
        <v>8219</v>
      </c>
      <c r="B1837">
        <v>21</v>
      </c>
    </row>
    <row r="1838" spans="1:2">
      <c r="A1838" s="12" t="s">
        <v>8219</v>
      </c>
      <c r="B1838">
        <v>42</v>
      </c>
    </row>
    <row r="1839" spans="1:2">
      <c r="A1839" s="12" t="s">
        <v>8219</v>
      </c>
      <c r="B1839">
        <v>71</v>
      </c>
    </row>
    <row r="1840" spans="1:2">
      <c r="A1840" s="12" t="s">
        <v>8219</v>
      </c>
      <c r="B1840">
        <v>168</v>
      </c>
    </row>
    <row r="1841" spans="1:2">
      <c r="A1841" s="12" t="s">
        <v>8219</v>
      </c>
      <c r="B1841">
        <v>19</v>
      </c>
    </row>
    <row r="1842" spans="1:2">
      <c r="A1842" s="12" t="s">
        <v>8219</v>
      </c>
      <c r="B1842">
        <v>37</v>
      </c>
    </row>
    <row r="1843" spans="1:2">
      <c r="A1843" s="12" t="s">
        <v>8219</v>
      </c>
      <c r="B1843">
        <v>36</v>
      </c>
    </row>
    <row r="1844" spans="1:2">
      <c r="A1844" s="12" t="s">
        <v>8219</v>
      </c>
      <c r="B1844">
        <v>14</v>
      </c>
    </row>
    <row r="1845" spans="1:2">
      <c r="A1845" s="12" t="s">
        <v>8219</v>
      </c>
      <c r="B1845">
        <v>18</v>
      </c>
    </row>
    <row r="1846" spans="1:2">
      <c r="A1846" s="12" t="s">
        <v>8219</v>
      </c>
      <c r="B1846">
        <v>82</v>
      </c>
    </row>
    <row r="1847" spans="1:2">
      <c r="A1847" s="12" t="s">
        <v>8219</v>
      </c>
      <c r="B1847">
        <v>43</v>
      </c>
    </row>
    <row r="1848" spans="1:2">
      <c r="A1848" s="12" t="s">
        <v>8219</v>
      </c>
      <c r="B1848">
        <v>8</v>
      </c>
    </row>
    <row r="1849" spans="1:2">
      <c r="A1849" s="12" t="s">
        <v>8219</v>
      </c>
      <c r="B1849">
        <v>45</v>
      </c>
    </row>
    <row r="1850" spans="1:2">
      <c r="A1850" s="12" t="s">
        <v>8219</v>
      </c>
      <c r="B1850">
        <v>20</v>
      </c>
    </row>
    <row r="1851" spans="1:2">
      <c r="A1851" s="12" t="s">
        <v>8219</v>
      </c>
      <c r="B1851">
        <v>31</v>
      </c>
    </row>
    <row r="1852" spans="1:2">
      <c r="A1852" s="12" t="s">
        <v>8219</v>
      </c>
      <c r="B1852">
        <v>25</v>
      </c>
    </row>
    <row r="1853" spans="1:2">
      <c r="A1853" s="12" t="s">
        <v>8219</v>
      </c>
      <c r="B1853">
        <v>14</v>
      </c>
    </row>
    <row r="1854" spans="1:2">
      <c r="A1854" s="12" t="s">
        <v>8219</v>
      </c>
      <c r="B1854">
        <v>45</v>
      </c>
    </row>
    <row r="1855" spans="1:2">
      <c r="A1855" s="12" t="s">
        <v>8219</v>
      </c>
      <c r="B1855">
        <v>20</v>
      </c>
    </row>
    <row r="1856" spans="1:2">
      <c r="A1856" s="12" t="s">
        <v>8219</v>
      </c>
      <c r="B1856">
        <v>39</v>
      </c>
    </row>
    <row r="1857" spans="1:2">
      <c r="A1857" s="12" t="s">
        <v>8219</v>
      </c>
      <c r="B1857">
        <v>16</v>
      </c>
    </row>
    <row r="1858" spans="1:2">
      <c r="A1858" s="12" t="s">
        <v>8219</v>
      </c>
      <c r="B1858">
        <v>37</v>
      </c>
    </row>
    <row r="1859" spans="1:2">
      <c r="A1859" s="12" t="s">
        <v>8219</v>
      </c>
      <c r="B1859">
        <v>14</v>
      </c>
    </row>
    <row r="1860" spans="1:2">
      <c r="A1860" s="12" t="s">
        <v>8219</v>
      </c>
      <c r="B1860">
        <v>21</v>
      </c>
    </row>
    <row r="1861" spans="1:2">
      <c r="A1861" s="12" t="s">
        <v>8219</v>
      </c>
      <c r="B1861">
        <v>69</v>
      </c>
    </row>
    <row r="1862" spans="1:2">
      <c r="A1862" s="12" t="s">
        <v>8219</v>
      </c>
      <c r="B1862">
        <v>16</v>
      </c>
    </row>
    <row r="1863" spans="1:2">
      <c r="A1863" s="12" t="s">
        <v>8219</v>
      </c>
      <c r="B1863">
        <v>55</v>
      </c>
    </row>
    <row r="1864" spans="1:2">
      <c r="A1864" s="12" t="s">
        <v>8219</v>
      </c>
      <c r="B1864">
        <v>27</v>
      </c>
    </row>
    <row r="1865" spans="1:2">
      <c r="A1865" s="12" t="s">
        <v>8219</v>
      </c>
      <c r="B1865">
        <v>36</v>
      </c>
    </row>
    <row r="1866" spans="1:2">
      <c r="A1866" s="12" t="s">
        <v>8219</v>
      </c>
      <c r="B1866">
        <v>19</v>
      </c>
    </row>
    <row r="1867" spans="1:2">
      <c r="A1867" s="12" t="s">
        <v>8219</v>
      </c>
      <c r="B1867">
        <v>12</v>
      </c>
    </row>
    <row r="1868" spans="1:2">
      <c r="A1868" s="12" t="s">
        <v>8219</v>
      </c>
      <c r="B1868">
        <v>17</v>
      </c>
    </row>
    <row r="1869" spans="1:2">
      <c r="A1869" s="12" t="s">
        <v>8219</v>
      </c>
      <c r="B1869">
        <v>114</v>
      </c>
    </row>
    <row r="1870" spans="1:2">
      <c r="A1870" s="12" t="s">
        <v>8219</v>
      </c>
      <c r="B1870">
        <v>93</v>
      </c>
    </row>
    <row r="1871" spans="1:2">
      <c r="A1871" s="12" t="s">
        <v>8219</v>
      </c>
      <c r="B1871">
        <v>36</v>
      </c>
    </row>
    <row r="1872" spans="1:2">
      <c r="A1872" s="12" t="s">
        <v>8219</v>
      </c>
      <c r="B1872">
        <v>61</v>
      </c>
    </row>
    <row r="1873" spans="1:2">
      <c r="A1873" s="12" t="s">
        <v>8219</v>
      </c>
      <c r="B1873">
        <v>47</v>
      </c>
    </row>
    <row r="1874" spans="1:2">
      <c r="A1874" s="12" t="s">
        <v>8219</v>
      </c>
      <c r="B1874">
        <v>17</v>
      </c>
    </row>
    <row r="1875" spans="1:2">
      <c r="A1875" s="12" t="s">
        <v>8219</v>
      </c>
      <c r="B1875">
        <v>63</v>
      </c>
    </row>
    <row r="1876" spans="1:2">
      <c r="A1876" s="12" t="s">
        <v>8219</v>
      </c>
      <c r="B1876">
        <v>9</v>
      </c>
    </row>
    <row r="1877" spans="1:2">
      <c r="A1877" s="12" t="s">
        <v>8219</v>
      </c>
      <c r="B1877">
        <v>30</v>
      </c>
    </row>
    <row r="1878" spans="1:2">
      <c r="A1878" s="12" t="s">
        <v>8219</v>
      </c>
      <c r="B1878">
        <v>23</v>
      </c>
    </row>
    <row r="1879" spans="1:2">
      <c r="A1879" s="12" t="s">
        <v>8219</v>
      </c>
      <c r="B1879">
        <v>33</v>
      </c>
    </row>
    <row r="1880" spans="1:2">
      <c r="A1880" s="12" t="s">
        <v>8219</v>
      </c>
      <c r="B1880">
        <v>39</v>
      </c>
    </row>
    <row r="1881" spans="1:2">
      <c r="A1881" s="12" t="s">
        <v>8219</v>
      </c>
      <c r="B1881">
        <v>17</v>
      </c>
    </row>
    <row r="1882" spans="1:2">
      <c r="A1882" s="12" t="s">
        <v>8219</v>
      </c>
      <c r="B1882">
        <v>6</v>
      </c>
    </row>
    <row r="1883" spans="1:2">
      <c r="A1883" s="12" t="s">
        <v>8219</v>
      </c>
      <c r="B1883">
        <v>39</v>
      </c>
    </row>
    <row r="1884" spans="1:2">
      <c r="A1884" s="12" t="s">
        <v>8219</v>
      </c>
      <c r="B1884">
        <v>57</v>
      </c>
    </row>
    <row r="1885" spans="1:2">
      <c r="A1885" s="12" t="s">
        <v>8219</v>
      </c>
      <c r="B1885">
        <v>56</v>
      </c>
    </row>
    <row r="1886" spans="1:2">
      <c r="A1886" s="12" t="s">
        <v>8219</v>
      </c>
      <c r="B1886">
        <v>13</v>
      </c>
    </row>
    <row r="1887" spans="1:2">
      <c r="A1887" s="12" t="s">
        <v>8219</v>
      </c>
      <c r="B1887">
        <v>95</v>
      </c>
    </row>
    <row r="1888" spans="1:2">
      <c r="A1888" s="12" t="s">
        <v>8219</v>
      </c>
      <c r="B1888">
        <v>80</v>
      </c>
    </row>
    <row r="1889" spans="1:2">
      <c r="A1889" s="12" t="s">
        <v>8219</v>
      </c>
      <c r="B1889">
        <v>133</v>
      </c>
    </row>
    <row r="1890" spans="1:2">
      <c r="A1890" s="12" t="s">
        <v>8219</v>
      </c>
      <c r="B1890">
        <v>44</v>
      </c>
    </row>
    <row r="1891" spans="1:2">
      <c r="A1891" s="12" t="s">
        <v>8219</v>
      </c>
      <c r="B1891">
        <v>30</v>
      </c>
    </row>
    <row r="1892" spans="1:2">
      <c r="A1892" s="12" t="s">
        <v>8219</v>
      </c>
      <c r="B1892">
        <v>56</v>
      </c>
    </row>
    <row r="1893" spans="1:2">
      <c r="A1893" s="12" t="s">
        <v>8219</v>
      </c>
      <c r="B1893">
        <v>66</v>
      </c>
    </row>
    <row r="1894" spans="1:2">
      <c r="A1894" s="12" t="s">
        <v>8219</v>
      </c>
      <c r="B1894">
        <v>29</v>
      </c>
    </row>
    <row r="1895" spans="1:2">
      <c r="A1895" s="12" t="s">
        <v>8219</v>
      </c>
      <c r="B1895">
        <v>72</v>
      </c>
    </row>
    <row r="1896" spans="1:2">
      <c r="A1896" s="12" t="s">
        <v>8219</v>
      </c>
      <c r="B1896">
        <v>27</v>
      </c>
    </row>
    <row r="1897" spans="1:2">
      <c r="A1897" s="12" t="s">
        <v>8219</v>
      </c>
      <c r="B1897">
        <v>10</v>
      </c>
    </row>
    <row r="1898" spans="1:2">
      <c r="A1898" s="12" t="s">
        <v>8219</v>
      </c>
      <c r="B1898">
        <v>35</v>
      </c>
    </row>
    <row r="1899" spans="1:2">
      <c r="A1899" s="12" t="s">
        <v>8219</v>
      </c>
      <c r="B1899">
        <v>29</v>
      </c>
    </row>
    <row r="1900" spans="1:2">
      <c r="A1900" s="12" t="s">
        <v>8219</v>
      </c>
      <c r="B1900">
        <v>13</v>
      </c>
    </row>
    <row r="1901" spans="1:2">
      <c r="A1901" s="12" t="s">
        <v>8219</v>
      </c>
      <c r="B1901">
        <v>72</v>
      </c>
    </row>
    <row r="1902" spans="1:2">
      <c r="A1902" s="12" t="s">
        <v>8219</v>
      </c>
      <c r="B1902">
        <v>78</v>
      </c>
    </row>
    <row r="1903" spans="1:2">
      <c r="A1903" s="12" t="s">
        <v>8219</v>
      </c>
      <c r="B1903">
        <v>49</v>
      </c>
    </row>
    <row r="1904" spans="1:2">
      <c r="A1904" s="12" t="s">
        <v>8219</v>
      </c>
      <c r="B1904">
        <v>42</v>
      </c>
    </row>
    <row r="1905" spans="1:2">
      <c r="A1905" s="12" t="s">
        <v>8219</v>
      </c>
      <c r="B1905">
        <v>35</v>
      </c>
    </row>
    <row r="1906" spans="1:2">
      <c r="A1906" s="12" t="s">
        <v>8219</v>
      </c>
      <c r="B1906">
        <v>42</v>
      </c>
    </row>
    <row r="1907" spans="1:2">
      <c r="A1907" s="12" t="s">
        <v>8219</v>
      </c>
      <c r="B1907">
        <v>42</v>
      </c>
    </row>
    <row r="1908" spans="1:2">
      <c r="A1908" s="12" t="s">
        <v>8219</v>
      </c>
      <c r="B1908">
        <v>31</v>
      </c>
    </row>
    <row r="1909" spans="1:2">
      <c r="A1909" s="12" t="s">
        <v>8219</v>
      </c>
      <c r="B1909">
        <v>38</v>
      </c>
    </row>
    <row r="1910" spans="1:2">
      <c r="A1910" s="12" t="s">
        <v>8219</v>
      </c>
      <c r="B1910">
        <v>8</v>
      </c>
    </row>
    <row r="1911" spans="1:2">
      <c r="A1911" s="12" t="s">
        <v>8219</v>
      </c>
      <c r="B1911">
        <v>39</v>
      </c>
    </row>
    <row r="1912" spans="1:2">
      <c r="A1912" s="12" t="s">
        <v>8219</v>
      </c>
      <c r="B1912">
        <v>29</v>
      </c>
    </row>
    <row r="1913" spans="1:2">
      <c r="A1913" s="12" t="s">
        <v>8219</v>
      </c>
      <c r="B1913">
        <v>72</v>
      </c>
    </row>
    <row r="1914" spans="1:2">
      <c r="A1914" s="12" t="s">
        <v>8219</v>
      </c>
      <c r="B1914">
        <v>15</v>
      </c>
    </row>
    <row r="1915" spans="1:2">
      <c r="A1915" s="12" t="s">
        <v>8219</v>
      </c>
      <c r="B1915">
        <v>33</v>
      </c>
    </row>
    <row r="1916" spans="1:2">
      <c r="A1916" s="12" t="s">
        <v>8219</v>
      </c>
      <c r="B1916">
        <v>15</v>
      </c>
    </row>
    <row r="1917" spans="1:2">
      <c r="A1917" s="12" t="s">
        <v>8219</v>
      </c>
      <c r="B1917">
        <v>19</v>
      </c>
    </row>
    <row r="1918" spans="1:2">
      <c r="A1918" s="12" t="s">
        <v>8219</v>
      </c>
      <c r="B1918">
        <v>17</v>
      </c>
    </row>
    <row r="1919" spans="1:2">
      <c r="A1919" s="12" t="s">
        <v>8219</v>
      </c>
      <c r="B1919">
        <v>44</v>
      </c>
    </row>
    <row r="1920" spans="1:2">
      <c r="A1920" s="12" t="s">
        <v>8219</v>
      </c>
      <c r="B1920">
        <v>10</v>
      </c>
    </row>
    <row r="1921" spans="1:2">
      <c r="A1921" s="12" t="s">
        <v>8219</v>
      </c>
      <c r="B1921">
        <v>46</v>
      </c>
    </row>
    <row r="1922" spans="1:2">
      <c r="A1922" s="12" t="s">
        <v>8219</v>
      </c>
      <c r="B1922">
        <v>11</v>
      </c>
    </row>
    <row r="1923" spans="1:2">
      <c r="A1923" s="12" t="s">
        <v>8219</v>
      </c>
      <c r="B1923">
        <v>13</v>
      </c>
    </row>
    <row r="1924" spans="1:2">
      <c r="A1924" s="12" t="s">
        <v>8219</v>
      </c>
      <c r="B1924">
        <v>33</v>
      </c>
    </row>
    <row r="1925" spans="1:2">
      <c r="A1925" s="12" t="s">
        <v>8219</v>
      </c>
      <c r="B1925">
        <v>28</v>
      </c>
    </row>
    <row r="1926" spans="1:2">
      <c r="A1926" s="12" t="s">
        <v>8219</v>
      </c>
      <c r="B1926">
        <v>21</v>
      </c>
    </row>
    <row r="1927" spans="1:2">
      <c r="A1927" s="12" t="s">
        <v>8219</v>
      </c>
      <c r="B1927">
        <v>13</v>
      </c>
    </row>
    <row r="1928" spans="1:2">
      <c r="A1928" s="12" t="s">
        <v>8219</v>
      </c>
      <c r="B1928">
        <v>34</v>
      </c>
    </row>
    <row r="1929" spans="1:2">
      <c r="A1929" s="12" t="s">
        <v>8219</v>
      </c>
      <c r="B1929">
        <v>80</v>
      </c>
    </row>
    <row r="1930" spans="1:2">
      <c r="A1930" s="12" t="s">
        <v>8219</v>
      </c>
      <c r="B1930">
        <v>74</v>
      </c>
    </row>
    <row r="1931" spans="1:2">
      <c r="A1931" s="12" t="s">
        <v>8219</v>
      </c>
      <c r="B1931">
        <v>7</v>
      </c>
    </row>
    <row r="1932" spans="1:2">
      <c r="A1932" s="12" t="s">
        <v>8219</v>
      </c>
      <c r="B1932">
        <v>34</v>
      </c>
    </row>
    <row r="1933" spans="1:2">
      <c r="A1933" s="12" t="s">
        <v>8219</v>
      </c>
      <c r="B1933">
        <v>86</v>
      </c>
    </row>
    <row r="1934" spans="1:2">
      <c r="A1934" s="12" t="s">
        <v>8219</v>
      </c>
      <c r="B1934">
        <v>37</v>
      </c>
    </row>
    <row r="1935" spans="1:2">
      <c r="A1935" s="12" t="s">
        <v>8219</v>
      </c>
      <c r="B1935">
        <v>18</v>
      </c>
    </row>
    <row r="1936" spans="1:2">
      <c r="A1936" s="12" t="s">
        <v>8219</v>
      </c>
      <c r="B1936">
        <v>22</v>
      </c>
    </row>
    <row r="1937" spans="1:2">
      <c r="A1937" s="12" t="s">
        <v>8219</v>
      </c>
      <c r="B1937">
        <v>26</v>
      </c>
    </row>
    <row r="1938" spans="1:2">
      <c r="A1938" s="12" t="s">
        <v>8219</v>
      </c>
      <c r="B1938">
        <v>27</v>
      </c>
    </row>
    <row r="1939" spans="1:2">
      <c r="A1939" s="12" t="s">
        <v>8219</v>
      </c>
      <c r="B1939">
        <v>8</v>
      </c>
    </row>
    <row r="1940" spans="1:2">
      <c r="A1940" s="12" t="s">
        <v>8219</v>
      </c>
      <c r="B1940">
        <v>204</v>
      </c>
    </row>
    <row r="1941" spans="1:2">
      <c r="A1941" s="12" t="s">
        <v>8219</v>
      </c>
      <c r="B1941">
        <v>46</v>
      </c>
    </row>
    <row r="1942" spans="1:2">
      <c r="A1942" s="12" t="s">
        <v>8219</v>
      </c>
      <c r="B1942">
        <v>17</v>
      </c>
    </row>
    <row r="1943" spans="1:2">
      <c r="A1943" s="12" t="s">
        <v>8219</v>
      </c>
      <c r="B1943">
        <v>28</v>
      </c>
    </row>
    <row r="1944" spans="1:2">
      <c r="A1944" s="12" t="s">
        <v>8219</v>
      </c>
      <c r="B1944">
        <v>83</v>
      </c>
    </row>
    <row r="1945" spans="1:2">
      <c r="A1945" s="12" t="s">
        <v>8219</v>
      </c>
      <c r="B1945">
        <v>13</v>
      </c>
    </row>
    <row r="1946" spans="1:2">
      <c r="A1946" s="12" t="s">
        <v>8219</v>
      </c>
      <c r="B1946">
        <v>8</v>
      </c>
    </row>
    <row r="1947" spans="1:2">
      <c r="A1947" s="12" t="s">
        <v>8219</v>
      </c>
      <c r="B1947">
        <v>32</v>
      </c>
    </row>
    <row r="1948" spans="1:2">
      <c r="A1948" s="12" t="s">
        <v>8219</v>
      </c>
      <c r="B1948">
        <v>85</v>
      </c>
    </row>
    <row r="1949" spans="1:2">
      <c r="A1949" s="12" t="s">
        <v>8219</v>
      </c>
      <c r="B1949">
        <v>29</v>
      </c>
    </row>
    <row r="1950" spans="1:2">
      <c r="A1950" s="12" t="s">
        <v>8219</v>
      </c>
      <c r="B1950">
        <v>24</v>
      </c>
    </row>
    <row r="1951" spans="1:2">
      <c r="A1951" s="12" t="s">
        <v>8219</v>
      </c>
      <c r="B1951">
        <v>8</v>
      </c>
    </row>
    <row r="1952" spans="1:2">
      <c r="A1952" s="12" t="s">
        <v>8219</v>
      </c>
      <c r="B1952">
        <v>19</v>
      </c>
    </row>
    <row r="1953" spans="1:2">
      <c r="A1953" s="12" t="s">
        <v>8219</v>
      </c>
      <c r="B1953">
        <v>336</v>
      </c>
    </row>
    <row r="1954" spans="1:2">
      <c r="A1954" s="12" t="s">
        <v>8219</v>
      </c>
      <c r="B1954">
        <v>13</v>
      </c>
    </row>
    <row r="1955" spans="1:2">
      <c r="A1955" s="12" t="s">
        <v>8219</v>
      </c>
      <c r="B1955">
        <v>42</v>
      </c>
    </row>
    <row r="1956" spans="1:2">
      <c r="A1956" s="12" t="s">
        <v>8219</v>
      </c>
      <c r="B1956">
        <v>64</v>
      </c>
    </row>
    <row r="1957" spans="1:2">
      <c r="A1957" s="12" t="s">
        <v>8219</v>
      </c>
      <c r="B1957">
        <v>25</v>
      </c>
    </row>
    <row r="1958" spans="1:2">
      <c r="A1958" s="12" t="s">
        <v>8219</v>
      </c>
      <c r="B1958">
        <v>20</v>
      </c>
    </row>
    <row r="1959" spans="1:2">
      <c r="A1959" s="12" t="s">
        <v>8219</v>
      </c>
      <c r="B1959">
        <v>104</v>
      </c>
    </row>
    <row r="1960" spans="1:2">
      <c r="A1960" s="12" t="s">
        <v>8219</v>
      </c>
      <c r="B1960">
        <v>53</v>
      </c>
    </row>
    <row r="1961" spans="1:2">
      <c r="A1961" s="12" t="s">
        <v>8219</v>
      </c>
      <c r="B1961">
        <v>14</v>
      </c>
    </row>
    <row r="1962" spans="1:2">
      <c r="A1962" s="12" t="s">
        <v>8219</v>
      </c>
      <c r="B1962">
        <v>20</v>
      </c>
    </row>
    <row r="1963" spans="1:2">
      <c r="A1963" s="12" t="s">
        <v>8219</v>
      </c>
      <c r="B1963">
        <v>558</v>
      </c>
    </row>
    <row r="1964" spans="1:2">
      <c r="A1964" s="12" t="s">
        <v>8219</v>
      </c>
      <c r="B1964">
        <v>22</v>
      </c>
    </row>
    <row r="1965" spans="1:2">
      <c r="A1965" s="12" t="s">
        <v>8219</v>
      </c>
      <c r="B1965">
        <v>24</v>
      </c>
    </row>
    <row r="1966" spans="1:2">
      <c r="A1966" s="12" t="s">
        <v>8219</v>
      </c>
      <c r="B1966">
        <v>74</v>
      </c>
    </row>
    <row r="1967" spans="1:2">
      <c r="A1967" s="12" t="s">
        <v>8219</v>
      </c>
      <c r="B1967">
        <v>54</v>
      </c>
    </row>
    <row r="1968" spans="1:2">
      <c r="A1968" s="12" t="s">
        <v>8219</v>
      </c>
      <c r="B1968">
        <v>31</v>
      </c>
    </row>
    <row r="1969" spans="1:2">
      <c r="A1969" s="12" t="s">
        <v>8219</v>
      </c>
      <c r="B1969">
        <v>25</v>
      </c>
    </row>
    <row r="1970" spans="1:2">
      <c r="A1970" s="12" t="s">
        <v>8219</v>
      </c>
      <c r="B1970">
        <v>17</v>
      </c>
    </row>
    <row r="1971" spans="1:2">
      <c r="A1971" s="12" t="s">
        <v>8219</v>
      </c>
      <c r="B1971">
        <v>12</v>
      </c>
    </row>
    <row r="1972" spans="1:2">
      <c r="A1972" s="12" t="s">
        <v>8219</v>
      </c>
      <c r="B1972">
        <v>38</v>
      </c>
    </row>
    <row r="1973" spans="1:2">
      <c r="A1973" s="12" t="s">
        <v>8219</v>
      </c>
      <c r="B1973">
        <v>41</v>
      </c>
    </row>
    <row r="1974" spans="1:2">
      <c r="A1974" s="12" t="s">
        <v>8219</v>
      </c>
      <c r="B1974">
        <v>19</v>
      </c>
    </row>
    <row r="1975" spans="1:2">
      <c r="A1975" s="12" t="s">
        <v>8219</v>
      </c>
      <c r="B1975">
        <v>41</v>
      </c>
    </row>
    <row r="1976" spans="1:2">
      <c r="A1976" s="12" t="s">
        <v>8219</v>
      </c>
      <c r="B1976">
        <v>26</v>
      </c>
    </row>
    <row r="1977" spans="1:2">
      <c r="A1977" s="12" t="s">
        <v>8219</v>
      </c>
      <c r="B1977">
        <v>25</v>
      </c>
    </row>
    <row r="1978" spans="1:2">
      <c r="A1978" s="12" t="s">
        <v>8219</v>
      </c>
      <c r="B1978">
        <v>9</v>
      </c>
    </row>
    <row r="1979" spans="1:2">
      <c r="A1979" s="12" t="s">
        <v>8219</v>
      </c>
      <c r="B1979">
        <v>78</v>
      </c>
    </row>
    <row r="1980" spans="1:2">
      <c r="A1980" s="12" t="s">
        <v>8219</v>
      </c>
      <c r="B1980">
        <v>45</v>
      </c>
    </row>
    <row r="1981" spans="1:2">
      <c r="A1981" s="12" t="s">
        <v>8219</v>
      </c>
      <c r="B1981">
        <v>102</v>
      </c>
    </row>
    <row r="1982" spans="1:2">
      <c r="A1982" s="12" t="s">
        <v>8219</v>
      </c>
      <c r="B1982">
        <v>5</v>
      </c>
    </row>
    <row r="1983" spans="1:2">
      <c r="A1983" s="12" t="s">
        <v>8219</v>
      </c>
      <c r="B1983">
        <v>27</v>
      </c>
    </row>
    <row r="1984" spans="1:2">
      <c r="A1984" s="12" t="s">
        <v>8219</v>
      </c>
      <c r="B1984">
        <v>37</v>
      </c>
    </row>
    <row r="1985" spans="1:2">
      <c r="A1985" s="12" t="s">
        <v>8219</v>
      </c>
      <c r="B1985">
        <v>14</v>
      </c>
    </row>
    <row r="1986" spans="1:2">
      <c r="A1986" s="12" t="s">
        <v>8219</v>
      </c>
      <c r="B1986">
        <v>27</v>
      </c>
    </row>
    <row r="1987" spans="1:2">
      <c r="A1987" s="12" t="s">
        <v>8219</v>
      </c>
      <c r="B1987">
        <v>45</v>
      </c>
    </row>
    <row r="1988" spans="1:2">
      <c r="A1988" s="12" t="s">
        <v>8219</v>
      </c>
      <c r="B1988">
        <v>49</v>
      </c>
    </row>
    <row r="1989" spans="1:2">
      <c r="A1989" s="12" t="s">
        <v>8219</v>
      </c>
      <c r="B1989">
        <v>24</v>
      </c>
    </row>
    <row r="1990" spans="1:2">
      <c r="A1990" s="12" t="s">
        <v>8219</v>
      </c>
      <c r="B1990">
        <v>112</v>
      </c>
    </row>
    <row r="1991" spans="1:2">
      <c r="A1991" s="12" t="s">
        <v>8219</v>
      </c>
      <c r="B1991">
        <v>23</v>
      </c>
    </row>
    <row r="1992" spans="1:2">
      <c r="A1992" s="12" t="s">
        <v>8219</v>
      </c>
      <c r="B1992">
        <v>54</v>
      </c>
    </row>
    <row r="1993" spans="1:2">
      <c r="A1993" s="12" t="s">
        <v>8219</v>
      </c>
      <c r="B1993">
        <v>28</v>
      </c>
    </row>
    <row r="1994" spans="1:2">
      <c r="A1994" s="12" t="s">
        <v>8219</v>
      </c>
      <c r="B1994">
        <v>11</v>
      </c>
    </row>
    <row r="1995" spans="1:2">
      <c r="A1995" s="12" t="s">
        <v>8219</v>
      </c>
      <c r="B1995">
        <v>62</v>
      </c>
    </row>
    <row r="1996" spans="1:2">
      <c r="A1996" s="12" t="s">
        <v>8219</v>
      </c>
      <c r="B1996">
        <v>73</v>
      </c>
    </row>
    <row r="1997" spans="1:2">
      <c r="A1997" s="12" t="s">
        <v>8219</v>
      </c>
      <c r="B1997">
        <v>18</v>
      </c>
    </row>
    <row r="1998" spans="1:2">
      <c r="A1998" s="12" t="s">
        <v>8219</v>
      </c>
      <c r="B1998">
        <v>35</v>
      </c>
    </row>
    <row r="1999" spans="1:2">
      <c r="A1999" s="12" t="s">
        <v>8219</v>
      </c>
      <c r="B1999">
        <v>43</v>
      </c>
    </row>
    <row r="2000" spans="1:2">
      <c r="A2000" s="12" t="s">
        <v>8219</v>
      </c>
      <c r="B2000">
        <v>36</v>
      </c>
    </row>
    <row r="2001" spans="1:2">
      <c r="A2001" s="12" t="s">
        <v>8219</v>
      </c>
      <c r="B2001">
        <v>62</v>
      </c>
    </row>
    <row r="2002" spans="1:2">
      <c r="A2002" s="12" t="s">
        <v>8219</v>
      </c>
      <c r="B2002">
        <v>15</v>
      </c>
    </row>
    <row r="2003" spans="1:2">
      <c r="A2003" s="12" t="s">
        <v>8219</v>
      </c>
      <c r="B2003">
        <v>33</v>
      </c>
    </row>
    <row r="2004" spans="1:2">
      <c r="A2004" s="12" t="s">
        <v>8219</v>
      </c>
      <c r="B2004">
        <v>27</v>
      </c>
    </row>
    <row r="2005" spans="1:2">
      <c r="A2005" s="12" t="s">
        <v>8219</v>
      </c>
      <c r="B2005">
        <v>17</v>
      </c>
    </row>
    <row r="2006" spans="1:2">
      <c r="A2006" s="12" t="s">
        <v>8219</v>
      </c>
      <c r="B2006">
        <v>4</v>
      </c>
    </row>
    <row r="2007" spans="1:2">
      <c r="A2007" s="12" t="s">
        <v>8219</v>
      </c>
      <c r="B2007">
        <v>53</v>
      </c>
    </row>
    <row r="2008" spans="1:2">
      <c r="A2008" s="12" t="s">
        <v>8219</v>
      </c>
      <c r="B2008">
        <v>49</v>
      </c>
    </row>
    <row r="2009" spans="1:2">
      <c r="A2009" s="12" t="s">
        <v>8219</v>
      </c>
      <c r="B2009">
        <v>57</v>
      </c>
    </row>
    <row r="2010" spans="1:2">
      <c r="A2010" s="12" t="s">
        <v>8219</v>
      </c>
      <c r="B2010">
        <v>69</v>
      </c>
    </row>
    <row r="2011" spans="1:2">
      <c r="A2011" s="12" t="s">
        <v>8219</v>
      </c>
      <c r="B2011">
        <v>15</v>
      </c>
    </row>
    <row r="2012" spans="1:2">
      <c r="A2012" s="12" t="s">
        <v>8219</v>
      </c>
      <c r="B2012">
        <v>64</v>
      </c>
    </row>
    <row r="2013" spans="1:2">
      <c r="A2013" s="12" t="s">
        <v>8219</v>
      </c>
      <c r="B2013">
        <v>20</v>
      </c>
    </row>
    <row r="2014" spans="1:2">
      <c r="A2014" s="12" t="s">
        <v>8219</v>
      </c>
      <c r="B2014">
        <v>27</v>
      </c>
    </row>
    <row r="2015" spans="1:2">
      <c r="A2015" s="12" t="s">
        <v>8219</v>
      </c>
      <c r="B2015">
        <v>21</v>
      </c>
    </row>
    <row r="2016" spans="1:2">
      <c r="A2016" s="12" t="s">
        <v>8219</v>
      </c>
      <c r="B2016">
        <v>31</v>
      </c>
    </row>
    <row r="2017" spans="1:2">
      <c r="A2017" s="12" t="s">
        <v>8219</v>
      </c>
      <c r="B2017">
        <v>51</v>
      </c>
    </row>
    <row r="2018" spans="1:2">
      <c r="A2018" s="12" t="s">
        <v>8219</v>
      </c>
      <c r="B2018">
        <v>57</v>
      </c>
    </row>
    <row r="2019" spans="1:2">
      <c r="A2019" s="12" t="s">
        <v>8219</v>
      </c>
      <c r="B2019">
        <v>20</v>
      </c>
    </row>
    <row r="2020" spans="1:2">
      <c r="A2020" s="12" t="s">
        <v>8219</v>
      </c>
      <c r="B2020">
        <v>71</v>
      </c>
    </row>
    <row r="2021" spans="1:2">
      <c r="A2021" s="12" t="s">
        <v>8219</v>
      </c>
      <c r="B2021">
        <v>72</v>
      </c>
    </row>
    <row r="2022" spans="1:2">
      <c r="A2022" s="12" t="s">
        <v>8219</v>
      </c>
      <c r="B2022">
        <v>45</v>
      </c>
    </row>
    <row r="2023" spans="1:2">
      <c r="A2023" s="12" t="s">
        <v>8219</v>
      </c>
      <c r="B2023">
        <v>51</v>
      </c>
    </row>
    <row r="2024" spans="1:2">
      <c r="A2024" s="12" t="s">
        <v>8219</v>
      </c>
      <c r="B2024">
        <v>56</v>
      </c>
    </row>
    <row r="2025" spans="1:2">
      <c r="A2025" s="12" t="s">
        <v>8219</v>
      </c>
      <c r="B2025">
        <v>17</v>
      </c>
    </row>
    <row r="2026" spans="1:2">
      <c r="A2026" s="12" t="s">
        <v>8219</v>
      </c>
      <c r="B2026">
        <v>197</v>
      </c>
    </row>
    <row r="2027" spans="1:2">
      <c r="A2027" s="12" t="s">
        <v>8219</v>
      </c>
      <c r="B2027">
        <v>70</v>
      </c>
    </row>
    <row r="2028" spans="1:2">
      <c r="A2028" s="12" t="s">
        <v>8219</v>
      </c>
      <c r="B2028">
        <v>21</v>
      </c>
    </row>
    <row r="2029" spans="1:2">
      <c r="A2029" s="12" t="s">
        <v>8219</v>
      </c>
      <c r="B2029">
        <v>34</v>
      </c>
    </row>
    <row r="2030" spans="1:2">
      <c r="A2030" s="12" t="s">
        <v>8219</v>
      </c>
      <c r="B2030">
        <v>39</v>
      </c>
    </row>
    <row r="2031" spans="1:2">
      <c r="A2031" s="12" t="s">
        <v>8219</v>
      </c>
      <c r="B2031">
        <v>78</v>
      </c>
    </row>
    <row r="2032" spans="1:2">
      <c r="A2032" s="12" t="s">
        <v>8219</v>
      </c>
      <c r="B2032">
        <v>48</v>
      </c>
    </row>
    <row r="2033" spans="1:2">
      <c r="A2033" s="12" t="s">
        <v>8219</v>
      </c>
      <c r="B2033">
        <v>29</v>
      </c>
    </row>
    <row r="2034" spans="1:2">
      <c r="A2034" s="12" t="s">
        <v>8219</v>
      </c>
      <c r="B2034">
        <v>73</v>
      </c>
    </row>
    <row r="2035" spans="1:2">
      <c r="A2035" s="12" t="s">
        <v>8219</v>
      </c>
      <c r="B2035">
        <v>8</v>
      </c>
    </row>
    <row r="2036" spans="1:2">
      <c r="A2036" s="12" t="s">
        <v>8219</v>
      </c>
      <c r="B2036">
        <v>17</v>
      </c>
    </row>
    <row r="2037" spans="1:2">
      <c r="A2037" s="12" t="s">
        <v>8219</v>
      </c>
      <c r="B2037">
        <v>9</v>
      </c>
    </row>
    <row r="2038" spans="1:2">
      <c r="A2038" s="12" t="s">
        <v>8219</v>
      </c>
      <c r="B2038">
        <v>17</v>
      </c>
    </row>
    <row r="2039" spans="1:2">
      <c r="A2039" s="12" t="s">
        <v>8219</v>
      </c>
      <c r="B2039">
        <v>33</v>
      </c>
    </row>
    <row r="2040" spans="1:2">
      <c r="A2040" s="12" t="s">
        <v>8219</v>
      </c>
      <c r="B2040">
        <v>38</v>
      </c>
    </row>
    <row r="2041" spans="1:2">
      <c r="A2041" s="12" t="s">
        <v>8219</v>
      </c>
      <c r="B2041">
        <v>79</v>
      </c>
    </row>
    <row r="2042" spans="1:2">
      <c r="A2042" s="12" t="s">
        <v>8219</v>
      </c>
      <c r="B2042">
        <v>46</v>
      </c>
    </row>
    <row r="2043" spans="1:2">
      <c r="A2043" s="12" t="s">
        <v>8219</v>
      </c>
      <c r="B2043">
        <v>20</v>
      </c>
    </row>
    <row r="2044" spans="1:2">
      <c r="A2044" s="12" t="s">
        <v>8219</v>
      </c>
      <c r="B2044">
        <v>20</v>
      </c>
    </row>
    <row r="2045" spans="1:2">
      <c r="A2045" s="12" t="s">
        <v>8219</v>
      </c>
      <c r="B2045">
        <v>13</v>
      </c>
    </row>
    <row r="2046" spans="1:2">
      <c r="A2046" s="12" t="s">
        <v>8219</v>
      </c>
      <c r="B2046">
        <v>22</v>
      </c>
    </row>
    <row r="2047" spans="1:2">
      <c r="A2047" s="12" t="s">
        <v>8219</v>
      </c>
      <c r="B2047">
        <v>36</v>
      </c>
    </row>
    <row r="2048" spans="1:2">
      <c r="A2048" s="12" t="s">
        <v>8219</v>
      </c>
      <c r="B2048">
        <v>40</v>
      </c>
    </row>
    <row r="2049" spans="1:2">
      <c r="A2049" s="12" t="s">
        <v>8219</v>
      </c>
      <c r="B2049">
        <v>9</v>
      </c>
    </row>
    <row r="2050" spans="1:2">
      <c r="A2050" s="12" t="s">
        <v>8219</v>
      </c>
      <c r="B2050">
        <v>19</v>
      </c>
    </row>
    <row r="2051" spans="1:2">
      <c r="A2051" s="12" t="s">
        <v>8219</v>
      </c>
      <c r="B2051">
        <v>14</v>
      </c>
    </row>
    <row r="2052" spans="1:2">
      <c r="A2052" s="12" t="s">
        <v>8219</v>
      </c>
      <c r="B2052">
        <v>38</v>
      </c>
    </row>
    <row r="2053" spans="1:2">
      <c r="A2053" s="12" t="s">
        <v>8219</v>
      </c>
      <c r="B2053">
        <v>58</v>
      </c>
    </row>
    <row r="2054" spans="1:2">
      <c r="A2054" s="12" t="s">
        <v>8219</v>
      </c>
      <c r="B2054">
        <v>28</v>
      </c>
    </row>
    <row r="2055" spans="1:2">
      <c r="A2055" s="12" t="s">
        <v>8219</v>
      </c>
      <c r="B2055">
        <v>17</v>
      </c>
    </row>
    <row r="2056" spans="1:2">
      <c r="A2056" s="12" t="s">
        <v>8219</v>
      </c>
      <c r="B2056">
        <v>12</v>
      </c>
    </row>
    <row r="2057" spans="1:2">
      <c r="A2057" s="12" t="s">
        <v>8219</v>
      </c>
      <c r="B2057">
        <v>40</v>
      </c>
    </row>
    <row r="2058" spans="1:2">
      <c r="A2058" s="12" t="s">
        <v>8219</v>
      </c>
      <c r="B2058">
        <v>57</v>
      </c>
    </row>
    <row r="2059" spans="1:2">
      <c r="A2059" s="12" t="s">
        <v>8219</v>
      </c>
      <c r="B2059">
        <v>114</v>
      </c>
    </row>
    <row r="2060" spans="1:2">
      <c r="A2060" s="12" t="s">
        <v>8219</v>
      </c>
      <c r="B2060">
        <v>31</v>
      </c>
    </row>
    <row r="2061" spans="1:2">
      <c r="A2061" s="12" t="s">
        <v>8219</v>
      </c>
      <c r="B2061">
        <v>3</v>
      </c>
    </row>
    <row r="2062" spans="1:2">
      <c r="A2062" s="12" t="s">
        <v>8219</v>
      </c>
      <c r="B2062">
        <v>16</v>
      </c>
    </row>
    <row r="2063" spans="1:2">
      <c r="A2063" s="12" t="s">
        <v>8219</v>
      </c>
      <c r="B2063">
        <v>199</v>
      </c>
    </row>
    <row r="2064" spans="1:2">
      <c r="A2064" s="12" t="s">
        <v>8219</v>
      </c>
      <c r="B2064">
        <v>31</v>
      </c>
    </row>
    <row r="2065" spans="1:2">
      <c r="A2065" s="12" t="s">
        <v>8219</v>
      </c>
      <c r="B2065">
        <v>30</v>
      </c>
    </row>
    <row r="2066" spans="1:2">
      <c r="A2066" s="12" t="s">
        <v>8219</v>
      </c>
      <c r="B2066">
        <v>34</v>
      </c>
    </row>
    <row r="2067" spans="1:2">
      <c r="A2067" s="12" t="s">
        <v>8219</v>
      </c>
      <c r="B2067">
        <v>18</v>
      </c>
    </row>
    <row r="2068" spans="1:2">
      <c r="A2068" s="12" t="s">
        <v>8219</v>
      </c>
      <c r="B2068">
        <v>67</v>
      </c>
    </row>
    <row r="2069" spans="1:2">
      <c r="A2069" s="12" t="s">
        <v>8219</v>
      </c>
      <c r="B2069">
        <v>66</v>
      </c>
    </row>
    <row r="2070" spans="1:2">
      <c r="A2070" s="12" t="s">
        <v>8219</v>
      </c>
      <c r="B2070">
        <v>23</v>
      </c>
    </row>
    <row r="2071" spans="1:2">
      <c r="A2071" s="12" t="s">
        <v>8219</v>
      </c>
      <c r="B2071">
        <v>126</v>
      </c>
    </row>
    <row r="2072" spans="1:2">
      <c r="A2072" s="12" t="s">
        <v>8219</v>
      </c>
      <c r="B2072">
        <v>6</v>
      </c>
    </row>
    <row r="2073" spans="1:2">
      <c r="A2073" s="12" t="s">
        <v>8219</v>
      </c>
      <c r="B2073">
        <v>25</v>
      </c>
    </row>
    <row r="2074" spans="1:2">
      <c r="A2074" s="12" t="s">
        <v>8219</v>
      </c>
      <c r="B2074">
        <v>39</v>
      </c>
    </row>
    <row r="2075" spans="1:2">
      <c r="A2075" s="12" t="s">
        <v>8219</v>
      </c>
      <c r="B2075">
        <v>62</v>
      </c>
    </row>
    <row r="2076" spans="1:2">
      <c r="A2076" s="12" t="s">
        <v>8219</v>
      </c>
      <c r="B2076">
        <v>31</v>
      </c>
    </row>
    <row r="2077" spans="1:2">
      <c r="A2077" s="12" t="s">
        <v>8219</v>
      </c>
      <c r="B2077">
        <v>274</v>
      </c>
    </row>
    <row r="2078" spans="1:2">
      <c r="A2078" s="12" t="s">
        <v>8219</v>
      </c>
      <c r="B2078">
        <v>17</v>
      </c>
    </row>
    <row r="2079" spans="1:2">
      <c r="A2079" s="12" t="s">
        <v>8219</v>
      </c>
      <c r="B2079">
        <v>14</v>
      </c>
    </row>
    <row r="2080" spans="1:2">
      <c r="A2080" s="12" t="s">
        <v>8219</v>
      </c>
      <c r="B2080">
        <v>60</v>
      </c>
    </row>
    <row r="2081" spans="1:2">
      <c r="A2081" s="12" t="s">
        <v>8219</v>
      </c>
      <c r="B2081">
        <v>33</v>
      </c>
    </row>
    <row r="2082" spans="1:2">
      <c r="A2082" s="12" t="s">
        <v>8219</v>
      </c>
      <c r="B2082">
        <v>78</v>
      </c>
    </row>
    <row r="2083" spans="1:2">
      <c r="A2083" s="12" t="s">
        <v>8219</v>
      </c>
      <c r="B2083">
        <v>30</v>
      </c>
    </row>
    <row r="2084" spans="1:2">
      <c r="A2084" s="12" t="s">
        <v>8219</v>
      </c>
      <c r="B2084">
        <v>136</v>
      </c>
    </row>
    <row r="2085" spans="1:2">
      <c r="A2085" s="12" t="s">
        <v>8219</v>
      </c>
      <c r="B2085">
        <v>40</v>
      </c>
    </row>
    <row r="2086" spans="1:2">
      <c r="A2086" s="12" t="s">
        <v>8219</v>
      </c>
      <c r="B2086">
        <v>18</v>
      </c>
    </row>
    <row r="2087" spans="1:2">
      <c r="A2087" s="12" t="s">
        <v>8219</v>
      </c>
      <c r="B2087">
        <v>39</v>
      </c>
    </row>
    <row r="2088" spans="1:2">
      <c r="A2088" s="12" t="s">
        <v>8219</v>
      </c>
      <c r="B2088">
        <v>21</v>
      </c>
    </row>
    <row r="2089" spans="1:2">
      <c r="A2089" s="12" t="s">
        <v>8219</v>
      </c>
      <c r="B2089">
        <v>30</v>
      </c>
    </row>
    <row r="2090" spans="1:2">
      <c r="A2090" s="12" t="s">
        <v>8219</v>
      </c>
      <c r="B2090">
        <v>27</v>
      </c>
    </row>
    <row r="2091" spans="1:2">
      <c r="A2091" s="12" t="s">
        <v>8219</v>
      </c>
      <c r="B2091">
        <v>35</v>
      </c>
    </row>
    <row r="2092" spans="1:2">
      <c r="A2092" s="12" t="s">
        <v>8219</v>
      </c>
      <c r="B2092">
        <v>13</v>
      </c>
    </row>
    <row r="2093" spans="1:2">
      <c r="A2093" s="12" t="s">
        <v>8219</v>
      </c>
      <c r="B2093">
        <v>23</v>
      </c>
    </row>
    <row r="2094" spans="1:2">
      <c r="A2094" s="12" t="s">
        <v>8219</v>
      </c>
      <c r="B2094">
        <v>39</v>
      </c>
    </row>
    <row r="2095" spans="1:2">
      <c r="A2095" s="12" t="s">
        <v>8219</v>
      </c>
      <c r="B2095">
        <v>35</v>
      </c>
    </row>
    <row r="2096" spans="1:2">
      <c r="A2096" s="12" t="s">
        <v>8219</v>
      </c>
      <c r="B2096">
        <v>27</v>
      </c>
    </row>
    <row r="2097" spans="1:2">
      <c r="A2097" s="12" t="s">
        <v>8219</v>
      </c>
      <c r="B2097">
        <v>21</v>
      </c>
    </row>
    <row r="2098" spans="1:2">
      <c r="A2098" s="12" t="s">
        <v>8219</v>
      </c>
      <c r="B2098">
        <v>104</v>
      </c>
    </row>
    <row r="2099" spans="1:2">
      <c r="A2099" s="12" t="s">
        <v>8219</v>
      </c>
      <c r="B2099">
        <v>19</v>
      </c>
    </row>
    <row r="2100" spans="1:2">
      <c r="A2100" s="12" t="s">
        <v>8219</v>
      </c>
      <c r="B2100">
        <v>97</v>
      </c>
    </row>
    <row r="2101" spans="1:2">
      <c r="A2101" s="12" t="s">
        <v>8219</v>
      </c>
      <c r="B2101">
        <v>27</v>
      </c>
    </row>
    <row r="2102" spans="1:2">
      <c r="A2102" s="12" t="s">
        <v>8219</v>
      </c>
      <c r="B2102">
        <v>24</v>
      </c>
    </row>
    <row r="2103" spans="1:2">
      <c r="A2103" s="12" t="s">
        <v>8219</v>
      </c>
      <c r="B2103">
        <v>13</v>
      </c>
    </row>
    <row r="2104" spans="1:2">
      <c r="A2104" s="12" t="s">
        <v>8219</v>
      </c>
      <c r="B2104">
        <v>46</v>
      </c>
    </row>
    <row r="2105" spans="1:2">
      <c r="A2105" s="12" t="s">
        <v>8219</v>
      </c>
      <c r="B2105">
        <v>4</v>
      </c>
    </row>
    <row r="2106" spans="1:2">
      <c r="A2106" s="12" t="s">
        <v>8219</v>
      </c>
      <c r="B2106">
        <v>40</v>
      </c>
    </row>
    <row r="2107" spans="1:2">
      <c r="A2107" s="12" t="s">
        <v>8219</v>
      </c>
      <c r="B2107">
        <v>44</v>
      </c>
    </row>
    <row r="2108" spans="1:2">
      <c r="A2108" s="12" t="s">
        <v>8219</v>
      </c>
      <c r="B2108">
        <v>35</v>
      </c>
    </row>
    <row r="2109" spans="1:2">
      <c r="A2109" s="12" t="s">
        <v>8219</v>
      </c>
      <c r="B2109">
        <v>63</v>
      </c>
    </row>
    <row r="2110" spans="1:2">
      <c r="A2110" s="12" t="s">
        <v>8219</v>
      </c>
      <c r="B2110">
        <v>89</v>
      </c>
    </row>
    <row r="2111" spans="1:2">
      <c r="A2111" s="12" t="s">
        <v>8219</v>
      </c>
      <c r="B2111">
        <v>15</v>
      </c>
    </row>
    <row r="2112" spans="1:2">
      <c r="A2112" s="12" t="s">
        <v>8219</v>
      </c>
      <c r="B2112">
        <v>46</v>
      </c>
    </row>
    <row r="2113" spans="1:2">
      <c r="A2113" s="12" t="s">
        <v>8219</v>
      </c>
      <c r="B2113">
        <v>33</v>
      </c>
    </row>
    <row r="2114" spans="1:2">
      <c r="A2114" s="12" t="s">
        <v>8219</v>
      </c>
      <c r="B2114">
        <v>52</v>
      </c>
    </row>
    <row r="2115" spans="1:2">
      <c r="A2115" s="12" t="s">
        <v>8219</v>
      </c>
      <c r="B2115">
        <v>7</v>
      </c>
    </row>
    <row r="2116" spans="1:2">
      <c r="A2116" s="12" t="s">
        <v>8219</v>
      </c>
      <c r="B2116">
        <v>28</v>
      </c>
    </row>
    <row r="2117" spans="1:2">
      <c r="A2117" s="12" t="s">
        <v>8219</v>
      </c>
      <c r="B2117">
        <v>11</v>
      </c>
    </row>
    <row r="2118" spans="1:2">
      <c r="A2118" s="12" t="s">
        <v>8219</v>
      </c>
      <c r="B2118">
        <v>15</v>
      </c>
    </row>
    <row r="2119" spans="1:2">
      <c r="A2119" s="12" t="s">
        <v>8219</v>
      </c>
      <c r="B2119">
        <v>30</v>
      </c>
    </row>
    <row r="2120" spans="1:2">
      <c r="A2120" s="12" t="s">
        <v>8219</v>
      </c>
      <c r="B2120">
        <v>27</v>
      </c>
    </row>
    <row r="2121" spans="1:2">
      <c r="A2121" s="12" t="s">
        <v>8219</v>
      </c>
      <c r="B2121">
        <v>28</v>
      </c>
    </row>
    <row r="2122" spans="1:2">
      <c r="A2122" s="12" t="s">
        <v>8219</v>
      </c>
      <c r="B2122">
        <v>17</v>
      </c>
    </row>
    <row r="2123" spans="1:2">
      <c r="A2123" s="12" t="s">
        <v>8219</v>
      </c>
      <c r="B2123">
        <v>50</v>
      </c>
    </row>
    <row r="2124" spans="1:2">
      <c r="A2124" s="12" t="s">
        <v>8219</v>
      </c>
      <c r="B2124">
        <v>26</v>
      </c>
    </row>
    <row r="2125" spans="1:2">
      <c r="A2125" s="12" t="s">
        <v>8219</v>
      </c>
      <c r="B2125">
        <v>88</v>
      </c>
    </row>
    <row r="2126" spans="1:2">
      <c r="A2126" s="12" t="s">
        <v>8219</v>
      </c>
      <c r="B2126">
        <v>91</v>
      </c>
    </row>
    <row r="2127" spans="1:2">
      <c r="A2127" s="12" t="s">
        <v>8219</v>
      </c>
      <c r="B2127">
        <v>3</v>
      </c>
    </row>
    <row r="2128" spans="1:2">
      <c r="A2128" s="12" t="s">
        <v>8219</v>
      </c>
      <c r="B2128">
        <v>28</v>
      </c>
    </row>
    <row r="2129" spans="1:2">
      <c r="A2129" s="12" t="s">
        <v>8219</v>
      </c>
      <c r="B2129">
        <v>77</v>
      </c>
    </row>
    <row r="2130" spans="1:2">
      <c r="A2130" s="12" t="s">
        <v>8219</v>
      </c>
      <c r="B2130">
        <v>27</v>
      </c>
    </row>
    <row r="2131" spans="1:2">
      <c r="A2131" s="12" t="s">
        <v>8219</v>
      </c>
      <c r="B2131">
        <v>107</v>
      </c>
    </row>
    <row r="2132" spans="1:2">
      <c r="A2132" s="12" t="s">
        <v>8219</v>
      </c>
      <c r="B2132">
        <v>96</v>
      </c>
    </row>
    <row r="2133" spans="1:2">
      <c r="A2133" s="12" t="s">
        <v>8219</v>
      </c>
      <c r="B2133">
        <v>56</v>
      </c>
    </row>
    <row r="2134" spans="1:2">
      <c r="A2134" s="12" t="s">
        <v>8219</v>
      </c>
      <c r="B2134">
        <v>58</v>
      </c>
    </row>
    <row r="2135" spans="1:2">
      <c r="A2135" s="12" t="s">
        <v>8219</v>
      </c>
      <c r="B2135">
        <v>15</v>
      </c>
    </row>
    <row r="2136" spans="1:2">
      <c r="A2136" s="12" t="s">
        <v>8219</v>
      </c>
      <c r="B2136">
        <v>20</v>
      </c>
    </row>
    <row r="2137" spans="1:2">
      <c r="A2137" s="12" t="s">
        <v>8219</v>
      </c>
      <c r="B2137">
        <v>38</v>
      </c>
    </row>
    <row r="2138" spans="1:2">
      <c r="A2138" s="12" t="s">
        <v>8219</v>
      </c>
      <c r="B2138">
        <v>33</v>
      </c>
    </row>
    <row r="2139" spans="1:2">
      <c r="A2139" s="12" t="s">
        <v>8219</v>
      </c>
      <c r="B2139">
        <v>57</v>
      </c>
    </row>
    <row r="2140" spans="1:2">
      <c r="A2140" s="12" t="s">
        <v>8219</v>
      </c>
      <c r="B2140">
        <v>25</v>
      </c>
    </row>
    <row r="2141" spans="1:2">
      <c r="A2141" s="12" t="s">
        <v>8219</v>
      </c>
      <c r="B2141">
        <v>14</v>
      </c>
    </row>
    <row r="2142" spans="1:2">
      <c r="A2142" s="12" t="s">
        <v>8219</v>
      </c>
      <c r="B2142">
        <v>94</v>
      </c>
    </row>
    <row r="2143" spans="1:2">
      <c r="A2143" s="12" t="s">
        <v>8219</v>
      </c>
      <c r="B2143">
        <v>59</v>
      </c>
    </row>
    <row r="2144" spans="1:2">
      <c r="A2144" s="12" t="s">
        <v>8219</v>
      </c>
      <c r="B2144">
        <v>36</v>
      </c>
    </row>
    <row r="2145" spans="1:2">
      <c r="A2145" s="12" t="s">
        <v>8219</v>
      </c>
      <c r="B2145">
        <v>115</v>
      </c>
    </row>
    <row r="2146" spans="1:2">
      <c r="A2146" s="12" t="s">
        <v>8219</v>
      </c>
      <c r="B2146">
        <v>30</v>
      </c>
    </row>
    <row r="2147" spans="1:2">
      <c r="A2147" s="12" t="s">
        <v>8219</v>
      </c>
      <c r="B2147">
        <v>52</v>
      </c>
    </row>
    <row r="2148" spans="1:2">
      <c r="A2148" s="12" t="s">
        <v>8219</v>
      </c>
      <c r="B2148">
        <v>27</v>
      </c>
    </row>
    <row r="2149" spans="1:2">
      <c r="A2149" s="12" t="s">
        <v>8219</v>
      </c>
      <c r="B2149">
        <v>24</v>
      </c>
    </row>
    <row r="2150" spans="1:2">
      <c r="A2150" s="12" t="s">
        <v>8219</v>
      </c>
      <c r="B2150">
        <v>10</v>
      </c>
    </row>
    <row r="2151" spans="1:2">
      <c r="A2151" s="12" t="s">
        <v>8219</v>
      </c>
      <c r="B2151">
        <v>30</v>
      </c>
    </row>
    <row r="2152" spans="1:2">
      <c r="A2152" s="12" t="s">
        <v>8219</v>
      </c>
      <c r="B2152">
        <v>71</v>
      </c>
    </row>
    <row r="2153" spans="1:2">
      <c r="A2153" s="12" t="s">
        <v>8219</v>
      </c>
      <c r="B2153">
        <v>10</v>
      </c>
    </row>
    <row r="2154" spans="1:2">
      <c r="A2154" s="12" t="s">
        <v>8219</v>
      </c>
      <c r="B2154">
        <v>24</v>
      </c>
    </row>
    <row r="2155" spans="1:2">
      <c r="A2155" s="12" t="s">
        <v>8219</v>
      </c>
      <c r="B2155">
        <v>38</v>
      </c>
    </row>
    <row r="2156" spans="1:2">
      <c r="A2156" s="12" t="s">
        <v>8219</v>
      </c>
      <c r="B2156">
        <v>26</v>
      </c>
    </row>
    <row r="2157" spans="1:2">
      <c r="A2157" s="12" t="s">
        <v>8219</v>
      </c>
      <c r="B2157">
        <v>19</v>
      </c>
    </row>
    <row r="2158" spans="1:2">
      <c r="A2158" s="12" t="s">
        <v>8219</v>
      </c>
      <c r="B2158">
        <v>11</v>
      </c>
    </row>
    <row r="2159" spans="1:2">
      <c r="A2159" s="12" t="s">
        <v>8219</v>
      </c>
      <c r="B2159">
        <v>27</v>
      </c>
    </row>
    <row r="2160" spans="1:2">
      <c r="A2160" s="12" t="s">
        <v>8219</v>
      </c>
      <c r="B2160">
        <v>34</v>
      </c>
    </row>
    <row r="2161" spans="1:2">
      <c r="A2161" s="12" t="s">
        <v>8219</v>
      </c>
      <c r="B2161">
        <v>20</v>
      </c>
    </row>
    <row r="2162" spans="1:2">
      <c r="A2162" s="12" t="s">
        <v>8219</v>
      </c>
      <c r="B2162">
        <v>37</v>
      </c>
    </row>
    <row r="2163" spans="1:2">
      <c r="A2163" s="12" t="s">
        <v>8219</v>
      </c>
      <c r="B2163">
        <v>20</v>
      </c>
    </row>
    <row r="2164" spans="1:2">
      <c r="A2164" s="12" t="s">
        <v>8219</v>
      </c>
      <c r="B2164">
        <v>10</v>
      </c>
    </row>
    <row r="2165" spans="1:2">
      <c r="A2165" s="12" t="s">
        <v>8219</v>
      </c>
      <c r="B2165">
        <v>26</v>
      </c>
    </row>
    <row r="2166" spans="1:2">
      <c r="A2166" s="12" t="s">
        <v>8219</v>
      </c>
      <c r="B2166">
        <v>20</v>
      </c>
    </row>
    <row r="2167" spans="1:2">
      <c r="A2167" s="12" t="s">
        <v>8219</v>
      </c>
      <c r="B2167">
        <v>46</v>
      </c>
    </row>
    <row r="2168" spans="1:2">
      <c r="A2168" s="12" t="s">
        <v>8219</v>
      </c>
      <c r="B2168">
        <v>76</v>
      </c>
    </row>
    <row r="2169" spans="1:2">
      <c r="A2169" s="12" t="s">
        <v>8219</v>
      </c>
      <c r="B2169">
        <v>41</v>
      </c>
    </row>
    <row r="2170" spans="1:2">
      <c r="A2170" s="12" t="s">
        <v>8219</v>
      </c>
      <c r="B2170">
        <v>7</v>
      </c>
    </row>
    <row r="2171" spans="1:2">
      <c r="A2171" s="12" t="s">
        <v>8219</v>
      </c>
      <c r="B2171">
        <v>49</v>
      </c>
    </row>
    <row r="2172" spans="1:2">
      <c r="A2172" s="12" t="s">
        <v>8219</v>
      </c>
      <c r="B2172">
        <v>26</v>
      </c>
    </row>
    <row r="2173" spans="1:2">
      <c r="A2173" s="12" t="s">
        <v>8219</v>
      </c>
      <c r="B2173">
        <v>65</v>
      </c>
    </row>
    <row r="2174" spans="1:2">
      <c r="A2174" s="12" t="s">
        <v>8219</v>
      </c>
      <c r="B2174">
        <v>28</v>
      </c>
    </row>
    <row r="2175" spans="1:2">
      <c r="A2175" s="12" t="s">
        <v>8219</v>
      </c>
      <c r="B2175">
        <v>8</v>
      </c>
    </row>
    <row r="2176" spans="1:2">
      <c r="A2176" s="12" t="s">
        <v>8219</v>
      </c>
      <c r="B2176">
        <v>3</v>
      </c>
    </row>
    <row r="2177" spans="1:2">
      <c r="A2177" s="12" t="s">
        <v>8219</v>
      </c>
      <c r="B2177">
        <v>9</v>
      </c>
    </row>
    <row r="2178" spans="1:2">
      <c r="A2178" s="12" t="s">
        <v>8219</v>
      </c>
      <c r="B2178">
        <v>9</v>
      </c>
    </row>
    <row r="2179" spans="1:2">
      <c r="A2179" s="12" t="s">
        <v>8219</v>
      </c>
      <c r="B2179">
        <v>20</v>
      </c>
    </row>
    <row r="2180" spans="1:2">
      <c r="A2180" s="12" t="s">
        <v>8219</v>
      </c>
      <c r="B2180">
        <v>57</v>
      </c>
    </row>
    <row r="2181" spans="1:2">
      <c r="A2181" s="12" t="s">
        <v>8219</v>
      </c>
      <c r="B2181">
        <v>8</v>
      </c>
    </row>
    <row r="2182" spans="1:2">
      <c r="A2182" s="12" t="s">
        <v>8219</v>
      </c>
      <c r="B2182">
        <v>14</v>
      </c>
    </row>
    <row r="2183" spans="1:2">
      <c r="A2183" s="12" t="s">
        <v>8219</v>
      </c>
      <c r="B2183">
        <v>17</v>
      </c>
    </row>
    <row r="2184" spans="1:2">
      <c r="A2184" s="12" t="s">
        <v>8219</v>
      </c>
      <c r="B2184">
        <v>100</v>
      </c>
    </row>
    <row r="2185" spans="1:2">
      <c r="A2185" s="12" t="s">
        <v>8219</v>
      </c>
      <c r="B2185">
        <v>32</v>
      </c>
    </row>
    <row r="2186" spans="1:2">
      <c r="A2186" s="12" t="s">
        <v>8219</v>
      </c>
      <c r="B2186">
        <v>3</v>
      </c>
    </row>
  </sheetData>
  <autoFilter ref="A1:B1" xr:uid="{8F022E6B-0B35-41D0-9EEE-F0E451DB6C55}"/>
  <conditionalFormatting sqref="A2:A2186">
    <cfRule type="containsText" dxfId="8" priority="10" operator="containsText" text="successful">
      <formula>NOT(ISERROR(SEARCH("successful",A2)))</formula>
    </cfRule>
  </conditionalFormatting>
  <conditionalFormatting sqref="A2:A1046647">
    <cfRule type="colorScale" priority="14">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5" operator="containsText" id="{50B9AA25-E6F9-4ECB-A4F1-376A8A15CB8F}">
            <xm:f>NOT(ISERROR(SEARCH($F$1682,A2)))</xm:f>
            <xm:f>$F$1682</xm:f>
            <x14:dxf>
              <fill>
                <patternFill>
                  <bgColor theme="8"/>
                </patternFill>
              </fill>
            </x14:dxf>
          </x14:cfRule>
          <x14:cfRule type="containsText" priority="16" operator="containsText" id="{67C5FBFD-8868-4DC4-9181-79062AF15416}">
            <xm:f>NOT(ISERROR(SEARCH($F$161,A2)))</xm:f>
            <xm:f>$F$161</xm:f>
            <x14:dxf>
              <fill>
                <patternFill>
                  <bgColor theme="0" tint="-0.24994659260841701"/>
                </patternFill>
              </fill>
            </x14:dxf>
          </x14:cfRule>
          <x14:cfRule type="containsText" priority="17" operator="containsText" id="{A97CFCEF-930F-49C6-9D36-206149AE2251}">
            <xm:f>NOT(ISERROR(SEARCH($F$121,A2)))</xm:f>
            <xm:f>$F$121</xm:f>
            <x14:dxf>
              <fill>
                <patternFill>
                  <bgColor rgb="FFFF0000"/>
                </patternFill>
              </fill>
            </x14:dxf>
          </x14:cfRule>
          <x14:cfRule type="containsText" priority="18" operator="containsText" id="{EFF12FF6-2F7A-4864-8731-5978A7B501A0}">
            <xm:f>NOT(ISERROR(SEARCH(#REF!,A2)))</xm:f>
            <xm:f>#REF!</xm:f>
            <x14:dxf>
              <fill>
                <patternFill>
                  <bgColor rgb="FF00B050"/>
                </patternFill>
              </fill>
            </x14:dxf>
          </x14:cfRule>
          <xm:sqref>A2:A1046647</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EB5DD2-4417-432B-8D58-D524F2F4CF5F}">
  <dimension ref="A1:B1531"/>
  <sheetViews>
    <sheetView workbookViewId="0">
      <selection activeCell="B1" sqref="B1:B1048576"/>
    </sheetView>
  </sheetViews>
  <sheetFormatPr defaultRowHeight="14.4"/>
  <sheetData>
    <row r="1" spans="1:2">
      <c r="A1" t="s">
        <v>8392</v>
      </c>
      <c r="B1" t="s">
        <v>8262</v>
      </c>
    </row>
    <row r="2" spans="1:2">
      <c r="A2" s="15" t="s">
        <v>8221</v>
      </c>
      <c r="B2">
        <v>0</v>
      </c>
    </row>
    <row r="3" spans="1:2">
      <c r="A3" s="14" t="s">
        <v>8221</v>
      </c>
      <c r="B3">
        <v>1</v>
      </c>
    </row>
    <row r="4" spans="1:2">
      <c r="A4" s="14" t="s">
        <v>8221</v>
      </c>
      <c r="B4">
        <v>10</v>
      </c>
    </row>
    <row r="5" spans="1:2">
      <c r="A5" s="14" t="s">
        <v>8221</v>
      </c>
      <c r="B5">
        <v>0</v>
      </c>
    </row>
    <row r="6" spans="1:2">
      <c r="A6" s="14" t="s">
        <v>8221</v>
      </c>
      <c r="B6">
        <v>7</v>
      </c>
    </row>
    <row r="7" spans="1:2">
      <c r="A7" s="14" t="s">
        <v>8221</v>
      </c>
      <c r="B7">
        <v>0</v>
      </c>
    </row>
    <row r="8" spans="1:2">
      <c r="A8" s="14" t="s">
        <v>8221</v>
      </c>
      <c r="B8">
        <v>1</v>
      </c>
    </row>
    <row r="9" spans="1:2">
      <c r="A9" s="14" t="s">
        <v>8221</v>
      </c>
      <c r="B9">
        <v>2</v>
      </c>
    </row>
    <row r="10" spans="1:2">
      <c r="A10" s="14" t="s">
        <v>8221</v>
      </c>
      <c r="B10">
        <v>3</v>
      </c>
    </row>
    <row r="11" spans="1:2">
      <c r="A11" s="14" t="s">
        <v>8221</v>
      </c>
      <c r="B11">
        <v>10</v>
      </c>
    </row>
    <row r="12" spans="1:2">
      <c r="A12" s="14" t="s">
        <v>8221</v>
      </c>
      <c r="B12">
        <v>10</v>
      </c>
    </row>
    <row r="13" spans="1:2">
      <c r="A13" s="14" t="s">
        <v>8221</v>
      </c>
      <c r="B13">
        <v>1</v>
      </c>
    </row>
    <row r="14" spans="1:2">
      <c r="A14" s="14" t="s">
        <v>8221</v>
      </c>
      <c r="B14">
        <v>0</v>
      </c>
    </row>
    <row r="15" spans="1:2">
      <c r="A15" s="14" t="s">
        <v>8221</v>
      </c>
      <c r="B15">
        <v>0</v>
      </c>
    </row>
    <row r="16" spans="1:2">
      <c r="A16" s="14" t="s">
        <v>8221</v>
      </c>
      <c r="B16">
        <v>0</v>
      </c>
    </row>
    <row r="17" spans="1:2">
      <c r="A17" s="14" t="s">
        <v>8221</v>
      </c>
      <c r="B17">
        <v>26</v>
      </c>
    </row>
    <row r="18" spans="1:2">
      <c r="A18" s="14" t="s">
        <v>8221</v>
      </c>
      <c r="B18">
        <v>0</v>
      </c>
    </row>
    <row r="19" spans="1:2">
      <c r="A19" s="14" t="s">
        <v>8221</v>
      </c>
      <c r="B19">
        <v>7</v>
      </c>
    </row>
    <row r="20" spans="1:2">
      <c r="A20" s="14" t="s">
        <v>8221</v>
      </c>
      <c r="B20">
        <v>0</v>
      </c>
    </row>
    <row r="21" spans="1:2">
      <c r="A21" s="14" t="s">
        <v>8221</v>
      </c>
      <c r="B21">
        <v>2</v>
      </c>
    </row>
    <row r="22" spans="1:2">
      <c r="A22" s="14" t="s">
        <v>8221</v>
      </c>
      <c r="B22">
        <v>13</v>
      </c>
    </row>
    <row r="23" spans="1:2">
      <c r="A23" s="14" t="s">
        <v>8221</v>
      </c>
      <c r="B23">
        <v>4</v>
      </c>
    </row>
    <row r="24" spans="1:2">
      <c r="A24" s="14" t="s">
        <v>8221</v>
      </c>
      <c r="B24">
        <v>0</v>
      </c>
    </row>
    <row r="25" spans="1:2">
      <c r="A25" s="14" t="s">
        <v>8221</v>
      </c>
      <c r="B25">
        <v>12</v>
      </c>
    </row>
    <row r="26" spans="1:2">
      <c r="A26" s="14" t="s">
        <v>8221</v>
      </c>
      <c r="B26">
        <v>2</v>
      </c>
    </row>
    <row r="27" spans="1:2">
      <c r="A27" s="14" t="s">
        <v>8221</v>
      </c>
      <c r="B27">
        <v>10</v>
      </c>
    </row>
    <row r="28" spans="1:2">
      <c r="A28" s="14" t="s">
        <v>8221</v>
      </c>
      <c r="B28">
        <v>0</v>
      </c>
    </row>
    <row r="29" spans="1:2">
      <c r="A29" s="14" t="s">
        <v>8221</v>
      </c>
      <c r="B29">
        <v>5</v>
      </c>
    </row>
    <row r="30" spans="1:2">
      <c r="A30" s="14" t="s">
        <v>8221</v>
      </c>
      <c r="B30">
        <v>0</v>
      </c>
    </row>
    <row r="31" spans="1:2">
      <c r="A31" s="14" t="s">
        <v>8221</v>
      </c>
      <c r="B31">
        <v>5</v>
      </c>
    </row>
    <row r="32" spans="1:2">
      <c r="A32" s="14" t="s">
        <v>8221</v>
      </c>
      <c r="B32">
        <v>1</v>
      </c>
    </row>
    <row r="33" spans="1:2">
      <c r="A33" s="14" t="s">
        <v>8221</v>
      </c>
      <c r="B33">
        <v>3</v>
      </c>
    </row>
    <row r="34" spans="1:2">
      <c r="A34" s="14" t="s">
        <v>8221</v>
      </c>
      <c r="B34">
        <v>3</v>
      </c>
    </row>
    <row r="35" spans="1:2">
      <c r="A35" s="14" t="s">
        <v>8221</v>
      </c>
      <c r="B35">
        <v>0</v>
      </c>
    </row>
    <row r="36" spans="1:2">
      <c r="A36" s="14" t="s">
        <v>8221</v>
      </c>
      <c r="B36">
        <v>3</v>
      </c>
    </row>
    <row r="37" spans="1:2">
      <c r="A37" s="14" t="s">
        <v>8221</v>
      </c>
      <c r="B37">
        <v>0</v>
      </c>
    </row>
    <row r="38" spans="1:2">
      <c r="A38" s="14" t="s">
        <v>8221</v>
      </c>
      <c r="B38">
        <v>19</v>
      </c>
    </row>
    <row r="39" spans="1:2">
      <c r="A39" s="14" t="s">
        <v>8221</v>
      </c>
      <c r="B39">
        <v>8</v>
      </c>
    </row>
    <row r="40" spans="1:2">
      <c r="A40" s="14" t="s">
        <v>8221</v>
      </c>
      <c r="B40">
        <v>6</v>
      </c>
    </row>
    <row r="41" spans="1:2">
      <c r="A41" s="14" t="s">
        <v>8221</v>
      </c>
      <c r="B41">
        <v>0</v>
      </c>
    </row>
    <row r="42" spans="1:2">
      <c r="A42" s="14" t="s">
        <v>8221</v>
      </c>
      <c r="B42">
        <v>18</v>
      </c>
    </row>
    <row r="43" spans="1:2">
      <c r="A43" s="14" t="s">
        <v>8221</v>
      </c>
      <c r="B43">
        <v>7</v>
      </c>
    </row>
    <row r="44" spans="1:2">
      <c r="A44" s="14" t="s">
        <v>8221</v>
      </c>
      <c r="B44">
        <v>0</v>
      </c>
    </row>
    <row r="45" spans="1:2">
      <c r="A45" s="14" t="s">
        <v>8221</v>
      </c>
      <c r="B45">
        <v>8</v>
      </c>
    </row>
    <row r="46" spans="1:2">
      <c r="A46" s="14" t="s">
        <v>8221</v>
      </c>
      <c r="B46">
        <v>1293</v>
      </c>
    </row>
    <row r="47" spans="1:2">
      <c r="A47" s="14" t="s">
        <v>8221</v>
      </c>
      <c r="B47">
        <v>17</v>
      </c>
    </row>
    <row r="48" spans="1:2">
      <c r="A48" s="14" t="s">
        <v>8221</v>
      </c>
      <c r="B48">
        <v>0</v>
      </c>
    </row>
    <row r="49" spans="1:2">
      <c r="A49" s="14" t="s">
        <v>8221</v>
      </c>
      <c r="B49">
        <v>13</v>
      </c>
    </row>
    <row r="50" spans="1:2">
      <c r="A50" s="14" t="s">
        <v>8221</v>
      </c>
      <c r="B50">
        <v>0</v>
      </c>
    </row>
    <row r="51" spans="1:2">
      <c r="A51" s="14" t="s">
        <v>8221</v>
      </c>
      <c r="B51">
        <v>0</v>
      </c>
    </row>
    <row r="52" spans="1:2">
      <c r="A52" s="14" t="s">
        <v>8221</v>
      </c>
      <c r="B52">
        <v>33</v>
      </c>
    </row>
    <row r="53" spans="1:2">
      <c r="A53" s="14" t="s">
        <v>8221</v>
      </c>
      <c r="B53">
        <v>12</v>
      </c>
    </row>
    <row r="54" spans="1:2">
      <c r="A54" s="14" t="s">
        <v>8221</v>
      </c>
      <c r="B54">
        <v>1</v>
      </c>
    </row>
    <row r="55" spans="1:2">
      <c r="A55" s="14" t="s">
        <v>8221</v>
      </c>
      <c r="B55">
        <v>1</v>
      </c>
    </row>
    <row r="56" spans="1:2">
      <c r="A56" s="14" t="s">
        <v>8221</v>
      </c>
      <c r="B56">
        <v>1</v>
      </c>
    </row>
    <row r="57" spans="1:2">
      <c r="A57" s="14" t="s">
        <v>8221</v>
      </c>
      <c r="B57">
        <v>1</v>
      </c>
    </row>
    <row r="58" spans="1:2">
      <c r="A58" s="14" t="s">
        <v>8221</v>
      </c>
      <c r="B58">
        <v>84</v>
      </c>
    </row>
    <row r="59" spans="1:2">
      <c r="A59" s="14" t="s">
        <v>8221</v>
      </c>
      <c r="B59">
        <v>38</v>
      </c>
    </row>
    <row r="60" spans="1:2">
      <c r="A60" s="14" t="s">
        <v>8221</v>
      </c>
      <c r="B60">
        <v>1</v>
      </c>
    </row>
    <row r="61" spans="1:2">
      <c r="A61" s="14" t="s">
        <v>8221</v>
      </c>
      <c r="B61">
        <v>76</v>
      </c>
    </row>
    <row r="62" spans="1:2">
      <c r="A62" s="14" t="s">
        <v>8221</v>
      </c>
      <c r="B62">
        <v>3</v>
      </c>
    </row>
    <row r="63" spans="1:2">
      <c r="A63" s="14" t="s">
        <v>8221</v>
      </c>
      <c r="B63">
        <v>0</v>
      </c>
    </row>
    <row r="64" spans="1:2">
      <c r="A64" s="14" t="s">
        <v>8221</v>
      </c>
      <c r="B64">
        <v>2</v>
      </c>
    </row>
    <row r="65" spans="1:2">
      <c r="A65" s="14" t="s">
        <v>8221</v>
      </c>
      <c r="B65">
        <v>0</v>
      </c>
    </row>
    <row r="66" spans="1:2">
      <c r="A66" s="14" t="s">
        <v>8221</v>
      </c>
      <c r="B66">
        <v>0</v>
      </c>
    </row>
    <row r="67" spans="1:2">
      <c r="A67" s="14" t="s">
        <v>8221</v>
      </c>
      <c r="B67">
        <v>0</v>
      </c>
    </row>
    <row r="68" spans="1:2">
      <c r="A68" s="14" t="s">
        <v>8221</v>
      </c>
      <c r="B68">
        <v>2</v>
      </c>
    </row>
    <row r="69" spans="1:2">
      <c r="A69" s="14" t="s">
        <v>8221</v>
      </c>
      <c r="B69">
        <v>0</v>
      </c>
    </row>
    <row r="70" spans="1:2">
      <c r="A70" s="14" t="s">
        <v>8221</v>
      </c>
      <c r="B70">
        <v>0</v>
      </c>
    </row>
    <row r="71" spans="1:2">
      <c r="A71" s="14" t="s">
        <v>8221</v>
      </c>
      <c r="B71">
        <v>0</v>
      </c>
    </row>
    <row r="72" spans="1:2">
      <c r="A72" s="14" t="s">
        <v>8221</v>
      </c>
      <c r="B72">
        <v>2</v>
      </c>
    </row>
    <row r="73" spans="1:2">
      <c r="A73" s="14" t="s">
        <v>8221</v>
      </c>
      <c r="B73">
        <v>0</v>
      </c>
    </row>
    <row r="74" spans="1:2">
      <c r="A74" s="14" t="s">
        <v>8221</v>
      </c>
      <c r="B74">
        <v>7</v>
      </c>
    </row>
    <row r="75" spans="1:2">
      <c r="A75" s="14" t="s">
        <v>8221</v>
      </c>
      <c r="B75">
        <v>0</v>
      </c>
    </row>
    <row r="76" spans="1:2">
      <c r="A76" s="14" t="s">
        <v>8221</v>
      </c>
      <c r="B76">
        <v>5</v>
      </c>
    </row>
    <row r="77" spans="1:2">
      <c r="A77" s="14" t="s">
        <v>8221</v>
      </c>
      <c r="B77">
        <v>0</v>
      </c>
    </row>
    <row r="78" spans="1:2">
      <c r="A78" s="14" t="s">
        <v>8221</v>
      </c>
      <c r="B78">
        <v>0</v>
      </c>
    </row>
    <row r="79" spans="1:2">
      <c r="A79" s="14" t="s">
        <v>8221</v>
      </c>
      <c r="B79">
        <v>1</v>
      </c>
    </row>
    <row r="80" spans="1:2">
      <c r="A80" s="14" t="s">
        <v>8221</v>
      </c>
      <c r="B80">
        <v>0</v>
      </c>
    </row>
    <row r="81" spans="1:2">
      <c r="A81" s="14" t="s">
        <v>8221</v>
      </c>
      <c r="B81">
        <v>5</v>
      </c>
    </row>
    <row r="82" spans="1:2">
      <c r="A82" s="14" t="s">
        <v>8221</v>
      </c>
      <c r="B82">
        <v>3</v>
      </c>
    </row>
    <row r="83" spans="1:2">
      <c r="A83" s="14" t="s">
        <v>8221</v>
      </c>
      <c r="B83">
        <v>6</v>
      </c>
    </row>
    <row r="84" spans="1:2">
      <c r="A84" s="14" t="s">
        <v>8221</v>
      </c>
      <c r="B84">
        <v>12</v>
      </c>
    </row>
    <row r="85" spans="1:2">
      <c r="A85" s="14" t="s">
        <v>8221</v>
      </c>
      <c r="B85">
        <v>13</v>
      </c>
    </row>
    <row r="86" spans="1:2">
      <c r="A86" s="14" t="s">
        <v>8221</v>
      </c>
      <c r="B86">
        <v>5</v>
      </c>
    </row>
    <row r="87" spans="1:2">
      <c r="A87" s="14" t="s">
        <v>8221</v>
      </c>
      <c r="B87">
        <v>2</v>
      </c>
    </row>
    <row r="88" spans="1:2">
      <c r="A88" s="14" t="s">
        <v>8221</v>
      </c>
      <c r="B88">
        <v>8</v>
      </c>
    </row>
    <row r="89" spans="1:2">
      <c r="A89" s="14" t="s">
        <v>8221</v>
      </c>
      <c r="B89">
        <v>0</v>
      </c>
    </row>
    <row r="90" spans="1:2">
      <c r="A90" s="14" t="s">
        <v>8221</v>
      </c>
      <c r="B90">
        <v>13</v>
      </c>
    </row>
    <row r="91" spans="1:2">
      <c r="A91" s="14" t="s">
        <v>8221</v>
      </c>
      <c r="B91">
        <v>0</v>
      </c>
    </row>
    <row r="92" spans="1:2">
      <c r="A92" s="14" t="s">
        <v>8221</v>
      </c>
      <c r="B92">
        <v>5</v>
      </c>
    </row>
    <row r="93" spans="1:2">
      <c r="A93" s="14" t="s">
        <v>8221</v>
      </c>
      <c r="B93">
        <v>8</v>
      </c>
    </row>
    <row r="94" spans="1:2">
      <c r="A94" s="14" t="s">
        <v>8221</v>
      </c>
      <c r="B94">
        <v>8</v>
      </c>
    </row>
    <row r="95" spans="1:2">
      <c r="A95" s="14" t="s">
        <v>8221</v>
      </c>
      <c r="B95">
        <v>0</v>
      </c>
    </row>
    <row r="96" spans="1:2">
      <c r="A96" s="14" t="s">
        <v>8221</v>
      </c>
      <c r="B96">
        <v>2</v>
      </c>
    </row>
    <row r="97" spans="1:2">
      <c r="A97" s="14" t="s">
        <v>8221</v>
      </c>
      <c r="B97">
        <v>3</v>
      </c>
    </row>
    <row r="98" spans="1:2">
      <c r="A98" s="14" t="s">
        <v>8221</v>
      </c>
      <c r="B98">
        <v>0</v>
      </c>
    </row>
    <row r="99" spans="1:2">
      <c r="A99" s="14" t="s">
        <v>8221</v>
      </c>
      <c r="B99">
        <v>0</v>
      </c>
    </row>
    <row r="100" spans="1:2">
      <c r="A100" s="14" t="s">
        <v>8221</v>
      </c>
      <c r="B100">
        <v>11</v>
      </c>
    </row>
    <row r="101" spans="1:2">
      <c r="A101" s="14" t="s">
        <v>8221</v>
      </c>
      <c r="B101">
        <v>0</v>
      </c>
    </row>
    <row r="102" spans="1:2">
      <c r="A102" s="14" t="s">
        <v>8221</v>
      </c>
      <c r="B102">
        <v>1</v>
      </c>
    </row>
    <row r="103" spans="1:2">
      <c r="A103" s="14" t="s">
        <v>8221</v>
      </c>
      <c r="B103">
        <v>0</v>
      </c>
    </row>
    <row r="104" spans="1:2">
      <c r="A104" s="14" t="s">
        <v>8221</v>
      </c>
      <c r="B104">
        <v>17</v>
      </c>
    </row>
    <row r="105" spans="1:2">
      <c r="A105" s="14" t="s">
        <v>8221</v>
      </c>
      <c r="B105">
        <v>2</v>
      </c>
    </row>
    <row r="106" spans="1:2">
      <c r="A106" s="14" t="s">
        <v>8221</v>
      </c>
      <c r="B106">
        <v>1</v>
      </c>
    </row>
    <row r="107" spans="1:2">
      <c r="A107" s="14" t="s">
        <v>8221</v>
      </c>
      <c r="B107">
        <v>2</v>
      </c>
    </row>
    <row r="108" spans="1:2">
      <c r="A108" s="14" t="s">
        <v>8221</v>
      </c>
      <c r="B108">
        <v>16</v>
      </c>
    </row>
    <row r="109" spans="1:2">
      <c r="A109" s="14" t="s">
        <v>8221</v>
      </c>
      <c r="B109">
        <v>1</v>
      </c>
    </row>
    <row r="110" spans="1:2">
      <c r="A110" s="14" t="s">
        <v>8221</v>
      </c>
      <c r="B110">
        <v>4</v>
      </c>
    </row>
    <row r="111" spans="1:2">
      <c r="A111" s="14" t="s">
        <v>8221</v>
      </c>
      <c r="B111">
        <v>5</v>
      </c>
    </row>
    <row r="112" spans="1:2">
      <c r="A112" s="14" t="s">
        <v>8221</v>
      </c>
      <c r="B112">
        <v>7</v>
      </c>
    </row>
    <row r="113" spans="1:2">
      <c r="A113" s="14" t="s">
        <v>8221</v>
      </c>
      <c r="B113">
        <v>0</v>
      </c>
    </row>
    <row r="114" spans="1:2">
      <c r="A114" s="14" t="s">
        <v>8221</v>
      </c>
      <c r="B114">
        <v>12</v>
      </c>
    </row>
    <row r="115" spans="1:2">
      <c r="A115" s="14" t="s">
        <v>8221</v>
      </c>
      <c r="B115">
        <v>2</v>
      </c>
    </row>
    <row r="116" spans="1:2">
      <c r="A116" s="14" t="s">
        <v>8221</v>
      </c>
      <c r="B116">
        <v>5</v>
      </c>
    </row>
    <row r="117" spans="1:2">
      <c r="A117" s="14" t="s">
        <v>8221</v>
      </c>
      <c r="B117">
        <v>2</v>
      </c>
    </row>
    <row r="118" spans="1:2">
      <c r="A118" s="14" t="s">
        <v>8221</v>
      </c>
      <c r="B118">
        <v>3</v>
      </c>
    </row>
    <row r="119" spans="1:2">
      <c r="A119" s="14" t="s">
        <v>8221</v>
      </c>
      <c r="B119">
        <v>0</v>
      </c>
    </row>
    <row r="120" spans="1:2">
      <c r="A120" s="14" t="s">
        <v>8221</v>
      </c>
      <c r="B120">
        <v>49</v>
      </c>
    </row>
    <row r="121" spans="1:2">
      <c r="A121" s="14" t="s">
        <v>8221</v>
      </c>
      <c r="B121">
        <v>1</v>
      </c>
    </row>
    <row r="122" spans="1:2">
      <c r="A122" s="14" t="s">
        <v>8221</v>
      </c>
      <c r="B122">
        <v>2</v>
      </c>
    </row>
    <row r="123" spans="1:2">
      <c r="A123" s="14" t="s">
        <v>8221</v>
      </c>
      <c r="B123">
        <v>0</v>
      </c>
    </row>
    <row r="124" spans="1:2">
      <c r="A124" s="14" t="s">
        <v>8221</v>
      </c>
      <c r="B124">
        <v>0</v>
      </c>
    </row>
    <row r="125" spans="1:2">
      <c r="A125" s="14" t="s">
        <v>8221</v>
      </c>
      <c r="B125">
        <v>11</v>
      </c>
    </row>
    <row r="126" spans="1:2">
      <c r="A126" s="14" t="s">
        <v>8221</v>
      </c>
      <c r="B126">
        <v>1</v>
      </c>
    </row>
    <row r="127" spans="1:2">
      <c r="A127" s="14" t="s">
        <v>8221</v>
      </c>
      <c r="B127">
        <v>8</v>
      </c>
    </row>
    <row r="128" spans="1:2">
      <c r="A128" s="14" t="s">
        <v>8221</v>
      </c>
      <c r="B128">
        <v>5</v>
      </c>
    </row>
    <row r="129" spans="1:2">
      <c r="A129" s="14" t="s">
        <v>8221</v>
      </c>
      <c r="B129">
        <v>39</v>
      </c>
    </row>
    <row r="130" spans="1:2">
      <c r="A130" s="14" t="s">
        <v>8221</v>
      </c>
      <c r="B130">
        <v>0</v>
      </c>
    </row>
    <row r="131" spans="1:2">
      <c r="A131" s="14" t="s">
        <v>8221</v>
      </c>
      <c r="B131">
        <v>0</v>
      </c>
    </row>
    <row r="132" spans="1:2">
      <c r="A132" s="14" t="s">
        <v>8221</v>
      </c>
      <c r="B132">
        <v>2</v>
      </c>
    </row>
    <row r="133" spans="1:2">
      <c r="A133" s="14" t="s">
        <v>8221</v>
      </c>
      <c r="B133">
        <v>170</v>
      </c>
    </row>
    <row r="134" spans="1:2">
      <c r="A134" s="14" t="s">
        <v>8221</v>
      </c>
      <c r="B134">
        <v>5</v>
      </c>
    </row>
    <row r="135" spans="1:2">
      <c r="A135" s="14" t="s">
        <v>8221</v>
      </c>
      <c r="B135">
        <v>14</v>
      </c>
    </row>
    <row r="136" spans="1:2">
      <c r="A136" s="14" t="s">
        <v>8221</v>
      </c>
      <c r="B136">
        <v>1</v>
      </c>
    </row>
    <row r="137" spans="1:2">
      <c r="A137" s="14" t="s">
        <v>8221</v>
      </c>
      <c r="B137">
        <v>0</v>
      </c>
    </row>
    <row r="138" spans="1:2">
      <c r="A138" s="14" t="s">
        <v>8221</v>
      </c>
      <c r="B138">
        <v>124</v>
      </c>
    </row>
    <row r="139" spans="1:2">
      <c r="A139" s="14" t="s">
        <v>8221</v>
      </c>
      <c r="B139">
        <v>0</v>
      </c>
    </row>
    <row r="140" spans="1:2">
      <c r="A140" s="14" t="s">
        <v>8221</v>
      </c>
      <c r="B140">
        <v>0</v>
      </c>
    </row>
    <row r="141" spans="1:2">
      <c r="A141" s="14" t="s">
        <v>8221</v>
      </c>
      <c r="B141">
        <v>55</v>
      </c>
    </row>
    <row r="142" spans="1:2">
      <c r="A142" s="14" t="s">
        <v>8221</v>
      </c>
      <c r="B142">
        <v>140</v>
      </c>
    </row>
    <row r="143" spans="1:2">
      <c r="A143" s="14" t="s">
        <v>8221</v>
      </c>
      <c r="B143">
        <v>21</v>
      </c>
    </row>
    <row r="144" spans="1:2">
      <c r="A144" s="14" t="s">
        <v>8221</v>
      </c>
      <c r="B144">
        <v>1</v>
      </c>
    </row>
    <row r="145" spans="1:2">
      <c r="A145" s="14" t="s">
        <v>8221</v>
      </c>
      <c r="B145">
        <v>147</v>
      </c>
    </row>
    <row r="146" spans="1:2">
      <c r="A146" s="14" t="s">
        <v>8221</v>
      </c>
      <c r="B146">
        <v>11</v>
      </c>
    </row>
    <row r="147" spans="1:2">
      <c r="A147" s="14" t="s">
        <v>8221</v>
      </c>
      <c r="B147">
        <v>125</v>
      </c>
    </row>
    <row r="148" spans="1:2">
      <c r="A148" s="14" t="s">
        <v>8221</v>
      </c>
      <c r="B148">
        <v>1</v>
      </c>
    </row>
    <row r="149" spans="1:2">
      <c r="A149" s="14" t="s">
        <v>8221</v>
      </c>
      <c r="B149">
        <v>0</v>
      </c>
    </row>
    <row r="150" spans="1:2">
      <c r="A150" s="14" t="s">
        <v>8221</v>
      </c>
      <c r="B150">
        <v>0</v>
      </c>
    </row>
    <row r="151" spans="1:2">
      <c r="A151" s="14" t="s">
        <v>8221</v>
      </c>
      <c r="B151">
        <v>3</v>
      </c>
    </row>
    <row r="152" spans="1:2">
      <c r="A152" s="14" t="s">
        <v>8221</v>
      </c>
      <c r="B152">
        <v>0</v>
      </c>
    </row>
    <row r="153" spans="1:2">
      <c r="A153" s="14" t="s">
        <v>8221</v>
      </c>
      <c r="B153">
        <v>0</v>
      </c>
    </row>
    <row r="154" spans="1:2">
      <c r="A154" s="14" t="s">
        <v>8221</v>
      </c>
      <c r="B154">
        <v>0</v>
      </c>
    </row>
    <row r="155" spans="1:2">
      <c r="A155" s="14" t="s">
        <v>8221</v>
      </c>
      <c r="B155">
        <v>0</v>
      </c>
    </row>
    <row r="156" spans="1:2">
      <c r="A156" s="14" t="s">
        <v>8221</v>
      </c>
      <c r="B156">
        <v>3</v>
      </c>
    </row>
    <row r="157" spans="1:2">
      <c r="A157" s="14" t="s">
        <v>8221</v>
      </c>
      <c r="B157">
        <v>0</v>
      </c>
    </row>
    <row r="158" spans="1:2">
      <c r="A158" s="14" t="s">
        <v>8221</v>
      </c>
      <c r="B158">
        <v>1</v>
      </c>
    </row>
    <row r="159" spans="1:2">
      <c r="A159" s="14" t="s">
        <v>8221</v>
      </c>
      <c r="B159">
        <v>3</v>
      </c>
    </row>
    <row r="160" spans="1:2">
      <c r="A160" s="14" t="s">
        <v>8221</v>
      </c>
      <c r="B160">
        <v>22</v>
      </c>
    </row>
    <row r="161" spans="1:2">
      <c r="A161" s="14" t="s">
        <v>8221</v>
      </c>
      <c r="B161">
        <v>26</v>
      </c>
    </row>
    <row r="162" spans="1:2">
      <c r="A162" s="14" t="s">
        <v>8221</v>
      </c>
      <c r="B162">
        <v>4</v>
      </c>
    </row>
    <row r="163" spans="1:2">
      <c r="A163" s="14" t="s">
        <v>8221</v>
      </c>
      <c r="B163">
        <v>0</v>
      </c>
    </row>
    <row r="164" spans="1:2">
      <c r="A164" s="14" t="s">
        <v>8221</v>
      </c>
      <c r="B164">
        <v>4</v>
      </c>
    </row>
    <row r="165" spans="1:2">
      <c r="A165" s="14" t="s">
        <v>8221</v>
      </c>
      <c r="B165">
        <v>9</v>
      </c>
    </row>
    <row r="166" spans="1:2">
      <c r="A166" s="14" t="s">
        <v>8221</v>
      </c>
      <c r="B166">
        <v>5</v>
      </c>
    </row>
    <row r="167" spans="1:2">
      <c r="A167" s="14" t="s">
        <v>8221</v>
      </c>
      <c r="B167">
        <v>14</v>
      </c>
    </row>
    <row r="168" spans="1:2">
      <c r="A168" s="14" t="s">
        <v>8221</v>
      </c>
      <c r="B168">
        <v>1</v>
      </c>
    </row>
    <row r="169" spans="1:2">
      <c r="A169" s="14" t="s">
        <v>8221</v>
      </c>
      <c r="B169">
        <v>10</v>
      </c>
    </row>
    <row r="170" spans="1:2">
      <c r="A170" s="14" t="s">
        <v>8221</v>
      </c>
      <c r="B170">
        <v>3</v>
      </c>
    </row>
    <row r="171" spans="1:2">
      <c r="A171" s="14" t="s">
        <v>8221</v>
      </c>
      <c r="B171">
        <v>1</v>
      </c>
    </row>
    <row r="172" spans="1:2">
      <c r="A172" s="14" t="s">
        <v>8221</v>
      </c>
      <c r="B172">
        <v>0</v>
      </c>
    </row>
    <row r="173" spans="1:2">
      <c r="A173" s="14" t="s">
        <v>8221</v>
      </c>
      <c r="B173">
        <v>5</v>
      </c>
    </row>
    <row r="174" spans="1:2">
      <c r="A174" s="14" t="s">
        <v>8221</v>
      </c>
      <c r="B174">
        <v>2</v>
      </c>
    </row>
    <row r="175" spans="1:2">
      <c r="A175" s="14" t="s">
        <v>8221</v>
      </c>
      <c r="B175">
        <v>68</v>
      </c>
    </row>
    <row r="176" spans="1:2">
      <c r="A176" s="14" t="s">
        <v>8221</v>
      </c>
      <c r="B176">
        <v>3</v>
      </c>
    </row>
    <row r="177" spans="1:2">
      <c r="A177" s="14" t="s">
        <v>8221</v>
      </c>
      <c r="B177">
        <v>34</v>
      </c>
    </row>
    <row r="178" spans="1:2">
      <c r="A178" s="14" t="s">
        <v>8221</v>
      </c>
      <c r="B178">
        <v>0</v>
      </c>
    </row>
    <row r="179" spans="1:2">
      <c r="A179" s="14" t="s">
        <v>8221</v>
      </c>
      <c r="B179">
        <v>3</v>
      </c>
    </row>
    <row r="180" spans="1:2">
      <c r="A180" s="14" t="s">
        <v>8221</v>
      </c>
      <c r="B180">
        <v>0</v>
      </c>
    </row>
    <row r="181" spans="1:2">
      <c r="A181" s="14" t="s">
        <v>8221</v>
      </c>
      <c r="B181">
        <v>70</v>
      </c>
    </row>
    <row r="182" spans="1:2">
      <c r="A182" s="14" t="s">
        <v>8221</v>
      </c>
      <c r="B182">
        <v>1</v>
      </c>
    </row>
    <row r="183" spans="1:2">
      <c r="A183" s="14" t="s">
        <v>8221</v>
      </c>
      <c r="B183">
        <v>1</v>
      </c>
    </row>
    <row r="184" spans="1:2">
      <c r="A184" s="14" t="s">
        <v>8221</v>
      </c>
      <c r="B184">
        <v>1</v>
      </c>
    </row>
    <row r="185" spans="1:2">
      <c r="A185" s="14" t="s">
        <v>8221</v>
      </c>
      <c r="B185">
        <v>2</v>
      </c>
    </row>
    <row r="186" spans="1:2">
      <c r="A186" s="14" t="s">
        <v>8221</v>
      </c>
      <c r="B186">
        <v>2</v>
      </c>
    </row>
    <row r="187" spans="1:2">
      <c r="A187" s="14" t="s">
        <v>8221</v>
      </c>
      <c r="B187">
        <v>34</v>
      </c>
    </row>
    <row r="188" spans="1:2">
      <c r="A188" s="14" t="s">
        <v>8221</v>
      </c>
      <c r="B188">
        <v>2</v>
      </c>
    </row>
    <row r="189" spans="1:2">
      <c r="A189" s="14" t="s">
        <v>8221</v>
      </c>
      <c r="B189">
        <v>0</v>
      </c>
    </row>
    <row r="190" spans="1:2">
      <c r="A190" s="14" t="s">
        <v>8221</v>
      </c>
      <c r="B190">
        <v>1</v>
      </c>
    </row>
    <row r="191" spans="1:2">
      <c r="A191" s="14" t="s">
        <v>8221</v>
      </c>
      <c r="B191">
        <v>8</v>
      </c>
    </row>
    <row r="192" spans="1:2">
      <c r="A192" s="14" t="s">
        <v>8221</v>
      </c>
      <c r="B192">
        <v>4</v>
      </c>
    </row>
    <row r="193" spans="1:2">
      <c r="A193" s="14" t="s">
        <v>8221</v>
      </c>
      <c r="B193">
        <v>28</v>
      </c>
    </row>
    <row r="194" spans="1:2">
      <c r="A194" s="14" t="s">
        <v>8221</v>
      </c>
      <c r="B194">
        <v>0</v>
      </c>
    </row>
    <row r="195" spans="1:2">
      <c r="A195" s="14" t="s">
        <v>8221</v>
      </c>
      <c r="B195">
        <v>6</v>
      </c>
    </row>
    <row r="196" spans="1:2">
      <c r="A196" s="14" t="s">
        <v>8221</v>
      </c>
      <c r="B196">
        <v>22</v>
      </c>
    </row>
    <row r="197" spans="1:2">
      <c r="A197" s="14" t="s">
        <v>8221</v>
      </c>
      <c r="B197">
        <v>0</v>
      </c>
    </row>
    <row r="198" spans="1:2">
      <c r="A198" s="14" t="s">
        <v>8221</v>
      </c>
      <c r="B198">
        <v>1</v>
      </c>
    </row>
    <row r="199" spans="1:2">
      <c r="A199" s="14" t="s">
        <v>8221</v>
      </c>
      <c r="B199">
        <v>20</v>
      </c>
    </row>
    <row r="200" spans="1:2">
      <c r="A200" s="14" t="s">
        <v>8221</v>
      </c>
      <c r="B200">
        <v>0</v>
      </c>
    </row>
    <row r="201" spans="1:2">
      <c r="A201" s="14" t="s">
        <v>8221</v>
      </c>
      <c r="B201">
        <v>1</v>
      </c>
    </row>
    <row r="202" spans="1:2">
      <c r="A202" s="14" t="s">
        <v>8221</v>
      </c>
      <c r="B202">
        <v>3</v>
      </c>
    </row>
    <row r="203" spans="1:2">
      <c r="A203" s="14" t="s">
        <v>8221</v>
      </c>
      <c r="B203">
        <v>2</v>
      </c>
    </row>
    <row r="204" spans="1:2">
      <c r="A204" s="14" t="s">
        <v>8221</v>
      </c>
      <c r="B204">
        <v>0</v>
      </c>
    </row>
    <row r="205" spans="1:2">
      <c r="A205" s="14" t="s">
        <v>8221</v>
      </c>
      <c r="B205">
        <v>2</v>
      </c>
    </row>
    <row r="206" spans="1:2">
      <c r="A206" s="14" t="s">
        <v>8221</v>
      </c>
      <c r="B206">
        <v>1</v>
      </c>
    </row>
    <row r="207" spans="1:2">
      <c r="A207" s="14" t="s">
        <v>8221</v>
      </c>
      <c r="B207">
        <v>0</v>
      </c>
    </row>
    <row r="208" spans="1:2">
      <c r="A208" s="14" t="s">
        <v>8221</v>
      </c>
      <c r="B208">
        <v>1</v>
      </c>
    </row>
    <row r="209" spans="1:2">
      <c r="A209" s="14" t="s">
        <v>8221</v>
      </c>
      <c r="B209">
        <v>0</v>
      </c>
    </row>
    <row r="210" spans="1:2">
      <c r="A210" s="14" t="s">
        <v>8221</v>
      </c>
      <c r="B210">
        <v>5</v>
      </c>
    </row>
    <row r="211" spans="1:2">
      <c r="A211" s="14" t="s">
        <v>8221</v>
      </c>
      <c r="B211">
        <v>1</v>
      </c>
    </row>
    <row r="212" spans="1:2">
      <c r="A212" s="14" t="s">
        <v>8221</v>
      </c>
      <c r="B212">
        <v>1</v>
      </c>
    </row>
    <row r="213" spans="1:2">
      <c r="A213" s="14" t="s">
        <v>8221</v>
      </c>
      <c r="B213">
        <v>2</v>
      </c>
    </row>
    <row r="214" spans="1:2">
      <c r="A214" s="14" t="s">
        <v>8221</v>
      </c>
      <c r="B214">
        <v>0</v>
      </c>
    </row>
    <row r="215" spans="1:2">
      <c r="A215" s="14" t="s">
        <v>8221</v>
      </c>
      <c r="B215">
        <v>9</v>
      </c>
    </row>
    <row r="216" spans="1:2">
      <c r="A216" s="14" t="s">
        <v>8221</v>
      </c>
      <c r="B216">
        <v>4</v>
      </c>
    </row>
    <row r="217" spans="1:2">
      <c r="A217" s="14" t="s">
        <v>8221</v>
      </c>
      <c r="B217">
        <v>4</v>
      </c>
    </row>
    <row r="218" spans="1:2">
      <c r="A218" s="14" t="s">
        <v>8221</v>
      </c>
      <c r="B218">
        <v>1</v>
      </c>
    </row>
    <row r="219" spans="1:2">
      <c r="A219" s="14" t="s">
        <v>8221</v>
      </c>
      <c r="B219">
        <v>1</v>
      </c>
    </row>
    <row r="220" spans="1:2">
      <c r="A220" s="14" t="s">
        <v>8221</v>
      </c>
      <c r="B220">
        <v>7</v>
      </c>
    </row>
    <row r="221" spans="1:2">
      <c r="A221" s="14" t="s">
        <v>8221</v>
      </c>
      <c r="B221">
        <v>5</v>
      </c>
    </row>
    <row r="222" spans="1:2">
      <c r="A222" s="14" t="s">
        <v>8221</v>
      </c>
      <c r="B222">
        <v>1</v>
      </c>
    </row>
    <row r="223" spans="1:2">
      <c r="A223" s="14" t="s">
        <v>8221</v>
      </c>
      <c r="B223">
        <v>0</v>
      </c>
    </row>
    <row r="224" spans="1:2">
      <c r="A224" s="14" t="s">
        <v>8221</v>
      </c>
      <c r="B224">
        <v>0</v>
      </c>
    </row>
    <row r="225" spans="1:2">
      <c r="A225" s="14" t="s">
        <v>8221</v>
      </c>
      <c r="B225">
        <v>1</v>
      </c>
    </row>
    <row r="226" spans="1:2">
      <c r="A226" s="14" t="s">
        <v>8221</v>
      </c>
      <c r="B226">
        <v>2</v>
      </c>
    </row>
    <row r="227" spans="1:2">
      <c r="A227" s="14" t="s">
        <v>8221</v>
      </c>
      <c r="B227">
        <v>0</v>
      </c>
    </row>
    <row r="228" spans="1:2">
      <c r="A228" s="14" t="s">
        <v>8221</v>
      </c>
      <c r="B228">
        <v>4</v>
      </c>
    </row>
    <row r="229" spans="1:2">
      <c r="A229" s="14" t="s">
        <v>8221</v>
      </c>
      <c r="B229">
        <v>7</v>
      </c>
    </row>
    <row r="230" spans="1:2">
      <c r="A230" s="14" t="s">
        <v>8221</v>
      </c>
      <c r="B230">
        <v>2</v>
      </c>
    </row>
    <row r="231" spans="1:2">
      <c r="A231" s="14" t="s">
        <v>8221</v>
      </c>
      <c r="B231">
        <v>1</v>
      </c>
    </row>
    <row r="232" spans="1:2">
      <c r="A232" s="14" t="s">
        <v>8221</v>
      </c>
      <c r="B232">
        <v>9</v>
      </c>
    </row>
    <row r="233" spans="1:2">
      <c r="A233" s="14" t="s">
        <v>8221</v>
      </c>
      <c r="B233">
        <v>2</v>
      </c>
    </row>
    <row r="234" spans="1:2">
      <c r="A234" s="14" t="s">
        <v>8221</v>
      </c>
      <c r="B234">
        <v>1</v>
      </c>
    </row>
    <row r="235" spans="1:2">
      <c r="A235" s="14" t="s">
        <v>8221</v>
      </c>
      <c r="B235">
        <v>7</v>
      </c>
    </row>
    <row r="236" spans="1:2">
      <c r="A236" s="14" t="s">
        <v>8221</v>
      </c>
      <c r="B236">
        <v>2</v>
      </c>
    </row>
    <row r="237" spans="1:2">
      <c r="A237" s="14" t="s">
        <v>8221</v>
      </c>
      <c r="B237">
        <v>8</v>
      </c>
    </row>
    <row r="238" spans="1:2">
      <c r="A238" s="14" t="s">
        <v>8221</v>
      </c>
      <c r="B238">
        <v>2</v>
      </c>
    </row>
    <row r="239" spans="1:2">
      <c r="A239" s="14" t="s">
        <v>8221</v>
      </c>
      <c r="B239">
        <v>2</v>
      </c>
    </row>
    <row r="240" spans="1:2">
      <c r="A240" s="14" t="s">
        <v>8221</v>
      </c>
      <c r="B240">
        <v>7</v>
      </c>
    </row>
    <row r="241" spans="1:2">
      <c r="A241" s="14" t="s">
        <v>8221</v>
      </c>
      <c r="B241">
        <v>2</v>
      </c>
    </row>
    <row r="242" spans="1:2">
      <c r="A242" s="14" t="s">
        <v>8221</v>
      </c>
      <c r="B242">
        <v>18</v>
      </c>
    </row>
    <row r="243" spans="1:2">
      <c r="A243" s="14" t="s">
        <v>8221</v>
      </c>
      <c r="B243">
        <v>9</v>
      </c>
    </row>
    <row r="244" spans="1:2">
      <c r="A244" s="14" t="s">
        <v>8221</v>
      </c>
      <c r="B244">
        <v>4</v>
      </c>
    </row>
    <row r="245" spans="1:2">
      <c r="A245" s="14" t="s">
        <v>8221</v>
      </c>
      <c r="B245">
        <v>7</v>
      </c>
    </row>
    <row r="246" spans="1:2">
      <c r="A246" s="14" t="s">
        <v>8221</v>
      </c>
      <c r="B246">
        <v>29</v>
      </c>
    </row>
    <row r="247" spans="1:2">
      <c r="A247" s="14" t="s">
        <v>8221</v>
      </c>
      <c r="B247">
        <v>12</v>
      </c>
    </row>
    <row r="248" spans="1:2">
      <c r="A248" s="14" t="s">
        <v>8221</v>
      </c>
      <c r="B248">
        <v>4</v>
      </c>
    </row>
    <row r="249" spans="1:2">
      <c r="A249" s="14" t="s">
        <v>8221</v>
      </c>
      <c r="B249">
        <v>28</v>
      </c>
    </row>
    <row r="250" spans="1:2">
      <c r="A250" s="14" t="s">
        <v>8221</v>
      </c>
      <c r="B250">
        <v>25</v>
      </c>
    </row>
    <row r="251" spans="1:2">
      <c r="A251" s="14" t="s">
        <v>8221</v>
      </c>
      <c r="B251">
        <v>28</v>
      </c>
    </row>
    <row r="252" spans="1:2">
      <c r="A252" s="14" t="s">
        <v>8221</v>
      </c>
      <c r="B252">
        <v>310</v>
      </c>
    </row>
    <row r="253" spans="1:2">
      <c r="A253" s="14" t="s">
        <v>8221</v>
      </c>
      <c r="B253">
        <v>15</v>
      </c>
    </row>
    <row r="254" spans="1:2">
      <c r="A254" s="14" t="s">
        <v>8221</v>
      </c>
      <c r="B254">
        <v>215</v>
      </c>
    </row>
    <row r="255" spans="1:2">
      <c r="A255" s="14" t="s">
        <v>8221</v>
      </c>
      <c r="B255">
        <v>3</v>
      </c>
    </row>
    <row r="256" spans="1:2">
      <c r="A256" s="14" t="s">
        <v>8221</v>
      </c>
      <c r="B256">
        <v>2</v>
      </c>
    </row>
    <row r="257" spans="1:2">
      <c r="A257" s="14" t="s">
        <v>8221</v>
      </c>
      <c r="B257">
        <v>26</v>
      </c>
    </row>
    <row r="258" spans="1:2">
      <c r="A258" s="14" t="s">
        <v>8221</v>
      </c>
      <c r="B258">
        <v>24</v>
      </c>
    </row>
    <row r="259" spans="1:2">
      <c r="A259" s="14" t="s">
        <v>8221</v>
      </c>
      <c r="B259">
        <v>96</v>
      </c>
    </row>
    <row r="260" spans="1:2">
      <c r="A260" s="14" t="s">
        <v>8221</v>
      </c>
      <c r="B260">
        <v>17</v>
      </c>
    </row>
    <row r="261" spans="1:2">
      <c r="A261" s="14" t="s">
        <v>8221</v>
      </c>
      <c r="B261">
        <v>94</v>
      </c>
    </row>
    <row r="262" spans="1:2">
      <c r="A262" s="14" t="s">
        <v>8221</v>
      </c>
      <c r="B262">
        <v>129</v>
      </c>
    </row>
    <row r="263" spans="1:2">
      <c r="A263" s="14" t="s">
        <v>8221</v>
      </c>
      <c r="B263">
        <v>1</v>
      </c>
    </row>
    <row r="264" spans="1:2">
      <c r="A264" s="14" t="s">
        <v>8221</v>
      </c>
      <c r="B264">
        <v>4</v>
      </c>
    </row>
    <row r="265" spans="1:2">
      <c r="A265" s="14" t="s">
        <v>8221</v>
      </c>
      <c r="B265">
        <v>3</v>
      </c>
    </row>
    <row r="266" spans="1:2">
      <c r="A266" s="14" t="s">
        <v>8221</v>
      </c>
      <c r="B266">
        <v>135</v>
      </c>
    </row>
    <row r="267" spans="1:2">
      <c r="A267" s="14" t="s">
        <v>8221</v>
      </c>
      <c r="B267">
        <v>10</v>
      </c>
    </row>
    <row r="268" spans="1:2">
      <c r="A268" s="14" t="s">
        <v>8221</v>
      </c>
      <c r="B268">
        <v>0</v>
      </c>
    </row>
    <row r="269" spans="1:2">
      <c r="A269" s="14" t="s">
        <v>8221</v>
      </c>
      <c r="B269">
        <v>6</v>
      </c>
    </row>
    <row r="270" spans="1:2">
      <c r="A270" s="14" t="s">
        <v>8221</v>
      </c>
      <c r="B270">
        <v>36</v>
      </c>
    </row>
    <row r="271" spans="1:2">
      <c r="A271" s="14" t="s">
        <v>8221</v>
      </c>
      <c r="B271">
        <v>336</v>
      </c>
    </row>
    <row r="272" spans="1:2">
      <c r="A272" s="14" t="s">
        <v>8221</v>
      </c>
      <c r="B272">
        <v>34</v>
      </c>
    </row>
    <row r="273" spans="1:2">
      <c r="A273" s="14" t="s">
        <v>8221</v>
      </c>
      <c r="B273">
        <v>10</v>
      </c>
    </row>
    <row r="274" spans="1:2">
      <c r="A274" s="14" t="s">
        <v>8221</v>
      </c>
      <c r="B274">
        <v>201</v>
      </c>
    </row>
    <row r="275" spans="1:2">
      <c r="A275" s="14" t="s">
        <v>8221</v>
      </c>
      <c r="B275">
        <v>296</v>
      </c>
    </row>
    <row r="276" spans="1:2">
      <c r="A276" s="14" t="s">
        <v>8221</v>
      </c>
      <c r="B276">
        <v>7</v>
      </c>
    </row>
    <row r="277" spans="1:2">
      <c r="A277" s="14" t="s">
        <v>8221</v>
      </c>
      <c r="B277">
        <v>7</v>
      </c>
    </row>
    <row r="278" spans="1:2">
      <c r="A278" s="14" t="s">
        <v>8221</v>
      </c>
      <c r="B278">
        <v>1</v>
      </c>
    </row>
    <row r="279" spans="1:2">
      <c r="A279" s="14" t="s">
        <v>8221</v>
      </c>
      <c r="B279">
        <v>114</v>
      </c>
    </row>
    <row r="280" spans="1:2">
      <c r="A280" s="14" t="s">
        <v>8221</v>
      </c>
      <c r="B280">
        <v>29</v>
      </c>
    </row>
    <row r="281" spans="1:2">
      <c r="A281" s="14" t="s">
        <v>8221</v>
      </c>
      <c r="B281">
        <v>890</v>
      </c>
    </row>
    <row r="282" spans="1:2">
      <c r="A282" s="14" t="s">
        <v>8221</v>
      </c>
      <c r="B282">
        <v>31</v>
      </c>
    </row>
    <row r="283" spans="1:2">
      <c r="A283" s="14" t="s">
        <v>8221</v>
      </c>
      <c r="B283">
        <v>21</v>
      </c>
    </row>
    <row r="284" spans="1:2">
      <c r="A284" s="14" t="s">
        <v>8221</v>
      </c>
      <c r="B284">
        <v>37</v>
      </c>
    </row>
    <row r="285" spans="1:2">
      <c r="A285" s="14" t="s">
        <v>8221</v>
      </c>
      <c r="B285">
        <v>7</v>
      </c>
    </row>
    <row r="286" spans="1:2">
      <c r="A286" s="14" t="s">
        <v>8221</v>
      </c>
      <c r="B286">
        <v>4</v>
      </c>
    </row>
    <row r="287" spans="1:2">
      <c r="A287" s="14" t="s">
        <v>8221</v>
      </c>
      <c r="B287">
        <v>5</v>
      </c>
    </row>
    <row r="288" spans="1:2">
      <c r="A288" s="14" t="s">
        <v>8221</v>
      </c>
      <c r="B288">
        <v>0</v>
      </c>
    </row>
    <row r="289" spans="1:2">
      <c r="A289" s="14" t="s">
        <v>8221</v>
      </c>
      <c r="B289">
        <v>456</v>
      </c>
    </row>
    <row r="290" spans="1:2">
      <c r="A290" s="14" t="s">
        <v>8221</v>
      </c>
      <c r="B290">
        <v>369</v>
      </c>
    </row>
    <row r="291" spans="1:2">
      <c r="A291" s="14" t="s">
        <v>8221</v>
      </c>
      <c r="B291">
        <v>2</v>
      </c>
    </row>
    <row r="292" spans="1:2">
      <c r="A292" s="14" t="s">
        <v>8221</v>
      </c>
      <c r="B292">
        <v>0</v>
      </c>
    </row>
    <row r="293" spans="1:2">
      <c r="A293" s="14" t="s">
        <v>8221</v>
      </c>
      <c r="B293">
        <v>338</v>
      </c>
    </row>
    <row r="294" spans="1:2">
      <c r="A294" s="14" t="s">
        <v>8221</v>
      </c>
      <c r="B294">
        <v>4</v>
      </c>
    </row>
    <row r="295" spans="1:2">
      <c r="A295" s="14" t="s">
        <v>8221</v>
      </c>
      <c r="B295">
        <v>1</v>
      </c>
    </row>
    <row r="296" spans="1:2">
      <c r="A296" s="14" t="s">
        <v>8221</v>
      </c>
      <c r="B296">
        <v>28</v>
      </c>
    </row>
    <row r="297" spans="1:2">
      <c r="A297" s="14" t="s">
        <v>8221</v>
      </c>
      <c r="B297">
        <v>12</v>
      </c>
    </row>
    <row r="298" spans="1:2">
      <c r="A298" s="14" t="s">
        <v>8221</v>
      </c>
      <c r="B298">
        <v>16</v>
      </c>
    </row>
    <row r="299" spans="1:2">
      <c r="A299" s="14" t="s">
        <v>8221</v>
      </c>
      <c r="B299">
        <v>4</v>
      </c>
    </row>
    <row r="300" spans="1:2">
      <c r="A300" s="14" t="s">
        <v>8221</v>
      </c>
      <c r="B300">
        <v>4</v>
      </c>
    </row>
    <row r="301" spans="1:2">
      <c r="A301" s="14" t="s">
        <v>8221</v>
      </c>
      <c r="B301">
        <v>10</v>
      </c>
    </row>
    <row r="302" spans="1:2">
      <c r="A302" s="14" t="s">
        <v>8221</v>
      </c>
      <c r="B302">
        <v>0</v>
      </c>
    </row>
    <row r="303" spans="1:2">
      <c r="A303" s="14" t="s">
        <v>8221</v>
      </c>
      <c r="B303">
        <v>6</v>
      </c>
    </row>
    <row r="304" spans="1:2">
      <c r="A304" s="14" t="s">
        <v>8221</v>
      </c>
      <c r="B304">
        <v>0</v>
      </c>
    </row>
    <row r="305" spans="1:2">
      <c r="A305" s="14" t="s">
        <v>8221</v>
      </c>
      <c r="B305">
        <v>1</v>
      </c>
    </row>
    <row r="306" spans="1:2">
      <c r="A306" s="14" t="s">
        <v>8221</v>
      </c>
      <c r="B306">
        <v>0</v>
      </c>
    </row>
    <row r="307" spans="1:2">
      <c r="A307" s="14" t="s">
        <v>8221</v>
      </c>
      <c r="B307">
        <v>44</v>
      </c>
    </row>
    <row r="308" spans="1:2">
      <c r="A308" s="14" t="s">
        <v>8221</v>
      </c>
      <c r="B308">
        <v>0</v>
      </c>
    </row>
    <row r="309" spans="1:2">
      <c r="A309" s="14" t="s">
        <v>8221</v>
      </c>
      <c r="B309">
        <v>3</v>
      </c>
    </row>
    <row r="310" spans="1:2">
      <c r="A310" s="14" t="s">
        <v>8221</v>
      </c>
      <c r="B310">
        <v>0</v>
      </c>
    </row>
    <row r="311" spans="1:2">
      <c r="A311" s="14" t="s">
        <v>8221</v>
      </c>
      <c r="B311">
        <v>52</v>
      </c>
    </row>
    <row r="312" spans="1:2">
      <c r="A312" s="14" t="s">
        <v>8221</v>
      </c>
      <c r="B312">
        <v>0</v>
      </c>
    </row>
    <row r="313" spans="1:2">
      <c r="A313" s="14" t="s">
        <v>8221</v>
      </c>
      <c r="B313">
        <v>1</v>
      </c>
    </row>
    <row r="314" spans="1:2">
      <c r="A314" s="14" t="s">
        <v>8221</v>
      </c>
      <c r="B314">
        <v>1</v>
      </c>
    </row>
    <row r="315" spans="1:2">
      <c r="A315" s="14" t="s">
        <v>8221</v>
      </c>
      <c r="B315">
        <v>2</v>
      </c>
    </row>
    <row r="316" spans="1:2">
      <c r="A316" s="14" t="s">
        <v>8221</v>
      </c>
      <c r="B316">
        <v>9</v>
      </c>
    </row>
    <row r="317" spans="1:2">
      <c r="A317" s="14" t="s">
        <v>8221</v>
      </c>
      <c r="B317">
        <v>5</v>
      </c>
    </row>
    <row r="318" spans="1:2">
      <c r="A318" s="14" t="s">
        <v>8221</v>
      </c>
      <c r="B318">
        <v>57</v>
      </c>
    </row>
    <row r="319" spans="1:2">
      <c r="A319" s="14" t="s">
        <v>8221</v>
      </c>
      <c r="B319">
        <v>3</v>
      </c>
    </row>
    <row r="320" spans="1:2">
      <c r="A320" s="14" t="s">
        <v>8221</v>
      </c>
      <c r="B320">
        <v>1</v>
      </c>
    </row>
    <row r="321" spans="1:2">
      <c r="A321" s="14" t="s">
        <v>8221</v>
      </c>
      <c r="B321">
        <v>6</v>
      </c>
    </row>
    <row r="322" spans="1:2">
      <c r="A322" s="14" t="s">
        <v>8221</v>
      </c>
      <c r="B322">
        <v>48</v>
      </c>
    </row>
    <row r="323" spans="1:2">
      <c r="A323" s="14" t="s">
        <v>8221</v>
      </c>
      <c r="B323">
        <v>2</v>
      </c>
    </row>
    <row r="324" spans="1:2">
      <c r="A324" s="14" t="s">
        <v>8221</v>
      </c>
      <c r="B324">
        <v>4</v>
      </c>
    </row>
    <row r="325" spans="1:2">
      <c r="A325" s="14" t="s">
        <v>8221</v>
      </c>
      <c r="B325">
        <v>5</v>
      </c>
    </row>
    <row r="326" spans="1:2">
      <c r="A326" s="14" t="s">
        <v>8221</v>
      </c>
      <c r="B326">
        <v>79</v>
      </c>
    </row>
    <row r="327" spans="1:2">
      <c r="A327" s="14" t="s">
        <v>8221</v>
      </c>
      <c r="B327">
        <v>2</v>
      </c>
    </row>
    <row r="328" spans="1:2">
      <c r="A328" s="14" t="s">
        <v>8221</v>
      </c>
      <c r="B328">
        <v>11</v>
      </c>
    </row>
    <row r="329" spans="1:2">
      <c r="A329" s="14" t="s">
        <v>8221</v>
      </c>
      <c r="B329">
        <v>11</v>
      </c>
    </row>
    <row r="330" spans="1:2">
      <c r="A330" s="14" t="s">
        <v>8221</v>
      </c>
      <c r="B330">
        <v>1</v>
      </c>
    </row>
    <row r="331" spans="1:2">
      <c r="A331" s="14" t="s">
        <v>8221</v>
      </c>
      <c r="B331">
        <v>3</v>
      </c>
    </row>
    <row r="332" spans="1:2">
      <c r="A332" s="14" t="s">
        <v>8221</v>
      </c>
      <c r="B332">
        <v>5</v>
      </c>
    </row>
    <row r="333" spans="1:2">
      <c r="A333" s="14" t="s">
        <v>8221</v>
      </c>
      <c r="B333">
        <v>12</v>
      </c>
    </row>
    <row r="334" spans="1:2">
      <c r="A334" s="14" t="s">
        <v>8221</v>
      </c>
      <c r="B334">
        <v>2</v>
      </c>
    </row>
    <row r="335" spans="1:2">
      <c r="A335" s="14" t="s">
        <v>8221</v>
      </c>
      <c r="B335">
        <v>5</v>
      </c>
    </row>
    <row r="336" spans="1:2">
      <c r="A336" s="14" t="s">
        <v>8221</v>
      </c>
      <c r="B336">
        <v>21</v>
      </c>
    </row>
    <row r="337" spans="1:2">
      <c r="A337" s="14" t="s">
        <v>8221</v>
      </c>
      <c r="B337">
        <v>0</v>
      </c>
    </row>
    <row r="338" spans="1:2">
      <c r="A338" s="14" t="s">
        <v>8221</v>
      </c>
      <c r="B338">
        <v>45</v>
      </c>
    </row>
    <row r="339" spans="1:2">
      <c r="A339" s="14" t="s">
        <v>8221</v>
      </c>
      <c r="B339">
        <v>29</v>
      </c>
    </row>
    <row r="340" spans="1:2">
      <c r="A340" s="14" t="s">
        <v>8221</v>
      </c>
      <c r="B340">
        <v>2</v>
      </c>
    </row>
    <row r="341" spans="1:2">
      <c r="A341" s="14" t="s">
        <v>8221</v>
      </c>
      <c r="B341">
        <v>30</v>
      </c>
    </row>
    <row r="342" spans="1:2">
      <c r="A342" s="14" t="s">
        <v>8221</v>
      </c>
      <c r="B342">
        <v>8</v>
      </c>
    </row>
    <row r="343" spans="1:2">
      <c r="A343" s="14" t="s">
        <v>8221</v>
      </c>
      <c r="B343">
        <v>1</v>
      </c>
    </row>
    <row r="344" spans="1:2">
      <c r="A344" s="14" t="s">
        <v>8221</v>
      </c>
      <c r="B344">
        <v>14</v>
      </c>
    </row>
    <row r="345" spans="1:2">
      <c r="A345" s="14" t="s">
        <v>8221</v>
      </c>
      <c r="B345">
        <v>24</v>
      </c>
    </row>
    <row r="346" spans="1:2">
      <c r="A346" s="14" t="s">
        <v>8221</v>
      </c>
      <c r="B346">
        <v>2</v>
      </c>
    </row>
    <row r="347" spans="1:2">
      <c r="A347" s="14" t="s">
        <v>8221</v>
      </c>
      <c r="B347">
        <v>21</v>
      </c>
    </row>
    <row r="348" spans="1:2">
      <c r="A348" s="14" t="s">
        <v>8221</v>
      </c>
      <c r="B348">
        <v>7</v>
      </c>
    </row>
    <row r="349" spans="1:2">
      <c r="A349" s="14" t="s">
        <v>8221</v>
      </c>
      <c r="B349">
        <v>0</v>
      </c>
    </row>
    <row r="350" spans="1:2">
      <c r="A350" s="14" t="s">
        <v>8221</v>
      </c>
      <c r="B350">
        <v>4</v>
      </c>
    </row>
    <row r="351" spans="1:2">
      <c r="A351" s="14" t="s">
        <v>8221</v>
      </c>
      <c r="B351">
        <v>32</v>
      </c>
    </row>
    <row r="352" spans="1:2">
      <c r="A352" s="14" t="s">
        <v>8221</v>
      </c>
      <c r="B352">
        <v>4</v>
      </c>
    </row>
    <row r="353" spans="1:2">
      <c r="A353" s="14" t="s">
        <v>8221</v>
      </c>
      <c r="B353">
        <v>9</v>
      </c>
    </row>
    <row r="354" spans="1:2">
      <c r="A354" s="14" t="s">
        <v>8221</v>
      </c>
      <c r="B354">
        <v>17</v>
      </c>
    </row>
    <row r="355" spans="1:2">
      <c r="A355" s="14" t="s">
        <v>8221</v>
      </c>
      <c r="B355">
        <v>5</v>
      </c>
    </row>
    <row r="356" spans="1:2">
      <c r="A356" s="14" t="s">
        <v>8221</v>
      </c>
      <c r="B356">
        <v>53</v>
      </c>
    </row>
    <row r="357" spans="1:2">
      <c r="A357" s="14" t="s">
        <v>8221</v>
      </c>
      <c r="B357">
        <v>7</v>
      </c>
    </row>
    <row r="358" spans="1:2">
      <c r="A358" s="14" t="s">
        <v>8221</v>
      </c>
      <c r="B358">
        <v>72</v>
      </c>
    </row>
    <row r="359" spans="1:2">
      <c r="A359" s="14" t="s">
        <v>8221</v>
      </c>
      <c r="B359">
        <v>0</v>
      </c>
    </row>
    <row r="360" spans="1:2">
      <c r="A360" s="14" t="s">
        <v>8221</v>
      </c>
      <c r="B360">
        <v>2</v>
      </c>
    </row>
    <row r="361" spans="1:2">
      <c r="A361" s="14" t="s">
        <v>8221</v>
      </c>
      <c r="B361">
        <v>8</v>
      </c>
    </row>
    <row r="362" spans="1:2">
      <c r="A362" s="14" t="s">
        <v>8221</v>
      </c>
      <c r="B362">
        <v>2</v>
      </c>
    </row>
    <row r="363" spans="1:2">
      <c r="A363" s="14" t="s">
        <v>8221</v>
      </c>
      <c r="B363">
        <v>0</v>
      </c>
    </row>
    <row r="364" spans="1:2">
      <c r="A364" s="14" t="s">
        <v>8221</v>
      </c>
      <c r="B364">
        <v>3</v>
      </c>
    </row>
    <row r="365" spans="1:2">
      <c r="A365" s="14" t="s">
        <v>8221</v>
      </c>
      <c r="B365">
        <v>4</v>
      </c>
    </row>
    <row r="366" spans="1:2">
      <c r="A366" s="14" t="s">
        <v>8221</v>
      </c>
      <c r="B366">
        <v>3</v>
      </c>
    </row>
    <row r="367" spans="1:2">
      <c r="A367" s="14" t="s">
        <v>8221</v>
      </c>
      <c r="B367">
        <v>6</v>
      </c>
    </row>
    <row r="368" spans="1:2">
      <c r="A368" s="14" t="s">
        <v>8221</v>
      </c>
      <c r="B368">
        <v>0</v>
      </c>
    </row>
    <row r="369" spans="1:2">
      <c r="A369" s="14" t="s">
        <v>8221</v>
      </c>
      <c r="B369">
        <v>0</v>
      </c>
    </row>
    <row r="370" spans="1:2">
      <c r="A370" s="14" t="s">
        <v>8221</v>
      </c>
      <c r="B370">
        <v>0</v>
      </c>
    </row>
    <row r="371" spans="1:2">
      <c r="A371" s="14" t="s">
        <v>8221</v>
      </c>
      <c r="B371">
        <v>8</v>
      </c>
    </row>
    <row r="372" spans="1:2">
      <c r="A372" s="14" t="s">
        <v>8221</v>
      </c>
      <c r="B372">
        <v>5</v>
      </c>
    </row>
    <row r="373" spans="1:2">
      <c r="A373" s="14" t="s">
        <v>8221</v>
      </c>
      <c r="B373">
        <v>0</v>
      </c>
    </row>
    <row r="374" spans="1:2">
      <c r="A374" s="14" t="s">
        <v>8221</v>
      </c>
      <c r="B374">
        <v>2</v>
      </c>
    </row>
    <row r="375" spans="1:2">
      <c r="A375" s="14" t="s">
        <v>8221</v>
      </c>
      <c r="B375">
        <v>24</v>
      </c>
    </row>
    <row r="376" spans="1:2">
      <c r="A376" s="14" t="s">
        <v>8221</v>
      </c>
      <c r="B376">
        <v>0</v>
      </c>
    </row>
    <row r="377" spans="1:2">
      <c r="A377" s="14" t="s">
        <v>8221</v>
      </c>
      <c r="B377">
        <v>9</v>
      </c>
    </row>
    <row r="378" spans="1:2">
      <c r="A378" s="14" t="s">
        <v>8221</v>
      </c>
      <c r="B378">
        <v>0</v>
      </c>
    </row>
    <row r="379" spans="1:2">
      <c r="A379" s="14" t="s">
        <v>8221</v>
      </c>
      <c r="B379">
        <v>1</v>
      </c>
    </row>
    <row r="380" spans="1:2">
      <c r="A380" s="14" t="s">
        <v>8221</v>
      </c>
      <c r="B380">
        <v>10</v>
      </c>
    </row>
    <row r="381" spans="1:2">
      <c r="A381" s="14" t="s">
        <v>8221</v>
      </c>
      <c r="B381">
        <v>1</v>
      </c>
    </row>
    <row r="382" spans="1:2">
      <c r="A382" s="14" t="s">
        <v>8221</v>
      </c>
      <c r="B382">
        <v>0</v>
      </c>
    </row>
    <row r="383" spans="1:2">
      <c r="A383" s="14" t="s">
        <v>8221</v>
      </c>
      <c r="B383">
        <v>20</v>
      </c>
    </row>
    <row r="384" spans="1:2">
      <c r="A384" s="14" t="s">
        <v>8221</v>
      </c>
      <c r="B384">
        <v>30</v>
      </c>
    </row>
    <row r="385" spans="1:2">
      <c r="A385" s="14" t="s">
        <v>8221</v>
      </c>
      <c r="B385">
        <v>6</v>
      </c>
    </row>
    <row r="386" spans="1:2">
      <c r="A386" s="14" t="s">
        <v>8221</v>
      </c>
      <c r="B386">
        <v>15</v>
      </c>
    </row>
    <row r="387" spans="1:2">
      <c r="A387" s="14" t="s">
        <v>8221</v>
      </c>
      <c r="B387">
        <v>5</v>
      </c>
    </row>
    <row r="388" spans="1:2">
      <c r="A388" s="14" t="s">
        <v>8221</v>
      </c>
      <c r="B388">
        <v>0</v>
      </c>
    </row>
    <row r="389" spans="1:2">
      <c r="A389" s="14" t="s">
        <v>8221</v>
      </c>
      <c r="B389">
        <v>0</v>
      </c>
    </row>
    <row r="390" spans="1:2">
      <c r="A390" s="14" t="s">
        <v>8221</v>
      </c>
      <c r="B390">
        <v>28</v>
      </c>
    </row>
    <row r="391" spans="1:2">
      <c r="A391" s="14" t="s">
        <v>8221</v>
      </c>
      <c r="B391">
        <v>0</v>
      </c>
    </row>
    <row r="392" spans="1:2">
      <c r="A392" s="14" t="s">
        <v>8221</v>
      </c>
      <c r="B392">
        <v>5</v>
      </c>
    </row>
    <row r="393" spans="1:2">
      <c r="A393" s="14" t="s">
        <v>8221</v>
      </c>
      <c r="B393">
        <v>7</v>
      </c>
    </row>
    <row r="394" spans="1:2">
      <c r="A394" s="14" t="s">
        <v>8221</v>
      </c>
      <c r="B394">
        <v>30</v>
      </c>
    </row>
    <row r="395" spans="1:2">
      <c r="A395" s="14" t="s">
        <v>8221</v>
      </c>
      <c r="B395">
        <v>2</v>
      </c>
    </row>
    <row r="396" spans="1:2">
      <c r="A396" s="14" t="s">
        <v>8221</v>
      </c>
      <c r="B396">
        <v>30</v>
      </c>
    </row>
    <row r="397" spans="1:2">
      <c r="A397" s="14" t="s">
        <v>8221</v>
      </c>
      <c r="B397">
        <v>2</v>
      </c>
    </row>
    <row r="398" spans="1:2">
      <c r="A398" s="14" t="s">
        <v>8221</v>
      </c>
      <c r="B398">
        <v>0</v>
      </c>
    </row>
    <row r="399" spans="1:2">
      <c r="A399" s="14" t="s">
        <v>8221</v>
      </c>
      <c r="B399">
        <v>2</v>
      </c>
    </row>
    <row r="400" spans="1:2">
      <c r="A400" s="14" t="s">
        <v>8221</v>
      </c>
      <c r="B400">
        <v>1</v>
      </c>
    </row>
    <row r="401" spans="1:2">
      <c r="A401" s="14" t="s">
        <v>8221</v>
      </c>
      <c r="B401">
        <v>2</v>
      </c>
    </row>
    <row r="402" spans="1:2">
      <c r="A402" s="14" t="s">
        <v>8221</v>
      </c>
      <c r="B402">
        <v>14</v>
      </c>
    </row>
    <row r="403" spans="1:2">
      <c r="A403" s="14" t="s">
        <v>8221</v>
      </c>
      <c r="B403">
        <v>31</v>
      </c>
    </row>
    <row r="404" spans="1:2">
      <c r="A404" s="14" t="s">
        <v>8221</v>
      </c>
      <c r="B404">
        <v>16</v>
      </c>
    </row>
    <row r="405" spans="1:2">
      <c r="A405" s="14" t="s">
        <v>8221</v>
      </c>
      <c r="B405">
        <v>12</v>
      </c>
    </row>
    <row r="406" spans="1:2">
      <c r="A406" s="14" t="s">
        <v>8221</v>
      </c>
      <c r="B406">
        <v>96</v>
      </c>
    </row>
    <row r="407" spans="1:2">
      <c r="A407" s="14" t="s">
        <v>8221</v>
      </c>
      <c r="B407">
        <v>16</v>
      </c>
    </row>
    <row r="408" spans="1:2">
      <c r="A408" s="14" t="s">
        <v>8221</v>
      </c>
      <c r="B408">
        <v>5</v>
      </c>
    </row>
    <row r="409" spans="1:2">
      <c r="A409" s="14" t="s">
        <v>8221</v>
      </c>
      <c r="B409">
        <v>0</v>
      </c>
    </row>
    <row r="410" spans="1:2">
      <c r="A410" s="14" t="s">
        <v>8221</v>
      </c>
      <c r="B410">
        <v>8</v>
      </c>
    </row>
    <row r="411" spans="1:2">
      <c r="A411" s="14" t="s">
        <v>8221</v>
      </c>
      <c r="B411">
        <v>7</v>
      </c>
    </row>
    <row r="412" spans="1:2">
      <c r="A412" s="14" t="s">
        <v>8221</v>
      </c>
      <c r="B412">
        <v>24</v>
      </c>
    </row>
    <row r="413" spans="1:2">
      <c r="A413" s="14" t="s">
        <v>8221</v>
      </c>
      <c r="B413">
        <v>121</v>
      </c>
    </row>
    <row r="414" spans="1:2">
      <c r="A414" s="14" t="s">
        <v>8221</v>
      </c>
      <c r="B414">
        <v>196</v>
      </c>
    </row>
    <row r="415" spans="1:2">
      <c r="A415" s="14" t="s">
        <v>8221</v>
      </c>
      <c r="B415">
        <v>5</v>
      </c>
    </row>
    <row r="416" spans="1:2">
      <c r="A416" s="14" t="s">
        <v>8221</v>
      </c>
      <c r="B416">
        <v>73</v>
      </c>
    </row>
    <row r="417" spans="1:2">
      <c r="A417" s="14" t="s">
        <v>8221</v>
      </c>
      <c r="B417">
        <v>93</v>
      </c>
    </row>
    <row r="418" spans="1:2">
      <c r="A418" s="14" t="s">
        <v>8221</v>
      </c>
      <c r="B418">
        <v>17</v>
      </c>
    </row>
    <row r="419" spans="1:2">
      <c r="A419" s="14" t="s">
        <v>8221</v>
      </c>
      <c r="B419">
        <v>7</v>
      </c>
    </row>
    <row r="420" spans="1:2">
      <c r="A420" s="14" t="s">
        <v>8221</v>
      </c>
      <c r="B420">
        <v>17</v>
      </c>
    </row>
    <row r="421" spans="1:2">
      <c r="A421" s="14" t="s">
        <v>8221</v>
      </c>
      <c r="B421">
        <v>171</v>
      </c>
    </row>
    <row r="422" spans="1:2">
      <c r="A422" s="14" t="s">
        <v>8221</v>
      </c>
      <c r="B422">
        <v>188</v>
      </c>
    </row>
    <row r="423" spans="1:2">
      <c r="A423" s="14" t="s">
        <v>8221</v>
      </c>
      <c r="B423">
        <v>110</v>
      </c>
    </row>
    <row r="424" spans="1:2">
      <c r="A424" s="14" t="s">
        <v>8221</v>
      </c>
      <c r="B424">
        <v>37</v>
      </c>
    </row>
    <row r="425" spans="1:2">
      <c r="A425" s="14" t="s">
        <v>8221</v>
      </c>
      <c r="B425">
        <v>9</v>
      </c>
    </row>
    <row r="426" spans="1:2">
      <c r="A426" s="14" t="s">
        <v>8221</v>
      </c>
      <c r="B426">
        <v>29</v>
      </c>
    </row>
    <row r="427" spans="1:2">
      <c r="A427" s="14" t="s">
        <v>8221</v>
      </c>
      <c r="B427">
        <v>6</v>
      </c>
    </row>
    <row r="428" spans="1:2">
      <c r="A428" s="14" t="s">
        <v>8221</v>
      </c>
      <c r="B428">
        <v>30</v>
      </c>
    </row>
    <row r="429" spans="1:2">
      <c r="A429" s="14" t="s">
        <v>8221</v>
      </c>
      <c r="B429">
        <v>81</v>
      </c>
    </row>
    <row r="430" spans="1:2">
      <c r="A430" s="14" t="s">
        <v>8221</v>
      </c>
      <c r="B430">
        <v>4</v>
      </c>
    </row>
    <row r="431" spans="1:2">
      <c r="A431" s="14" t="s">
        <v>8221</v>
      </c>
      <c r="B431">
        <v>11</v>
      </c>
    </row>
    <row r="432" spans="1:2">
      <c r="A432" s="14" t="s">
        <v>8221</v>
      </c>
      <c r="B432">
        <v>14</v>
      </c>
    </row>
    <row r="433" spans="1:2">
      <c r="A433" s="14" t="s">
        <v>8221</v>
      </c>
      <c r="B433">
        <v>5</v>
      </c>
    </row>
    <row r="434" spans="1:2">
      <c r="A434" s="14" t="s">
        <v>8221</v>
      </c>
      <c r="B434">
        <v>45</v>
      </c>
    </row>
    <row r="435" spans="1:2">
      <c r="A435" s="14" t="s">
        <v>8221</v>
      </c>
      <c r="B435">
        <v>8</v>
      </c>
    </row>
    <row r="436" spans="1:2">
      <c r="A436" s="14" t="s">
        <v>8221</v>
      </c>
      <c r="B436">
        <v>3</v>
      </c>
    </row>
    <row r="437" spans="1:2">
      <c r="A437" s="14" t="s">
        <v>8221</v>
      </c>
      <c r="B437">
        <v>24</v>
      </c>
    </row>
    <row r="438" spans="1:2">
      <c r="A438" s="14" t="s">
        <v>8221</v>
      </c>
      <c r="B438">
        <v>18</v>
      </c>
    </row>
    <row r="439" spans="1:2">
      <c r="A439" s="14" t="s">
        <v>8221</v>
      </c>
      <c r="B439">
        <v>12</v>
      </c>
    </row>
    <row r="440" spans="1:2">
      <c r="A440" s="14" t="s">
        <v>8221</v>
      </c>
      <c r="B440">
        <v>123</v>
      </c>
    </row>
    <row r="441" spans="1:2">
      <c r="A441" s="14" t="s">
        <v>8221</v>
      </c>
      <c r="B441">
        <v>96</v>
      </c>
    </row>
    <row r="442" spans="1:2">
      <c r="A442" s="14" t="s">
        <v>8221</v>
      </c>
      <c r="B442">
        <v>31</v>
      </c>
    </row>
    <row r="443" spans="1:2">
      <c r="A443" s="14" t="s">
        <v>8221</v>
      </c>
      <c r="B443">
        <v>4</v>
      </c>
    </row>
    <row r="444" spans="1:2">
      <c r="A444" s="14" t="s">
        <v>8221</v>
      </c>
      <c r="B444">
        <v>3</v>
      </c>
    </row>
    <row r="445" spans="1:2">
      <c r="A445" s="14" t="s">
        <v>8221</v>
      </c>
      <c r="B445">
        <v>179</v>
      </c>
    </row>
    <row r="446" spans="1:2">
      <c r="A446" s="14" t="s">
        <v>8221</v>
      </c>
      <c r="B446">
        <v>3</v>
      </c>
    </row>
    <row r="447" spans="1:2">
      <c r="A447" s="14" t="s">
        <v>8221</v>
      </c>
      <c r="B447">
        <v>23</v>
      </c>
    </row>
    <row r="448" spans="1:2">
      <c r="A448" s="14" t="s">
        <v>8221</v>
      </c>
      <c r="B448">
        <v>23</v>
      </c>
    </row>
    <row r="449" spans="1:2">
      <c r="A449" s="14" t="s">
        <v>8221</v>
      </c>
      <c r="B449">
        <v>41</v>
      </c>
    </row>
    <row r="450" spans="1:2">
      <c r="A450" s="14" t="s">
        <v>8221</v>
      </c>
      <c r="B450">
        <v>0</v>
      </c>
    </row>
    <row r="451" spans="1:2">
      <c r="A451" s="14" t="s">
        <v>8221</v>
      </c>
      <c r="B451">
        <v>32</v>
      </c>
    </row>
    <row r="452" spans="1:2">
      <c r="A452" s="14" t="s">
        <v>8221</v>
      </c>
      <c r="B452">
        <v>2</v>
      </c>
    </row>
    <row r="453" spans="1:2">
      <c r="A453" s="14" t="s">
        <v>8221</v>
      </c>
      <c r="B453">
        <v>7</v>
      </c>
    </row>
    <row r="454" spans="1:2">
      <c r="A454" s="14" t="s">
        <v>8221</v>
      </c>
      <c r="B454">
        <v>4</v>
      </c>
    </row>
    <row r="455" spans="1:2">
      <c r="A455" s="14" t="s">
        <v>8221</v>
      </c>
      <c r="B455">
        <v>196</v>
      </c>
    </row>
    <row r="456" spans="1:2">
      <c r="A456" s="14" t="s">
        <v>8221</v>
      </c>
      <c r="B456">
        <v>11</v>
      </c>
    </row>
    <row r="457" spans="1:2">
      <c r="A457" s="14" t="s">
        <v>8221</v>
      </c>
      <c r="B457">
        <v>9</v>
      </c>
    </row>
    <row r="458" spans="1:2">
      <c r="A458" s="14" t="s">
        <v>8221</v>
      </c>
      <c r="B458">
        <v>5</v>
      </c>
    </row>
    <row r="459" spans="1:2">
      <c r="A459" s="14" t="s">
        <v>8221</v>
      </c>
      <c r="B459">
        <v>8</v>
      </c>
    </row>
    <row r="460" spans="1:2">
      <c r="A460" s="14" t="s">
        <v>8221</v>
      </c>
      <c r="B460">
        <v>229</v>
      </c>
    </row>
    <row r="461" spans="1:2">
      <c r="A461" s="14" t="s">
        <v>8221</v>
      </c>
      <c r="B461">
        <v>40</v>
      </c>
    </row>
    <row r="462" spans="1:2">
      <c r="A462" s="14" t="s">
        <v>8221</v>
      </c>
      <c r="B462">
        <v>123</v>
      </c>
    </row>
    <row r="463" spans="1:2">
      <c r="A463" s="14" t="s">
        <v>8221</v>
      </c>
      <c r="B463">
        <v>5</v>
      </c>
    </row>
    <row r="464" spans="1:2">
      <c r="A464" s="14" t="s">
        <v>8221</v>
      </c>
      <c r="B464">
        <v>148</v>
      </c>
    </row>
    <row r="465" spans="1:2">
      <c r="A465" s="14" t="s">
        <v>8221</v>
      </c>
      <c r="B465">
        <v>10</v>
      </c>
    </row>
    <row r="466" spans="1:2">
      <c r="A466" s="14" t="s">
        <v>8221</v>
      </c>
      <c r="B466">
        <v>4</v>
      </c>
    </row>
    <row r="467" spans="1:2">
      <c r="A467" s="14" t="s">
        <v>8221</v>
      </c>
      <c r="B467">
        <v>21</v>
      </c>
    </row>
    <row r="468" spans="1:2">
      <c r="A468" s="14" t="s">
        <v>8221</v>
      </c>
      <c r="B468">
        <v>2</v>
      </c>
    </row>
    <row r="469" spans="1:2">
      <c r="A469" s="14" t="s">
        <v>8221</v>
      </c>
      <c r="B469">
        <v>0</v>
      </c>
    </row>
    <row r="470" spans="1:2">
      <c r="A470" s="14" t="s">
        <v>8221</v>
      </c>
      <c r="B470">
        <v>4</v>
      </c>
    </row>
    <row r="471" spans="1:2">
      <c r="A471" s="14" t="s">
        <v>8221</v>
      </c>
      <c r="B471">
        <v>1</v>
      </c>
    </row>
    <row r="472" spans="1:2">
      <c r="A472" s="14" t="s">
        <v>8221</v>
      </c>
      <c r="B472">
        <v>30</v>
      </c>
    </row>
    <row r="473" spans="1:2">
      <c r="A473" s="14" t="s">
        <v>8221</v>
      </c>
      <c r="B473">
        <v>3</v>
      </c>
    </row>
    <row r="474" spans="1:2">
      <c r="A474" s="14" t="s">
        <v>8221</v>
      </c>
      <c r="B474">
        <v>975</v>
      </c>
    </row>
    <row r="475" spans="1:2">
      <c r="A475" s="14" t="s">
        <v>8221</v>
      </c>
      <c r="B475">
        <v>167</v>
      </c>
    </row>
    <row r="476" spans="1:2">
      <c r="A476" s="14" t="s">
        <v>8221</v>
      </c>
      <c r="B476">
        <v>5</v>
      </c>
    </row>
    <row r="477" spans="1:2">
      <c r="A477" s="14" t="s">
        <v>8221</v>
      </c>
      <c r="B477">
        <v>18</v>
      </c>
    </row>
    <row r="478" spans="1:2">
      <c r="A478" s="14" t="s">
        <v>8221</v>
      </c>
      <c r="B478">
        <v>98</v>
      </c>
    </row>
    <row r="479" spans="1:2">
      <c r="A479" s="14" t="s">
        <v>8221</v>
      </c>
      <c r="B479">
        <v>4</v>
      </c>
    </row>
    <row r="480" spans="1:2">
      <c r="A480" s="14" t="s">
        <v>8221</v>
      </c>
      <c r="B480">
        <v>3</v>
      </c>
    </row>
    <row r="481" spans="1:2">
      <c r="A481" s="14" t="s">
        <v>8221</v>
      </c>
      <c r="B481">
        <v>1</v>
      </c>
    </row>
    <row r="482" spans="1:2">
      <c r="A482" s="14" t="s">
        <v>8221</v>
      </c>
      <c r="B482">
        <v>0</v>
      </c>
    </row>
    <row r="483" spans="1:2">
      <c r="A483" s="14" t="s">
        <v>8221</v>
      </c>
      <c r="B483">
        <v>9</v>
      </c>
    </row>
    <row r="484" spans="1:2">
      <c r="A484" s="14" t="s">
        <v>8221</v>
      </c>
      <c r="B484">
        <v>2</v>
      </c>
    </row>
    <row r="485" spans="1:2">
      <c r="A485" s="14" t="s">
        <v>8221</v>
      </c>
      <c r="B485">
        <v>0</v>
      </c>
    </row>
    <row r="486" spans="1:2">
      <c r="A486" s="14" t="s">
        <v>8221</v>
      </c>
      <c r="B486">
        <v>147</v>
      </c>
    </row>
    <row r="487" spans="1:2">
      <c r="A487" s="14" t="s">
        <v>8221</v>
      </c>
      <c r="B487">
        <v>49</v>
      </c>
    </row>
    <row r="488" spans="1:2">
      <c r="A488" s="14" t="s">
        <v>8221</v>
      </c>
      <c r="B488">
        <v>1</v>
      </c>
    </row>
    <row r="489" spans="1:2">
      <c r="A489" s="14" t="s">
        <v>8221</v>
      </c>
      <c r="B489">
        <v>2</v>
      </c>
    </row>
    <row r="490" spans="1:2">
      <c r="A490" s="14" t="s">
        <v>8221</v>
      </c>
      <c r="B490">
        <v>7</v>
      </c>
    </row>
    <row r="491" spans="1:2">
      <c r="A491" s="14" t="s">
        <v>8221</v>
      </c>
      <c r="B491">
        <v>4</v>
      </c>
    </row>
    <row r="492" spans="1:2">
      <c r="A492" s="14" t="s">
        <v>8221</v>
      </c>
      <c r="B492">
        <v>27</v>
      </c>
    </row>
    <row r="493" spans="1:2">
      <c r="A493" s="14" t="s">
        <v>8221</v>
      </c>
      <c r="B493">
        <v>94</v>
      </c>
    </row>
    <row r="494" spans="1:2">
      <c r="A494" s="14" t="s">
        <v>8221</v>
      </c>
      <c r="B494">
        <v>29</v>
      </c>
    </row>
    <row r="495" spans="1:2">
      <c r="A495" s="14" t="s">
        <v>8221</v>
      </c>
      <c r="B495">
        <v>7</v>
      </c>
    </row>
    <row r="496" spans="1:2">
      <c r="A496" s="14" t="s">
        <v>8221</v>
      </c>
      <c r="B496">
        <v>22</v>
      </c>
    </row>
    <row r="497" spans="1:2">
      <c r="A497" s="14" t="s">
        <v>8221</v>
      </c>
      <c r="B497">
        <v>1</v>
      </c>
    </row>
    <row r="498" spans="1:2">
      <c r="A498" s="14" t="s">
        <v>8221</v>
      </c>
      <c r="B498">
        <v>10</v>
      </c>
    </row>
    <row r="499" spans="1:2">
      <c r="A499" s="14" t="s">
        <v>8221</v>
      </c>
      <c r="B499">
        <v>6</v>
      </c>
    </row>
    <row r="500" spans="1:2">
      <c r="A500" s="14" t="s">
        <v>8221</v>
      </c>
      <c r="B500">
        <v>24</v>
      </c>
    </row>
    <row r="501" spans="1:2">
      <c r="A501" s="14" t="s">
        <v>8221</v>
      </c>
      <c r="B501">
        <v>15</v>
      </c>
    </row>
    <row r="502" spans="1:2">
      <c r="A502" s="14" t="s">
        <v>8221</v>
      </c>
      <c r="B502">
        <v>37</v>
      </c>
    </row>
    <row r="503" spans="1:2">
      <c r="A503" s="14" t="s">
        <v>8221</v>
      </c>
      <c r="B503">
        <v>20</v>
      </c>
    </row>
    <row r="504" spans="1:2">
      <c r="A504" s="14" t="s">
        <v>8221</v>
      </c>
      <c r="B504">
        <v>7</v>
      </c>
    </row>
    <row r="505" spans="1:2">
      <c r="A505" s="14" t="s">
        <v>8221</v>
      </c>
      <c r="B505">
        <v>0</v>
      </c>
    </row>
    <row r="506" spans="1:2">
      <c r="A506" s="14" t="s">
        <v>8221</v>
      </c>
      <c r="B506">
        <v>21</v>
      </c>
    </row>
    <row r="507" spans="1:2">
      <c r="A507" s="14" t="s">
        <v>8221</v>
      </c>
      <c r="B507">
        <v>3</v>
      </c>
    </row>
    <row r="508" spans="1:2">
      <c r="A508" s="14" t="s">
        <v>8221</v>
      </c>
      <c r="B508">
        <v>11</v>
      </c>
    </row>
    <row r="509" spans="1:2">
      <c r="A509" s="14" t="s">
        <v>8221</v>
      </c>
      <c r="B509">
        <v>1</v>
      </c>
    </row>
    <row r="510" spans="1:2">
      <c r="A510" s="14" t="s">
        <v>8221</v>
      </c>
      <c r="B510">
        <v>312</v>
      </c>
    </row>
    <row r="511" spans="1:2">
      <c r="A511" s="14" t="s">
        <v>8221</v>
      </c>
      <c r="B511">
        <v>1</v>
      </c>
    </row>
    <row r="512" spans="1:2">
      <c r="A512" s="14" t="s">
        <v>8221</v>
      </c>
      <c r="B512">
        <v>3</v>
      </c>
    </row>
    <row r="513" spans="1:2">
      <c r="A513" s="14" t="s">
        <v>8221</v>
      </c>
      <c r="B513">
        <v>4</v>
      </c>
    </row>
    <row r="514" spans="1:2">
      <c r="A514" s="14" t="s">
        <v>8221</v>
      </c>
      <c r="B514">
        <v>10</v>
      </c>
    </row>
    <row r="515" spans="1:2">
      <c r="A515" s="14" t="s">
        <v>8221</v>
      </c>
      <c r="B515">
        <v>8</v>
      </c>
    </row>
    <row r="516" spans="1:2">
      <c r="A516" s="14" t="s">
        <v>8221</v>
      </c>
      <c r="B516">
        <v>3</v>
      </c>
    </row>
    <row r="517" spans="1:2">
      <c r="A517" s="14" t="s">
        <v>8221</v>
      </c>
      <c r="B517">
        <v>1</v>
      </c>
    </row>
    <row r="518" spans="1:2">
      <c r="A518" s="14" t="s">
        <v>8221</v>
      </c>
      <c r="B518">
        <v>0</v>
      </c>
    </row>
    <row r="519" spans="1:2">
      <c r="A519" s="14" t="s">
        <v>8221</v>
      </c>
      <c r="B519">
        <v>5</v>
      </c>
    </row>
    <row r="520" spans="1:2">
      <c r="A520" s="14" t="s">
        <v>8221</v>
      </c>
      <c r="B520">
        <v>0</v>
      </c>
    </row>
    <row r="521" spans="1:2">
      <c r="A521" s="14" t="s">
        <v>8221</v>
      </c>
      <c r="B521">
        <v>3</v>
      </c>
    </row>
    <row r="522" spans="1:2">
      <c r="A522" s="14" t="s">
        <v>8221</v>
      </c>
      <c r="B522">
        <v>7</v>
      </c>
    </row>
    <row r="523" spans="1:2">
      <c r="A523" s="14" t="s">
        <v>8221</v>
      </c>
      <c r="B523">
        <v>0</v>
      </c>
    </row>
    <row r="524" spans="1:2">
      <c r="A524" s="14" t="s">
        <v>8221</v>
      </c>
      <c r="B524">
        <v>2</v>
      </c>
    </row>
    <row r="525" spans="1:2">
      <c r="A525" s="14" t="s">
        <v>8221</v>
      </c>
      <c r="B525">
        <v>23</v>
      </c>
    </row>
    <row r="526" spans="1:2">
      <c r="A526" s="14" t="s">
        <v>8221</v>
      </c>
      <c r="B526">
        <v>1</v>
      </c>
    </row>
    <row r="527" spans="1:2">
      <c r="A527" s="14" t="s">
        <v>8221</v>
      </c>
      <c r="B527">
        <v>2</v>
      </c>
    </row>
    <row r="528" spans="1:2">
      <c r="A528" s="14" t="s">
        <v>8221</v>
      </c>
      <c r="B528">
        <v>3</v>
      </c>
    </row>
    <row r="529" spans="1:2">
      <c r="A529" s="14" t="s">
        <v>8221</v>
      </c>
      <c r="B529">
        <v>0</v>
      </c>
    </row>
    <row r="530" spans="1:2">
      <c r="A530" s="14" t="s">
        <v>8221</v>
      </c>
      <c r="B530">
        <v>13</v>
      </c>
    </row>
    <row r="531" spans="1:2">
      <c r="A531" s="14" t="s">
        <v>8221</v>
      </c>
      <c r="B531">
        <v>1</v>
      </c>
    </row>
    <row r="532" spans="1:2">
      <c r="A532" s="14" t="s">
        <v>8221</v>
      </c>
      <c r="B532">
        <v>1</v>
      </c>
    </row>
    <row r="533" spans="1:2">
      <c r="A533" s="14" t="s">
        <v>8221</v>
      </c>
      <c r="B533">
        <v>1</v>
      </c>
    </row>
    <row r="534" spans="1:2">
      <c r="A534" s="14" t="s">
        <v>8221</v>
      </c>
      <c r="B534">
        <v>6</v>
      </c>
    </row>
    <row r="535" spans="1:2">
      <c r="A535" s="14" t="s">
        <v>8221</v>
      </c>
      <c r="B535">
        <v>39</v>
      </c>
    </row>
    <row r="536" spans="1:2">
      <c r="A536" s="14" t="s">
        <v>8221</v>
      </c>
      <c r="B536">
        <v>4</v>
      </c>
    </row>
    <row r="537" spans="1:2">
      <c r="A537" s="14" t="s">
        <v>8221</v>
      </c>
      <c r="B537">
        <v>1</v>
      </c>
    </row>
    <row r="538" spans="1:2">
      <c r="A538" s="14" t="s">
        <v>8221</v>
      </c>
      <c r="B538">
        <v>0</v>
      </c>
    </row>
    <row r="539" spans="1:2">
      <c r="A539" s="14" t="s">
        <v>8221</v>
      </c>
      <c r="B539">
        <v>0</v>
      </c>
    </row>
    <row r="540" spans="1:2">
      <c r="A540" s="14" t="s">
        <v>8221</v>
      </c>
      <c r="B540">
        <v>0</v>
      </c>
    </row>
    <row r="541" spans="1:2">
      <c r="A541" s="14" t="s">
        <v>8221</v>
      </c>
      <c r="B541">
        <v>8</v>
      </c>
    </row>
    <row r="542" spans="1:2">
      <c r="A542" s="14" t="s">
        <v>8221</v>
      </c>
      <c r="B542">
        <v>0</v>
      </c>
    </row>
    <row r="543" spans="1:2">
      <c r="A543" s="14" t="s">
        <v>8221</v>
      </c>
      <c r="B543">
        <v>1</v>
      </c>
    </row>
    <row r="544" spans="1:2">
      <c r="A544" s="14" t="s">
        <v>8221</v>
      </c>
      <c r="B544">
        <v>12</v>
      </c>
    </row>
    <row r="545" spans="1:2">
      <c r="A545" s="14" t="s">
        <v>8221</v>
      </c>
      <c r="B545">
        <v>0</v>
      </c>
    </row>
    <row r="546" spans="1:2">
      <c r="A546" s="14" t="s">
        <v>8221</v>
      </c>
      <c r="B546">
        <v>3</v>
      </c>
    </row>
    <row r="547" spans="1:2">
      <c r="A547" s="14" t="s">
        <v>8221</v>
      </c>
      <c r="B547">
        <v>2</v>
      </c>
    </row>
    <row r="548" spans="1:2">
      <c r="A548" s="14" t="s">
        <v>8221</v>
      </c>
      <c r="B548">
        <v>6</v>
      </c>
    </row>
    <row r="549" spans="1:2">
      <c r="A549" s="14" t="s">
        <v>8221</v>
      </c>
      <c r="B549">
        <v>0</v>
      </c>
    </row>
    <row r="550" spans="1:2">
      <c r="A550" s="14" t="s">
        <v>8221</v>
      </c>
      <c r="B550">
        <v>15</v>
      </c>
    </row>
    <row r="551" spans="1:2">
      <c r="A551" s="14" t="s">
        <v>8221</v>
      </c>
      <c r="B551">
        <v>1</v>
      </c>
    </row>
    <row r="552" spans="1:2">
      <c r="A552" s="14" t="s">
        <v>8221</v>
      </c>
      <c r="B552">
        <v>3</v>
      </c>
    </row>
    <row r="553" spans="1:2">
      <c r="A553" s="14" t="s">
        <v>8221</v>
      </c>
      <c r="B553">
        <v>8</v>
      </c>
    </row>
    <row r="554" spans="1:2">
      <c r="A554" s="14" t="s">
        <v>8221</v>
      </c>
      <c r="B554">
        <v>0</v>
      </c>
    </row>
    <row r="555" spans="1:2">
      <c r="A555" s="14" t="s">
        <v>8221</v>
      </c>
      <c r="B555">
        <v>3</v>
      </c>
    </row>
    <row r="556" spans="1:2">
      <c r="A556" s="14" t="s">
        <v>8221</v>
      </c>
      <c r="B556">
        <v>3</v>
      </c>
    </row>
    <row r="557" spans="1:2">
      <c r="A557" s="14" t="s">
        <v>8221</v>
      </c>
      <c r="B557">
        <v>0</v>
      </c>
    </row>
    <row r="558" spans="1:2">
      <c r="A558" s="14" t="s">
        <v>8221</v>
      </c>
      <c r="B558">
        <v>19</v>
      </c>
    </row>
    <row r="559" spans="1:2">
      <c r="A559" s="14" t="s">
        <v>8221</v>
      </c>
      <c r="B559">
        <v>0</v>
      </c>
    </row>
    <row r="560" spans="1:2">
      <c r="A560" s="14" t="s">
        <v>8221</v>
      </c>
      <c r="B560">
        <v>2</v>
      </c>
    </row>
    <row r="561" spans="1:2">
      <c r="A561" s="14" t="s">
        <v>8221</v>
      </c>
      <c r="B561">
        <v>0</v>
      </c>
    </row>
    <row r="562" spans="1:2">
      <c r="A562" s="14" t="s">
        <v>8221</v>
      </c>
      <c r="B562">
        <v>0</v>
      </c>
    </row>
    <row r="563" spans="1:2">
      <c r="A563" s="14" t="s">
        <v>8221</v>
      </c>
      <c r="B563">
        <v>25</v>
      </c>
    </row>
    <row r="564" spans="1:2">
      <c r="A564" s="14" t="s">
        <v>8221</v>
      </c>
      <c r="B564">
        <v>8</v>
      </c>
    </row>
    <row r="565" spans="1:2">
      <c r="A565" s="14" t="s">
        <v>8221</v>
      </c>
      <c r="B565">
        <v>16</v>
      </c>
    </row>
    <row r="566" spans="1:2">
      <c r="A566" s="14" t="s">
        <v>8221</v>
      </c>
      <c r="B566">
        <v>3</v>
      </c>
    </row>
    <row r="567" spans="1:2">
      <c r="A567" s="14" t="s">
        <v>8221</v>
      </c>
      <c r="B567">
        <v>3</v>
      </c>
    </row>
    <row r="568" spans="1:2">
      <c r="A568" s="14" t="s">
        <v>8221</v>
      </c>
      <c r="B568">
        <v>2</v>
      </c>
    </row>
    <row r="569" spans="1:2">
      <c r="A569" s="14" t="s">
        <v>8221</v>
      </c>
      <c r="B569">
        <v>1</v>
      </c>
    </row>
    <row r="570" spans="1:2">
      <c r="A570" s="14" t="s">
        <v>8221</v>
      </c>
      <c r="B570">
        <v>0</v>
      </c>
    </row>
    <row r="571" spans="1:2">
      <c r="A571" s="14" t="s">
        <v>8221</v>
      </c>
      <c r="B571">
        <v>1</v>
      </c>
    </row>
    <row r="572" spans="1:2">
      <c r="A572" s="14" t="s">
        <v>8221</v>
      </c>
      <c r="B572">
        <v>19</v>
      </c>
    </row>
    <row r="573" spans="1:2">
      <c r="A573" s="14" t="s">
        <v>8221</v>
      </c>
      <c r="B573">
        <v>9</v>
      </c>
    </row>
    <row r="574" spans="1:2">
      <c r="A574" s="14" t="s">
        <v>8221</v>
      </c>
      <c r="B574">
        <v>1</v>
      </c>
    </row>
    <row r="575" spans="1:2">
      <c r="A575" s="14" t="s">
        <v>8221</v>
      </c>
      <c r="B575">
        <v>0</v>
      </c>
    </row>
    <row r="576" spans="1:2">
      <c r="A576" s="14" t="s">
        <v>8221</v>
      </c>
      <c r="B576">
        <v>1</v>
      </c>
    </row>
    <row r="577" spans="1:2">
      <c r="A577" s="14" t="s">
        <v>8221</v>
      </c>
      <c r="B577">
        <v>5</v>
      </c>
    </row>
    <row r="578" spans="1:2">
      <c r="A578" s="14" t="s">
        <v>8221</v>
      </c>
      <c r="B578">
        <v>85</v>
      </c>
    </row>
    <row r="579" spans="1:2">
      <c r="A579" s="14" t="s">
        <v>8221</v>
      </c>
      <c r="B579">
        <v>3</v>
      </c>
    </row>
    <row r="580" spans="1:2">
      <c r="A580" s="14" t="s">
        <v>8221</v>
      </c>
      <c r="B580">
        <v>4</v>
      </c>
    </row>
    <row r="581" spans="1:2">
      <c r="A581" s="14" t="s">
        <v>8221</v>
      </c>
      <c r="B581">
        <v>3</v>
      </c>
    </row>
    <row r="582" spans="1:2">
      <c r="A582" s="14" t="s">
        <v>8221</v>
      </c>
      <c r="B582">
        <v>5</v>
      </c>
    </row>
    <row r="583" spans="1:2">
      <c r="A583" s="14" t="s">
        <v>8221</v>
      </c>
      <c r="B583">
        <v>17</v>
      </c>
    </row>
    <row r="584" spans="1:2">
      <c r="A584" s="14" t="s">
        <v>8221</v>
      </c>
      <c r="B584">
        <v>3</v>
      </c>
    </row>
    <row r="585" spans="1:2">
      <c r="A585" s="14" t="s">
        <v>8221</v>
      </c>
      <c r="B585">
        <v>2</v>
      </c>
    </row>
    <row r="586" spans="1:2">
      <c r="A586" s="14" t="s">
        <v>8221</v>
      </c>
      <c r="B586">
        <v>6</v>
      </c>
    </row>
    <row r="587" spans="1:2">
      <c r="A587" s="14" t="s">
        <v>8221</v>
      </c>
      <c r="B587">
        <v>0</v>
      </c>
    </row>
    <row r="588" spans="1:2">
      <c r="A588" s="14" t="s">
        <v>8221</v>
      </c>
      <c r="B588">
        <v>1</v>
      </c>
    </row>
    <row r="589" spans="1:2">
      <c r="A589" s="14" t="s">
        <v>8221</v>
      </c>
      <c r="B589">
        <v>3</v>
      </c>
    </row>
    <row r="590" spans="1:2">
      <c r="A590" s="14" t="s">
        <v>8221</v>
      </c>
      <c r="B590">
        <v>13</v>
      </c>
    </row>
    <row r="591" spans="1:2">
      <c r="A591" s="14" t="s">
        <v>8221</v>
      </c>
      <c r="B591">
        <v>1</v>
      </c>
    </row>
    <row r="592" spans="1:2">
      <c r="A592" s="14" t="s">
        <v>8221</v>
      </c>
      <c r="B592">
        <v>1</v>
      </c>
    </row>
    <row r="593" spans="1:2">
      <c r="A593" s="14" t="s">
        <v>8221</v>
      </c>
      <c r="B593">
        <v>9</v>
      </c>
    </row>
    <row r="594" spans="1:2">
      <c r="A594" s="14" t="s">
        <v>8221</v>
      </c>
      <c r="B594">
        <v>0</v>
      </c>
    </row>
    <row r="595" spans="1:2">
      <c r="A595" s="14" t="s">
        <v>8221</v>
      </c>
      <c r="B595">
        <v>2</v>
      </c>
    </row>
    <row r="596" spans="1:2">
      <c r="A596" s="14" t="s">
        <v>8221</v>
      </c>
      <c r="B596">
        <v>1</v>
      </c>
    </row>
    <row r="597" spans="1:2">
      <c r="A597" s="14" t="s">
        <v>8221</v>
      </c>
      <c r="B597">
        <v>10</v>
      </c>
    </row>
    <row r="598" spans="1:2">
      <c r="A598" s="14" t="s">
        <v>8221</v>
      </c>
      <c r="B598">
        <v>3</v>
      </c>
    </row>
    <row r="599" spans="1:2">
      <c r="A599" s="14" t="s">
        <v>8221</v>
      </c>
      <c r="B599">
        <v>2</v>
      </c>
    </row>
    <row r="600" spans="1:2">
      <c r="A600" s="14" t="s">
        <v>8221</v>
      </c>
      <c r="B600">
        <v>2</v>
      </c>
    </row>
    <row r="601" spans="1:2">
      <c r="A601" s="14" t="s">
        <v>8221</v>
      </c>
      <c r="B601">
        <v>1</v>
      </c>
    </row>
    <row r="602" spans="1:2">
      <c r="A602" s="14" t="s">
        <v>8221</v>
      </c>
      <c r="B602">
        <v>14</v>
      </c>
    </row>
    <row r="603" spans="1:2">
      <c r="A603" s="14" t="s">
        <v>8221</v>
      </c>
      <c r="B603">
        <v>0</v>
      </c>
    </row>
    <row r="604" spans="1:2">
      <c r="A604" s="14" t="s">
        <v>8221</v>
      </c>
      <c r="B604">
        <v>0</v>
      </c>
    </row>
    <row r="605" spans="1:2">
      <c r="A605" s="14" t="s">
        <v>8221</v>
      </c>
      <c r="B605">
        <v>4</v>
      </c>
    </row>
    <row r="606" spans="1:2">
      <c r="A606" s="14" t="s">
        <v>8221</v>
      </c>
      <c r="B606">
        <v>3</v>
      </c>
    </row>
    <row r="607" spans="1:2">
      <c r="A607" s="14" t="s">
        <v>8221</v>
      </c>
      <c r="B607">
        <v>0</v>
      </c>
    </row>
    <row r="608" spans="1:2">
      <c r="A608" s="14" t="s">
        <v>8221</v>
      </c>
      <c r="B608">
        <v>5</v>
      </c>
    </row>
    <row r="609" spans="1:2">
      <c r="A609" s="14" t="s">
        <v>8221</v>
      </c>
      <c r="B609">
        <v>47</v>
      </c>
    </row>
    <row r="610" spans="1:2">
      <c r="A610" s="14" t="s">
        <v>8221</v>
      </c>
      <c r="B610">
        <v>0</v>
      </c>
    </row>
    <row r="611" spans="1:2">
      <c r="A611" s="14" t="s">
        <v>8221</v>
      </c>
      <c r="B611">
        <v>10</v>
      </c>
    </row>
    <row r="612" spans="1:2">
      <c r="A612" s="14" t="s">
        <v>8221</v>
      </c>
      <c r="B612">
        <v>11</v>
      </c>
    </row>
    <row r="613" spans="1:2">
      <c r="A613" s="14" t="s">
        <v>8221</v>
      </c>
      <c r="B613">
        <v>2</v>
      </c>
    </row>
    <row r="614" spans="1:2">
      <c r="A614" s="14" t="s">
        <v>8221</v>
      </c>
      <c r="B614">
        <v>2</v>
      </c>
    </row>
    <row r="615" spans="1:2">
      <c r="A615" s="14" t="s">
        <v>8221</v>
      </c>
      <c r="B615">
        <v>22</v>
      </c>
    </row>
    <row r="616" spans="1:2">
      <c r="A616" s="14" t="s">
        <v>8221</v>
      </c>
      <c r="B616">
        <v>8</v>
      </c>
    </row>
    <row r="617" spans="1:2">
      <c r="A617" s="14" t="s">
        <v>8221</v>
      </c>
      <c r="B617">
        <v>6</v>
      </c>
    </row>
    <row r="618" spans="1:2">
      <c r="A618" s="14" t="s">
        <v>8221</v>
      </c>
      <c r="B618">
        <v>1</v>
      </c>
    </row>
    <row r="619" spans="1:2">
      <c r="A619" s="14" t="s">
        <v>8221</v>
      </c>
      <c r="B619">
        <v>3</v>
      </c>
    </row>
    <row r="620" spans="1:2">
      <c r="A620" s="14" t="s">
        <v>8221</v>
      </c>
      <c r="B620">
        <v>0</v>
      </c>
    </row>
    <row r="621" spans="1:2">
      <c r="A621" s="14" t="s">
        <v>8221</v>
      </c>
      <c r="B621">
        <v>0</v>
      </c>
    </row>
    <row r="622" spans="1:2">
      <c r="A622" s="14" t="s">
        <v>8221</v>
      </c>
      <c r="B622">
        <v>0</v>
      </c>
    </row>
    <row r="623" spans="1:2">
      <c r="A623" s="14" t="s">
        <v>8221</v>
      </c>
      <c r="B623">
        <v>0</v>
      </c>
    </row>
    <row r="624" spans="1:2">
      <c r="A624" s="14" t="s">
        <v>8221</v>
      </c>
      <c r="B624">
        <v>0</v>
      </c>
    </row>
    <row r="625" spans="1:2">
      <c r="A625" s="14" t="s">
        <v>8221</v>
      </c>
      <c r="B625">
        <v>3</v>
      </c>
    </row>
    <row r="626" spans="1:2">
      <c r="A626" s="14" t="s">
        <v>8221</v>
      </c>
      <c r="B626">
        <v>0</v>
      </c>
    </row>
    <row r="627" spans="1:2">
      <c r="A627" s="14" t="s">
        <v>8221</v>
      </c>
      <c r="B627">
        <v>0</v>
      </c>
    </row>
    <row r="628" spans="1:2">
      <c r="A628" s="14" t="s">
        <v>8221</v>
      </c>
      <c r="B628">
        <v>1</v>
      </c>
    </row>
    <row r="629" spans="1:2">
      <c r="A629" s="14" t="s">
        <v>8221</v>
      </c>
      <c r="B629">
        <v>6</v>
      </c>
    </row>
    <row r="630" spans="1:2">
      <c r="A630" s="14" t="s">
        <v>8221</v>
      </c>
      <c r="B630">
        <v>1</v>
      </c>
    </row>
    <row r="631" spans="1:2">
      <c r="A631" s="14" t="s">
        <v>8221</v>
      </c>
      <c r="B631">
        <v>2</v>
      </c>
    </row>
    <row r="632" spans="1:2">
      <c r="A632" s="14" t="s">
        <v>8221</v>
      </c>
      <c r="B632">
        <v>0</v>
      </c>
    </row>
    <row r="633" spans="1:2">
      <c r="A633" s="14" t="s">
        <v>8221</v>
      </c>
      <c r="B633">
        <v>3</v>
      </c>
    </row>
    <row r="634" spans="1:2">
      <c r="A634" s="14" t="s">
        <v>8221</v>
      </c>
      <c r="B634">
        <v>3</v>
      </c>
    </row>
    <row r="635" spans="1:2">
      <c r="A635" s="14" t="s">
        <v>8221</v>
      </c>
      <c r="B635">
        <v>0</v>
      </c>
    </row>
    <row r="636" spans="1:2">
      <c r="A636" s="14" t="s">
        <v>8221</v>
      </c>
      <c r="B636">
        <v>6</v>
      </c>
    </row>
    <row r="637" spans="1:2">
      <c r="A637" s="14" t="s">
        <v>8221</v>
      </c>
      <c r="B637">
        <v>0</v>
      </c>
    </row>
    <row r="638" spans="1:2">
      <c r="A638" s="14" t="s">
        <v>8221</v>
      </c>
      <c r="B638">
        <v>19</v>
      </c>
    </row>
    <row r="639" spans="1:2">
      <c r="A639" s="14" t="s">
        <v>8221</v>
      </c>
      <c r="B639">
        <v>1</v>
      </c>
    </row>
    <row r="640" spans="1:2">
      <c r="A640" s="14" t="s">
        <v>8221</v>
      </c>
      <c r="B640">
        <v>2</v>
      </c>
    </row>
    <row r="641" spans="1:2">
      <c r="A641" s="14" t="s">
        <v>8221</v>
      </c>
      <c r="B641">
        <v>0</v>
      </c>
    </row>
    <row r="642" spans="1:2">
      <c r="A642" s="14" t="s">
        <v>8221</v>
      </c>
      <c r="B642">
        <v>11</v>
      </c>
    </row>
    <row r="643" spans="1:2">
      <c r="A643" s="14" t="s">
        <v>8221</v>
      </c>
      <c r="B643">
        <v>0</v>
      </c>
    </row>
    <row r="644" spans="1:2">
      <c r="A644" s="14" t="s">
        <v>8221</v>
      </c>
      <c r="B644">
        <v>0</v>
      </c>
    </row>
    <row r="645" spans="1:2">
      <c r="A645" s="14" t="s">
        <v>8221</v>
      </c>
      <c r="B645">
        <v>1</v>
      </c>
    </row>
    <row r="646" spans="1:2">
      <c r="A646" s="14" t="s">
        <v>8221</v>
      </c>
      <c r="B646">
        <v>3</v>
      </c>
    </row>
    <row r="647" spans="1:2">
      <c r="A647" s="14" t="s">
        <v>8221</v>
      </c>
      <c r="B647">
        <v>1</v>
      </c>
    </row>
    <row r="648" spans="1:2">
      <c r="A648" s="14" t="s">
        <v>8221</v>
      </c>
      <c r="B648">
        <v>15</v>
      </c>
    </row>
    <row r="649" spans="1:2">
      <c r="A649" s="14" t="s">
        <v>8221</v>
      </c>
      <c r="B649">
        <v>2</v>
      </c>
    </row>
    <row r="650" spans="1:2">
      <c r="A650" s="14" t="s">
        <v>8221</v>
      </c>
      <c r="B650">
        <v>1</v>
      </c>
    </row>
    <row r="651" spans="1:2">
      <c r="A651" s="14" t="s">
        <v>8221</v>
      </c>
      <c r="B651">
        <v>1</v>
      </c>
    </row>
    <row r="652" spans="1:2">
      <c r="A652" s="14" t="s">
        <v>8221</v>
      </c>
      <c r="B652">
        <v>0</v>
      </c>
    </row>
    <row r="653" spans="1:2">
      <c r="A653" s="14" t="s">
        <v>8221</v>
      </c>
      <c r="B653">
        <v>1</v>
      </c>
    </row>
    <row r="654" spans="1:2">
      <c r="A654" s="14" t="s">
        <v>8221</v>
      </c>
      <c r="B654">
        <v>11</v>
      </c>
    </row>
    <row r="655" spans="1:2">
      <c r="A655" s="14" t="s">
        <v>8221</v>
      </c>
      <c r="B655">
        <v>0</v>
      </c>
    </row>
    <row r="656" spans="1:2">
      <c r="A656" s="14" t="s">
        <v>8221</v>
      </c>
      <c r="B656">
        <v>1</v>
      </c>
    </row>
    <row r="657" spans="1:2">
      <c r="A657" s="14" t="s">
        <v>8221</v>
      </c>
      <c r="B657">
        <v>6</v>
      </c>
    </row>
    <row r="658" spans="1:2">
      <c r="A658" s="14" t="s">
        <v>8221</v>
      </c>
      <c r="B658">
        <v>7</v>
      </c>
    </row>
    <row r="659" spans="1:2">
      <c r="A659" s="14" t="s">
        <v>8221</v>
      </c>
      <c r="B659">
        <v>0</v>
      </c>
    </row>
    <row r="660" spans="1:2">
      <c r="A660" s="14" t="s">
        <v>8221</v>
      </c>
      <c r="B660">
        <v>16</v>
      </c>
    </row>
    <row r="661" spans="1:2">
      <c r="A661" s="14" t="s">
        <v>8221</v>
      </c>
      <c r="B661">
        <v>0</v>
      </c>
    </row>
    <row r="662" spans="1:2">
      <c r="A662" s="14" t="s">
        <v>8221</v>
      </c>
      <c r="B662">
        <v>0</v>
      </c>
    </row>
    <row r="663" spans="1:2">
      <c r="A663" s="14" t="s">
        <v>8221</v>
      </c>
      <c r="B663">
        <v>0</v>
      </c>
    </row>
    <row r="664" spans="1:2">
      <c r="A664" s="14" t="s">
        <v>8221</v>
      </c>
      <c r="B664">
        <v>12</v>
      </c>
    </row>
    <row r="665" spans="1:2">
      <c r="A665" s="14" t="s">
        <v>8221</v>
      </c>
      <c r="B665">
        <v>1</v>
      </c>
    </row>
    <row r="666" spans="1:2">
      <c r="A666" s="14" t="s">
        <v>8221</v>
      </c>
      <c r="B666">
        <v>3</v>
      </c>
    </row>
    <row r="667" spans="1:2">
      <c r="A667" s="14" t="s">
        <v>8221</v>
      </c>
      <c r="B667">
        <v>1</v>
      </c>
    </row>
    <row r="668" spans="1:2">
      <c r="A668" s="14" t="s">
        <v>8221</v>
      </c>
      <c r="B668">
        <v>4</v>
      </c>
    </row>
    <row r="669" spans="1:2">
      <c r="A669" s="14" t="s">
        <v>8221</v>
      </c>
      <c r="B669">
        <v>1</v>
      </c>
    </row>
    <row r="670" spans="1:2">
      <c r="A670" s="14" t="s">
        <v>8221</v>
      </c>
      <c r="B670">
        <v>3</v>
      </c>
    </row>
    <row r="671" spans="1:2">
      <c r="A671" s="14" t="s">
        <v>8221</v>
      </c>
      <c r="B671">
        <v>1</v>
      </c>
    </row>
    <row r="672" spans="1:2">
      <c r="A672" s="14" t="s">
        <v>8221</v>
      </c>
      <c r="B672">
        <v>0</v>
      </c>
    </row>
    <row r="673" spans="1:2">
      <c r="A673" s="14" t="s">
        <v>8221</v>
      </c>
      <c r="B673">
        <v>12</v>
      </c>
    </row>
    <row r="674" spans="1:2">
      <c r="A674" s="14" t="s">
        <v>8221</v>
      </c>
      <c r="B674">
        <v>0</v>
      </c>
    </row>
    <row r="675" spans="1:2">
      <c r="A675" s="14" t="s">
        <v>8221</v>
      </c>
      <c r="B675">
        <v>1</v>
      </c>
    </row>
    <row r="676" spans="1:2">
      <c r="A676" s="14" t="s">
        <v>8221</v>
      </c>
      <c r="B676">
        <v>0</v>
      </c>
    </row>
    <row r="677" spans="1:2">
      <c r="A677" s="14" t="s">
        <v>8221</v>
      </c>
      <c r="B677">
        <v>0</v>
      </c>
    </row>
    <row r="678" spans="1:2">
      <c r="A678" s="14" t="s">
        <v>8221</v>
      </c>
      <c r="B678">
        <v>2</v>
      </c>
    </row>
    <row r="679" spans="1:2">
      <c r="A679" s="14" t="s">
        <v>8221</v>
      </c>
      <c r="B679">
        <v>92</v>
      </c>
    </row>
    <row r="680" spans="1:2">
      <c r="A680" s="14" t="s">
        <v>8221</v>
      </c>
      <c r="B680">
        <v>0</v>
      </c>
    </row>
    <row r="681" spans="1:2">
      <c r="A681" s="14" t="s">
        <v>8221</v>
      </c>
      <c r="B681">
        <v>3</v>
      </c>
    </row>
    <row r="682" spans="1:2">
      <c r="A682" s="14" t="s">
        <v>8221</v>
      </c>
      <c r="B682">
        <v>10</v>
      </c>
    </row>
    <row r="683" spans="1:2">
      <c r="A683" s="14" t="s">
        <v>8221</v>
      </c>
      <c r="B683">
        <v>7</v>
      </c>
    </row>
    <row r="684" spans="1:2">
      <c r="A684" s="14" t="s">
        <v>8221</v>
      </c>
      <c r="B684">
        <v>3</v>
      </c>
    </row>
    <row r="685" spans="1:2">
      <c r="A685" s="14" t="s">
        <v>8221</v>
      </c>
      <c r="B685">
        <v>0</v>
      </c>
    </row>
    <row r="686" spans="1:2">
      <c r="A686" s="14" t="s">
        <v>8221</v>
      </c>
      <c r="B686">
        <v>1</v>
      </c>
    </row>
    <row r="687" spans="1:2">
      <c r="A687" s="14" t="s">
        <v>8221</v>
      </c>
      <c r="B687">
        <v>0</v>
      </c>
    </row>
    <row r="688" spans="1:2">
      <c r="A688" s="14" t="s">
        <v>8221</v>
      </c>
      <c r="B688">
        <v>9</v>
      </c>
    </row>
    <row r="689" spans="1:2">
      <c r="A689" s="14" t="s">
        <v>8221</v>
      </c>
      <c r="B689">
        <v>2</v>
      </c>
    </row>
    <row r="690" spans="1:2">
      <c r="A690" s="14" t="s">
        <v>8221</v>
      </c>
      <c r="B690">
        <v>1</v>
      </c>
    </row>
    <row r="691" spans="1:2">
      <c r="A691" s="14" t="s">
        <v>8221</v>
      </c>
      <c r="B691">
        <v>2</v>
      </c>
    </row>
    <row r="692" spans="1:2">
      <c r="A692" s="14" t="s">
        <v>8221</v>
      </c>
      <c r="B692">
        <v>11</v>
      </c>
    </row>
    <row r="693" spans="1:2">
      <c r="A693" s="14" t="s">
        <v>8221</v>
      </c>
      <c r="B693">
        <v>0</v>
      </c>
    </row>
    <row r="694" spans="1:2">
      <c r="A694" s="14" t="s">
        <v>8221</v>
      </c>
      <c r="B694">
        <v>0</v>
      </c>
    </row>
    <row r="695" spans="1:2">
      <c r="A695" s="14" t="s">
        <v>8221</v>
      </c>
      <c r="B695">
        <v>9</v>
      </c>
    </row>
    <row r="696" spans="1:2">
      <c r="A696" s="14" t="s">
        <v>8221</v>
      </c>
      <c r="B696">
        <v>0</v>
      </c>
    </row>
    <row r="697" spans="1:2">
      <c r="A697" s="14" t="s">
        <v>8221</v>
      </c>
      <c r="B697">
        <v>4</v>
      </c>
    </row>
    <row r="698" spans="1:2">
      <c r="A698" s="14" t="s">
        <v>8221</v>
      </c>
      <c r="B698">
        <v>1</v>
      </c>
    </row>
    <row r="699" spans="1:2">
      <c r="A699" s="14" t="s">
        <v>8221</v>
      </c>
      <c r="B699">
        <v>2</v>
      </c>
    </row>
    <row r="700" spans="1:2">
      <c r="A700" s="14" t="s">
        <v>8221</v>
      </c>
      <c r="B700">
        <v>0</v>
      </c>
    </row>
    <row r="701" spans="1:2">
      <c r="A701" s="14" t="s">
        <v>8221</v>
      </c>
      <c r="B701">
        <v>1</v>
      </c>
    </row>
    <row r="702" spans="1:2">
      <c r="A702" s="14" t="s">
        <v>8221</v>
      </c>
      <c r="B702">
        <v>17</v>
      </c>
    </row>
    <row r="703" spans="1:2">
      <c r="A703" s="14" t="s">
        <v>8221</v>
      </c>
      <c r="B703">
        <v>2</v>
      </c>
    </row>
    <row r="704" spans="1:2">
      <c r="A704" s="14" t="s">
        <v>8221</v>
      </c>
      <c r="B704">
        <v>3</v>
      </c>
    </row>
    <row r="705" spans="1:2">
      <c r="A705" s="14" t="s">
        <v>8221</v>
      </c>
      <c r="B705">
        <v>41</v>
      </c>
    </row>
    <row r="706" spans="1:2">
      <c r="A706" s="14" t="s">
        <v>8221</v>
      </c>
      <c r="B706">
        <v>2</v>
      </c>
    </row>
    <row r="707" spans="1:2">
      <c r="A707" s="14" t="s">
        <v>8221</v>
      </c>
      <c r="B707">
        <v>3</v>
      </c>
    </row>
    <row r="708" spans="1:2">
      <c r="A708" s="14" t="s">
        <v>8221</v>
      </c>
      <c r="B708">
        <v>8</v>
      </c>
    </row>
    <row r="709" spans="1:2">
      <c r="A709" s="14" t="s">
        <v>8221</v>
      </c>
      <c r="B709">
        <v>0</v>
      </c>
    </row>
    <row r="710" spans="1:2">
      <c r="A710" s="14" t="s">
        <v>8221</v>
      </c>
      <c r="B710">
        <v>1</v>
      </c>
    </row>
    <row r="711" spans="1:2">
      <c r="A711" s="14" t="s">
        <v>8221</v>
      </c>
      <c r="B711">
        <v>3</v>
      </c>
    </row>
    <row r="712" spans="1:2">
      <c r="A712" s="14" t="s">
        <v>8221</v>
      </c>
      <c r="B712">
        <v>4</v>
      </c>
    </row>
    <row r="713" spans="1:2">
      <c r="A713" s="14" t="s">
        <v>8221</v>
      </c>
      <c r="B713">
        <v>9</v>
      </c>
    </row>
    <row r="714" spans="1:2">
      <c r="A714" s="14" t="s">
        <v>8221</v>
      </c>
      <c r="B714">
        <v>16</v>
      </c>
    </row>
    <row r="715" spans="1:2">
      <c r="A715" s="14" t="s">
        <v>8221</v>
      </c>
      <c r="B715">
        <v>1</v>
      </c>
    </row>
    <row r="716" spans="1:2">
      <c r="A716" s="14" t="s">
        <v>8221</v>
      </c>
      <c r="B716">
        <v>7</v>
      </c>
    </row>
    <row r="717" spans="1:2">
      <c r="A717" s="14" t="s">
        <v>8221</v>
      </c>
      <c r="B717">
        <v>0</v>
      </c>
    </row>
    <row r="718" spans="1:2">
      <c r="A718" s="14" t="s">
        <v>8221</v>
      </c>
      <c r="B718">
        <v>0</v>
      </c>
    </row>
    <row r="719" spans="1:2">
      <c r="A719" s="14" t="s">
        <v>8221</v>
      </c>
      <c r="B719">
        <v>0</v>
      </c>
    </row>
    <row r="720" spans="1:2">
      <c r="A720" s="14" t="s">
        <v>8221</v>
      </c>
      <c r="B720">
        <v>0</v>
      </c>
    </row>
    <row r="721" spans="1:2">
      <c r="A721" s="14" t="s">
        <v>8221</v>
      </c>
      <c r="B721">
        <v>0</v>
      </c>
    </row>
    <row r="722" spans="1:2">
      <c r="A722" s="14" t="s">
        <v>8221</v>
      </c>
      <c r="B722">
        <v>1</v>
      </c>
    </row>
    <row r="723" spans="1:2">
      <c r="A723" s="14" t="s">
        <v>8221</v>
      </c>
      <c r="B723">
        <v>2</v>
      </c>
    </row>
    <row r="724" spans="1:2">
      <c r="A724" s="14" t="s">
        <v>8221</v>
      </c>
      <c r="B724">
        <v>1</v>
      </c>
    </row>
    <row r="725" spans="1:2">
      <c r="A725" s="14" t="s">
        <v>8221</v>
      </c>
      <c r="B725">
        <v>15</v>
      </c>
    </row>
    <row r="726" spans="1:2">
      <c r="A726" s="14" t="s">
        <v>8221</v>
      </c>
      <c r="B726">
        <v>1</v>
      </c>
    </row>
    <row r="727" spans="1:2">
      <c r="A727" s="14" t="s">
        <v>8221</v>
      </c>
      <c r="B727">
        <v>1</v>
      </c>
    </row>
    <row r="728" spans="1:2">
      <c r="A728" s="14" t="s">
        <v>8221</v>
      </c>
      <c r="B728">
        <v>0</v>
      </c>
    </row>
    <row r="729" spans="1:2">
      <c r="A729" s="14" t="s">
        <v>8221</v>
      </c>
      <c r="B729">
        <v>39</v>
      </c>
    </row>
    <row r="730" spans="1:2">
      <c r="A730" s="14" t="s">
        <v>8221</v>
      </c>
      <c r="B730">
        <v>103</v>
      </c>
    </row>
    <row r="731" spans="1:2">
      <c r="A731" s="14" t="s">
        <v>8221</v>
      </c>
      <c r="B731">
        <v>0</v>
      </c>
    </row>
    <row r="732" spans="1:2">
      <c r="A732" s="14" t="s">
        <v>8221</v>
      </c>
      <c r="B732">
        <v>39</v>
      </c>
    </row>
    <row r="733" spans="1:2">
      <c r="A733" s="14" t="s">
        <v>8221</v>
      </c>
      <c r="B733">
        <v>15</v>
      </c>
    </row>
    <row r="734" spans="1:2">
      <c r="A734" s="14" t="s">
        <v>8221</v>
      </c>
      <c r="B734">
        <v>22</v>
      </c>
    </row>
    <row r="735" spans="1:2">
      <c r="A735" s="14" t="s">
        <v>8221</v>
      </c>
      <c r="B735">
        <v>92</v>
      </c>
    </row>
    <row r="736" spans="1:2">
      <c r="A736" s="14" t="s">
        <v>8221</v>
      </c>
      <c r="B736">
        <v>25</v>
      </c>
    </row>
    <row r="737" spans="1:2">
      <c r="A737" s="14" t="s">
        <v>8221</v>
      </c>
      <c r="B737">
        <v>19</v>
      </c>
    </row>
    <row r="738" spans="1:2">
      <c r="A738" s="14" t="s">
        <v>8221</v>
      </c>
      <c r="B738">
        <v>19</v>
      </c>
    </row>
    <row r="739" spans="1:2">
      <c r="A739" s="14" t="s">
        <v>8221</v>
      </c>
      <c r="B739">
        <v>13</v>
      </c>
    </row>
    <row r="740" spans="1:2">
      <c r="A740" s="14" t="s">
        <v>8221</v>
      </c>
      <c r="B740">
        <v>124</v>
      </c>
    </row>
    <row r="741" spans="1:2">
      <c r="A741" s="14" t="s">
        <v>8221</v>
      </c>
      <c r="B741">
        <v>4</v>
      </c>
    </row>
    <row r="742" spans="1:2">
      <c r="A742" s="14" t="s">
        <v>8221</v>
      </c>
      <c r="B742">
        <v>10</v>
      </c>
    </row>
    <row r="743" spans="1:2">
      <c r="A743" s="14" t="s">
        <v>8221</v>
      </c>
      <c r="B743">
        <v>15</v>
      </c>
    </row>
    <row r="744" spans="1:2">
      <c r="A744" s="14" t="s">
        <v>8221</v>
      </c>
      <c r="B744">
        <v>38</v>
      </c>
    </row>
    <row r="745" spans="1:2">
      <c r="A745" s="14" t="s">
        <v>8221</v>
      </c>
      <c r="B745">
        <v>152</v>
      </c>
    </row>
    <row r="746" spans="1:2">
      <c r="A746" s="14" t="s">
        <v>8221</v>
      </c>
      <c r="B746">
        <v>24</v>
      </c>
    </row>
    <row r="747" spans="1:2">
      <c r="A747" s="14" t="s">
        <v>8221</v>
      </c>
      <c r="B747">
        <v>76</v>
      </c>
    </row>
    <row r="748" spans="1:2">
      <c r="A748" s="14" t="s">
        <v>8221</v>
      </c>
      <c r="B748">
        <v>185</v>
      </c>
    </row>
    <row r="749" spans="1:2">
      <c r="A749" s="14" t="s">
        <v>8221</v>
      </c>
      <c r="B749">
        <v>33</v>
      </c>
    </row>
    <row r="750" spans="1:2">
      <c r="A750" s="14" t="s">
        <v>8221</v>
      </c>
      <c r="B750">
        <v>108</v>
      </c>
    </row>
    <row r="751" spans="1:2">
      <c r="A751" s="14" t="s">
        <v>8221</v>
      </c>
      <c r="B751">
        <v>29</v>
      </c>
    </row>
    <row r="752" spans="1:2">
      <c r="A752" s="14" t="s">
        <v>8221</v>
      </c>
      <c r="B752">
        <v>24</v>
      </c>
    </row>
    <row r="753" spans="1:2">
      <c r="A753" s="14" t="s">
        <v>8221</v>
      </c>
      <c r="B753">
        <v>4</v>
      </c>
    </row>
    <row r="754" spans="1:2">
      <c r="A754" s="14" t="s">
        <v>8221</v>
      </c>
      <c r="B754">
        <v>4</v>
      </c>
    </row>
    <row r="755" spans="1:2">
      <c r="A755" s="14" t="s">
        <v>8221</v>
      </c>
      <c r="B755">
        <v>15</v>
      </c>
    </row>
    <row r="756" spans="1:2">
      <c r="A756" s="14" t="s">
        <v>8221</v>
      </c>
      <c r="B756">
        <v>4</v>
      </c>
    </row>
    <row r="757" spans="1:2">
      <c r="A757" s="14" t="s">
        <v>8221</v>
      </c>
      <c r="B757">
        <v>139</v>
      </c>
    </row>
    <row r="758" spans="1:2">
      <c r="A758" s="14" t="s">
        <v>8221</v>
      </c>
      <c r="B758">
        <v>2</v>
      </c>
    </row>
    <row r="759" spans="1:2">
      <c r="A759" s="14" t="s">
        <v>8221</v>
      </c>
      <c r="B759">
        <v>18</v>
      </c>
    </row>
    <row r="760" spans="1:2">
      <c r="A760" s="14" t="s">
        <v>8221</v>
      </c>
      <c r="B760">
        <v>81</v>
      </c>
    </row>
    <row r="761" spans="1:2">
      <c r="A761" s="14" t="s">
        <v>8221</v>
      </c>
      <c r="B761">
        <v>86</v>
      </c>
    </row>
    <row r="762" spans="1:2">
      <c r="A762" s="14" t="s">
        <v>8221</v>
      </c>
      <c r="B762">
        <v>140</v>
      </c>
    </row>
    <row r="763" spans="1:2">
      <c r="A763" s="14" t="s">
        <v>8221</v>
      </c>
      <c r="B763">
        <v>37</v>
      </c>
    </row>
    <row r="764" spans="1:2">
      <c r="A764" s="14" t="s">
        <v>8221</v>
      </c>
      <c r="B764">
        <v>6</v>
      </c>
    </row>
    <row r="765" spans="1:2">
      <c r="A765" s="14" t="s">
        <v>8221</v>
      </c>
      <c r="B765">
        <v>113</v>
      </c>
    </row>
    <row r="766" spans="1:2">
      <c r="A766" s="14" t="s">
        <v>8221</v>
      </c>
      <c r="B766">
        <v>37</v>
      </c>
    </row>
    <row r="767" spans="1:2">
      <c r="A767" s="14" t="s">
        <v>8221</v>
      </c>
      <c r="B767">
        <v>18</v>
      </c>
    </row>
    <row r="768" spans="1:2">
      <c r="A768" s="14" t="s">
        <v>8221</v>
      </c>
      <c r="B768">
        <v>75</v>
      </c>
    </row>
    <row r="769" spans="1:2">
      <c r="A769" s="14" t="s">
        <v>8221</v>
      </c>
      <c r="B769">
        <v>52</v>
      </c>
    </row>
    <row r="770" spans="1:2">
      <c r="A770" s="14" t="s">
        <v>8221</v>
      </c>
      <c r="B770">
        <v>122</v>
      </c>
    </row>
    <row r="771" spans="1:2">
      <c r="A771" s="14" t="s">
        <v>8221</v>
      </c>
      <c r="B771">
        <v>8</v>
      </c>
    </row>
    <row r="772" spans="1:2">
      <c r="A772" s="14" t="s">
        <v>8221</v>
      </c>
      <c r="B772">
        <v>8</v>
      </c>
    </row>
    <row r="773" spans="1:2">
      <c r="A773" s="14" t="s">
        <v>8221</v>
      </c>
      <c r="B773">
        <v>96</v>
      </c>
    </row>
    <row r="774" spans="1:2">
      <c r="A774" s="14" t="s">
        <v>8221</v>
      </c>
      <c r="B774">
        <v>9</v>
      </c>
    </row>
    <row r="775" spans="1:2">
      <c r="A775" s="14" t="s">
        <v>8221</v>
      </c>
      <c r="B775">
        <v>2</v>
      </c>
    </row>
    <row r="776" spans="1:2">
      <c r="A776" s="14" t="s">
        <v>8221</v>
      </c>
      <c r="B776">
        <v>26</v>
      </c>
    </row>
    <row r="777" spans="1:2">
      <c r="A777" s="14" t="s">
        <v>8221</v>
      </c>
      <c r="B777">
        <v>23</v>
      </c>
    </row>
    <row r="778" spans="1:2">
      <c r="A778" s="14" t="s">
        <v>8221</v>
      </c>
      <c r="B778">
        <v>0</v>
      </c>
    </row>
    <row r="779" spans="1:2">
      <c r="A779" s="14" t="s">
        <v>8221</v>
      </c>
      <c r="B779">
        <v>140</v>
      </c>
    </row>
    <row r="780" spans="1:2">
      <c r="A780" s="14" t="s">
        <v>8221</v>
      </c>
      <c r="B780">
        <v>0</v>
      </c>
    </row>
    <row r="781" spans="1:2">
      <c r="A781" s="14" t="s">
        <v>8221</v>
      </c>
      <c r="B781">
        <v>6</v>
      </c>
    </row>
    <row r="782" spans="1:2">
      <c r="A782" s="14" t="s">
        <v>8221</v>
      </c>
      <c r="B782">
        <v>100</v>
      </c>
    </row>
    <row r="783" spans="1:2">
      <c r="A783" s="14" t="s">
        <v>8221</v>
      </c>
      <c r="B783">
        <v>0</v>
      </c>
    </row>
    <row r="784" spans="1:2">
      <c r="A784" s="14" t="s">
        <v>8221</v>
      </c>
      <c r="B784">
        <v>4</v>
      </c>
    </row>
    <row r="785" spans="1:2">
      <c r="A785" s="14" t="s">
        <v>8221</v>
      </c>
      <c r="B785">
        <v>8</v>
      </c>
    </row>
    <row r="786" spans="1:2">
      <c r="A786" s="14" t="s">
        <v>8221</v>
      </c>
      <c r="B786">
        <v>0</v>
      </c>
    </row>
    <row r="787" spans="1:2">
      <c r="A787" s="14" t="s">
        <v>8221</v>
      </c>
      <c r="B787">
        <v>16</v>
      </c>
    </row>
    <row r="788" spans="1:2">
      <c r="A788" s="14" t="s">
        <v>8221</v>
      </c>
      <c r="B788">
        <v>2</v>
      </c>
    </row>
    <row r="789" spans="1:2">
      <c r="A789" s="14" t="s">
        <v>8221</v>
      </c>
      <c r="B789">
        <v>48</v>
      </c>
    </row>
    <row r="790" spans="1:2">
      <c r="A790" s="14" t="s">
        <v>8221</v>
      </c>
      <c r="B790">
        <v>2</v>
      </c>
    </row>
    <row r="791" spans="1:2">
      <c r="A791" s="14" t="s">
        <v>8221</v>
      </c>
      <c r="B791">
        <v>2</v>
      </c>
    </row>
    <row r="792" spans="1:2">
      <c r="A792" s="14" t="s">
        <v>8221</v>
      </c>
      <c r="B792">
        <v>1</v>
      </c>
    </row>
    <row r="793" spans="1:2">
      <c r="A793" s="14" t="s">
        <v>8221</v>
      </c>
      <c r="B793">
        <v>17</v>
      </c>
    </row>
    <row r="794" spans="1:2">
      <c r="A794" s="14" t="s">
        <v>8221</v>
      </c>
      <c r="B794">
        <v>0</v>
      </c>
    </row>
    <row r="795" spans="1:2">
      <c r="A795" s="14" t="s">
        <v>8221</v>
      </c>
      <c r="B795">
        <v>11</v>
      </c>
    </row>
    <row r="796" spans="1:2">
      <c r="A796" s="14" t="s">
        <v>8221</v>
      </c>
      <c r="B796">
        <v>95</v>
      </c>
    </row>
    <row r="797" spans="1:2">
      <c r="A797" s="14" t="s">
        <v>8221</v>
      </c>
      <c r="B797">
        <v>13</v>
      </c>
    </row>
    <row r="798" spans="1:2">
      <c r="A798" s="14" t="s">
        <v>8221</v>
      </c>
      <c r="B798">
        <v>2</v>
      </c>
    </row>
    <row r="799" spans="1:2">
      <c r="A799" s="14" t="s">
        <v>8221</v>
      </c>
      <c r="B799">
        <v>2</v>
      </c>
    </row>
    <row r="800" spans="1:2">
      <c r="A800" s="14" t="s">
        <v>8221</v>
      </c>
      <c r="B800">
        <v>3</v>
      </c>
    </row>
    <row r="801" spans="1:2">
      <c r="A801" s="14" t="s">
        <v>8221</v>
      </c>
      <c r="B801">
        <v>0</v>
      </c>
    </row>
    <row r="802" spans="1:2">
      <c r="A802" s="14" t="s">
        <v>8221</v>
      </c>
      <c r="B802">
        <v>0</v>
      </c>
    </row>
    <row r="803" spans="1:2">
      <c r="A803" s="14" t="s">
        <v>8221</v>
      </c>
      <c r="B803">
        <v>0</v>
      </c>
    </row>
    <row r="804" spans="1:2">
      <c r="A804" s="14" t="s">
        <v>8221</v>
      </c>
      <c r="B804">
        <v>2</v>
      </c>
    </row>
    <row r="805" spans="1:2">
      <c r="A805" s="14" t="s">
        <v>8221</v>
      </c>
      <c r="B805">
        <v>24</v>
      </c>
    </row>
    <row r="806" spans="1:2">
      <c r="A806" s="14" t="s">
        <v>8221</v>
      </c>
      <c r="B806">
        <v>25</v>
      </c>
    </row>
    <row r="807" spans="1:2">
      <c r="A807" s="14" t="s">
        <v>8221</v>
      </c>
      <c r="B807">
        <v>3</v>
      </c>
    </row>
    <row r="808" spans="1:2">
      <c r="A808" s="14" t="s">
        <v>8221</v>
      </c>
      <c r="B808">
        <v>41</v>
      </c>
    </row>
    <row r="809" spans="1:2">
      <c r="A809" s="14" t="s">
        <v>8221</v>
      </c>
      <c r="B809">
        <v>2</v>
      </c>
    </row>
    <row r="810" spans="1:2">
      <c r="A810" s="14" t="s">
        <v>8221</v>
      </c>
      <c r="B810">
        <v>4</v>
      </c>
    </row>
    <row r="811" spans="1:2">
      <c r="A811" s="14" t="s">
        <v>8221</v>
      </c>
      <c r="B811">
        <v>99</v>
      </c>
    </row>
    <row r="812" spans="1:2">
      <c r="A812" s="14" t="s">
        <v>8221</v>
      </c>
      <c r="B812">
        <v>4</v>
      </c>
    </row>
    <row r="813" spans="1:2">
      <c r="A813" s="14" t="s">
        <v>8221</v>
      </c>
      <c r="B813">
        <v>4</v>
      </c>
    </row>
    <row r="814" spans="1:2">
      <c r="A814" s="14" t="s">
        <v>8221</v>
      </c>
      <c r="B814">
        <v>38</v>
      </c>
    </row>
    <row r="815" spans="1:2">
      <c r="A815" s="14" t="s">
        <v>8221</v>
      </c>
      <c r="B815">
        <v>285</v>
      </c>
    </row>
    <row r="816" spans="1:2">
      <c r="A816" s="14" t="s">
        <v>8221</v>
      </c>
      <c r="B816">
        <v>1</v>
      </c>
    </row>
    <row r="817" spans="1:2">
      <c r="A817" s="14" t="s">
        <v>8221</v>
      </c>
      <c r="B817">
        <v>42</v>
      </c>
    </row>
    <row r="818" spans="1:2">
      <c r="A818" s="14" t="s">
        <v>8221</v>
      </c>
      <c r="B818">
        <v>26</v>
      </c>
    </row>
    <row r="819" spans="1:2">
      <c r="A819" s="14" t="s">
        <v>8221</v>
      </c>
      <c r="B819">
        <v>2</v>
      </c>
    </row>
    <row r="820" spans="1:2">
      <c r="A820" s="14" t="s">
        <v>8221</v>
      </c>
      <c r="B820">
        <v>4</v>
      </c>
    </row>
    <row r="821" spans="1:2">
      <c r="A821" s="14" t="s">
        <v>8221</v>
      </c>
      <c r="B821">
        <v>6</v>
      </c>
    </row>
    <row r="822" spans="1:2">
      <c r="A822" s="14" t="s">
        <v>8221</v>
      </c>
      <c r="B822">
        <v>70</v>
      </c>
    </row>
    <row r="823" spans="1:2">
      <c r="A823" s="14" t="s">
        <v>8221</v>
      </c>
      <c r="B823">
        <v>9</v>
      </c>
    </row>
    <row r="824" spans="1:2">
      <c r="A824" s="14" t="s">
        <v>8221</v>
      </c>
      <c r="B824">
        <v>8</v>
      </c>
    </row>
    <row r="825" spans="1:2">
      <c r="A825" s="14" t="s">
        <v>8221</v>
      </c>
      <c r="B825">
        <v>105</v>
      </c>
    </row>
    <row r="826" spans="1:2">
      <c r="A826" s="14" t="s">
        <v>8221</v>
      </c>
      <c r="B826">
        <v>12</v>
      </c>
    </row>
    <row r="827" spans="1:2">
      <c r="A827" s="14" t="s">
        <v>8221</v>
      </c>
      <c r="B827">
        <v>0</v>
      </c>
    </row>
    <row r="828" spans="1:2">
      <c r="A828" s="14" t="s">
        <v>8221</v>
      </c>
      <c r="B828">
        <v>16</v>
      </c>
    </row>
    <row r="829" spans="1:2">
      <c r="A829" s="14" t="s">
        <v>8221</v>
      </c>
      <c r="B829">
        <v>7</v>
      </c>
    </row>
    <row r="830" spans="1:2">
      <c r="A830" s="14" t="s">
        <v>8221</v>
      </c>
      <c r="B830">
        <v>4</v>
      </c>
    </row>
    <row r="831" spans="1:2">
      <c r="A831" s="14" t="s">
        <v>8221</v>
      </c>
      <c r="B831">
        <v>1</v>
      </c>
    </row>
    <row r="832" spans="1:2">
      <c r="A832" s="14" t="s">
        <v>8221</v>
      </c>
      <c r="B832">
        <v>28</v>
      </c>
    </row>
    <row r="833" spans="1:2">
      <c r="A833" s="14" t="s">
        <v>8221</v>
      </c>
      <c r="B833">
        <v>1</v>
      </c>
    </row>
    <row r="834" spans="1:2">
      <c r="A834" s="14" t="s">
        <v>8221</v>
      </c>
      <c r="B834">
        <v>1</v>
      </c>
    </row>
    <row r="835" spans="1:2">
      <c r="A835" s="14" t="s">
        <v>8221</v>
      </c>
      <c r="B835">
        <v>5</v>
      </c>
    </row>
    <row r="836" spans="1:2">
      <c r="A836" s="14" t="s">
        <v>8221</v>
      </c>
      <c r="B836">
        <v>3</v>
      </c>
    </row>
    <row r="837" spans="1:2">
      <c r="A837" s="14" t="s">
        <v>8221</v>
      </c>
      <c r="B837">
        <v>2</v>
      </c>
    </row>
    <row r="838" spans="1:2">
      <c r="A838" s="14" t="s">
        <v>8221</v>
      </c>
      <c r="B838">
        <v>0</v>
      </c>
    </row>
    <row r="839" spans="1:2">
      <c r="A839" s="14" t="s">
        <v>8221</v>
      </c>
      <c r="B839">
        <v>0</v>
      </c>
    </row>
    <row r="840" spans="1:2">
      <c r="A840" s="14" t="s">
        <v>8221</v>
      </c>
      <c r="B840">
        <v>3</v>
      </c>
    </row>
    <row r="841" spans="1:2">
      <c r="A841" s="14" t="s">
        <v>8221</v>
      </c>
      <c r="B841">
        <v>0</v>
      </c>
    </row>
    <row r="842" spans="1:2">
      <c r="A842" s="14" t="s">
        <v>8221</v>
      </c>
      <c r="B842">
        <v>0</v>
      </c>
    </row>
    <row r="843" spans="1:2">
      <c r="A843" s="14" t="s">
        <v>8221</v>
      </c>
      <c r="B843">
        <v>3</v>
      </c>
    </row>
    <row r="844" spans="1:2">
      <c r="A844" s="14" t="s">
        <v>8221</v>
      </c>
      <c r="B844">
        <v>7</v>
      </c>
    </row>
    <row r="845" spans="1:2">
      <c r="A845" s="14" t="s">
        <v>8221</v>
      </c>
      <c r="B845">
        <v>25</v>
      </c>
    </row>
    <row r="846" spans="1:2">
      <c r="A846" s="14" t="s">
        <v>8221</v>
      </c>
      <c r="B846">
        <v>10</v>
      </c>
    </row>
    <row r="847" spans="1:2">
      <c r="A847" s="14" t="s">
        <v>8221</v>
      </c>
      <c r="B847">
        <v>3</v>
      </c>
    </row>
    <row r="848" spans="1:2">
      <c r="A848" s="14" t="s">
        <v>8221</v>
      </c>
      <c r="B848">
        <v>5</v>
      </c>
    </row>
    <row r="849" spans="1:2">
      <c r="A849" s="14" t="s">
        <v>8221</v>
      </c>
      <c r="B849">
        <v>5</v>
      </c>
    </row>
    <row r="850" spans="1:2">
      <c r="A850" s="14" t="s">
        <v>8221</v>
      </c>
      <c r="B850">
        <v>27</v>
      </c>
    </row>
    <row r="851" spans="1:2">
      <c r="A851" s="14" t="s">
        <v>8221</v>
      </c>
      <c r="B851">
        <v>2</v>
      </c>
    </row>
    <row r="852" spans="1:2">
      <c r="A852" s="14" t="s">
        <v>8221</v>
      </c>
      <c r="B852">
        <v>236</v>
      </c>
    </row>
    <row r="853" spans="1:2">
      <c r="A853" s="14" t="s">
        <v>8221</v>
      </c>
      <c r="B853">
        <v>1</v>
      </c>
    </row>
    <row r="854" spans="1:2">
      <c r="A854" s="14" t="s">
        <v>8221</v>
      </c>
      <c r="B854">
        <v>12</v>
      </c>
    </row>
    <row r="855" spans="1:2">
      <c r="A855" s="14" t="s">
        <v>8221</v>
      </c>
      <c r="B855">
        <v>4</v>
      </c>
    </row>
    <row r="856" spans="1:2">
      <c r="A856" s="14" t="s">
        <v>8221</v>
      </c>
      <c r="B856">
        <v>3</v>
      </c>
    </row>
    <row r="857" spans="1:2">
      <c r="A857" s="14" t="s">
        <v>8221</v>
      </c>
      <c r="B857">
        <v>99</v>
      </c>
    </row>
    <row r="858" spans="1:2">
      <c r="A858" s="14" t="s">
        <v>8221</v>
      </c>
      <c r="B858">
        <v>3</v>
      </c>
    </row>
    <row r="859" spans="1:2">
      <c r="A859" s="14" t="s">
        <v>8221</v>
      </c>
      <c r="B859">
        <v>3</v>
      </c>
    </row>
    <row r="860" spans="1:2">
      <c r="A860" s="14" t="s">
        <v>8221</v>
      </c>
      <c r="B860">
        <v>22</v>
      </c>
    </row>
    <row r="861" spans="1:2">
      <c r="A861" s="14" t="s">
        <v>8221</v>
      </c>
      <c r="B861">
        <v>4</v>
      </c>
    </row>
    <row r="862" spans="1:2">
      <c r="A862" s="14" t="s">
        <v>8221</v>
      </c>
      <c r="B862">
        <v>534</v>
      </c>
    </row>
    <row r="863" spans="1:2">
      <c r="A863" s="14" t="s">
        <v>8221</v>
      </c>
      <c r="B863">
        <v>12</v>
      </c>
    </row>
    <row r="864" spans="1:2">
      <c r="A864" s="14" t="s">
        <v>8221</v>
      </c>
      <c r="B864">
        <v>56</v>
      </c>
    </row>
    <row r="865" spans="1:2">
      <c r="A865" s="14" t="s">
        <v>8221</v>
      </c>
      <c r="B865">
        <v>11</v>
      </c>
    </row>
    <row r="866" spans="1:2">
      <c r="A866" s="14" t="s">
        <v>8221</v>
      </c>
      <c r="B866">
        <v>0</v>
      </c>
    </row>
    <row r="867" spans="1:2">
      <c r="A867" s="14" t="s">
        <v>8221</v>
      </c>
      <c r="B867">
        <v>12</v>
      </c>
    </row>
    <row r="868" spans="1:2">
      <c r="A868" s="14" t="s">
        <v>8221</v>
      </c>
      <c r="B868">
        <v>5</v>
      </c>
    </row>
    <row r="869" spans="1:2">
      <c r="A869" s="14" t="s">
        <v>8221</v>
      </c>
      <c r="B869">
        <v>24</v>
      </c>
    </row>
    <row r="870" spans="1:2">
      <c r="A870" s="14" t="s">
        <v>8221</v>
      </c>
      <c r="B870">
        <v>89</v>
      </c>
    </row>
    <row r="871" spans="1:2">
      <c r="A871" s="14" t="s">
        <v>8221</v>
      </c>
      <c r="B871">
        <v>1</v>
      </c>
    </row>
    <row r="872" spans="1:2">
      <c r="A872" s="14" t="s">
        <v>8221</v>
      </c>
      <c r="B872">
        <v>55</v>
      </c>
    </row>
    <row r="873" spans="1:2">
      <c r="A873" s="14" t="s">
        <v>8221</v>
      </c>
      <c r="B873">
        <v>2</v>
      </c>
    </row>
    <row r="874" spans="1:2">
      <c r="A874" s="14" t="s">
        <v>8221</v>
      </c>
      <c r="B874">
        <v>0</v>
      </c>
    </row>
    <row r="875" spans="1:2">
      <c r="A875" s="14" t="s">
        <v>8221</v>
      </c>
      <c r="B875">
        <v>4</v>
      </c>
    </row>
    <row r="876" spans="1:2">
      <c r="A876" s="14" t="s">
        <v>8221</v>
      </c>
      <c r="B876">
        <v>6</v>
      </c>
    </row>
    <row r="877" spans="1:2">
      <c r="A877" s="14" t="s">
        <v>8221</v>
      </c>
      <c r="B877">
        <v>4</v>
      </c>
    </row>
    <row r="878" spans="1:2">
      <c r="A878" s="14" t="s">
        <v>8221</v>
      </c>
      <c r="B878">
        <v>4</v>
      </c>
    </row>
    <row r="879" spans="1:2">
      <c r="A879" s="14" t="s">
        <v>8221</v>
      </c>
      <c r="B879">
        <v>2</v>
      </c>
    </row>
    <row r="880" spans="1:2">
      <c r="A880" s="14" t="s">
        <v>8221</v>
      </c>
      <c r="B880">
        <v>5</v>
      </c>
    </row>
    <row r="881" spans="1:2">
      <c r="A881" s="14" t="s">
        <v>8221</v>
      </c>
      <c r="B881">
        <v>83</v>
      </c>
    </row>
    <row r="882" spans="1:2">
      <c r="A882" s="14" t="s">
        <v>8221</v>
      </c>
      <c r="B882">
        <v>57</v>
      </c>
    </row>
    <row r="883" spans="1:2">
      <c r="A883" s="14" t="s">
        <v>8221</v>
      </c>
      <c r="B883">
        <v>311</v>
      </c>
    </row>
    <row r="884" spans="1:2">
      <c r="A884" s="14" t="s">
        <v>8221</v>
      </c>
      <c r="B884">
        <v>2</v>
      </c>
    </row>
    <row r="885" spans="1:2">
      <c r="A885" s="14" t="s">
        <v>8221</v>
      </c>
      <c r="B885">
        <v>16</v>
      </c>
    </row>
    <row r="886" spans="1:2">
      <c r="A886" s="14" t="s">
        <v>8221</v>
      </c>
      <c r="B886">
        <v>9</v>
      </c>
    </row>
    <row r="887" spans="1:2">
      <c r="A887" s="14" t="s">
        <v>8221</v>
      </c>
      <c r="B887">
        <v>1</v>
      </c>
    </row>
    <row r="888" spans="1:2">
      <c r="A888" s="14" t="s">
        <v>8221</v>
      </c>
      <c r="B888">
        <v>12</v>
      </c>
    </row>
    <row r="889" spans="1:2">
      <c r="A889" s="14" t="s">
        <v>8221</v>
      </c>
      <c r="B889">
        <v>0</v>
      </c>
    </row>
    <row r="890" spans="1:2">
      <c r="A890" s="14" t="s">
        <v>8221</v>
      </c>
      <c r="B890">
        <v>20</v>
      </c>
    </row>
    <row r="891" spans="1:2">
      <c r="A891" s="14" t="s">
        <v>8221</v>
      </c>
      <c r="B891">
        <v>16</v>
      </c>
    </row>
    <row r="892" spans="1:2">
      <c r="A892" s="14" t="s">
        <v>8221</v>
      </c>
      <c r="B892">
        <v>33</v>
      </c>
    </row>
    <row r="893" spans="1:2">
      <c r="A893" s="14" t="s">
        <v>8221</v>
      </c>
      <c r="B893">
        <v>2</v>
      </c>
    </row>
    <row r="894" spans="1:2">
      <c r="A894" s="14" t="s">
        <v>8221</v>
      </c>
      <c r="B894">
        <v>6</v>
      </c>
    </row>
    <row r="895" spans="1:2">
      <c r="A895" s="14" t="s">
        <v>8221</v>
      </c>
      <c r="B895">
        <v>0</v>
      </c>
    </row>
    <row r="896" spans="1:2">
      <c r="A896" s="14" t="s">
        <v>8221</v>
      </c>
      <c r="B896">
        <v>3</v>
      </c>
    </row>
    <row r="897" spans="1:2">
      <c r="A897" s="14" t="s">
        <v>8221</v>
      </c>
      <c r="B897">
        <v>0</v>
      </c>
    </row>
    <row r="898" spans="1:2">
      <c r="A898" s="14" t="s">
        <v>8221</v>
      </c>
      <c r="B898">
        <v>3</v>
      </c>
    </row>
    <row r="899" spans="1:2">
      <c r="A899" s="14" t="s">
        <v>8221</v>
      </c>
      <c r="B899">
        <v>13</v>
      </c>
    </row>
    <row r="900" spans="1:2">
      <c r="A900" s="14" t="s">
        <v>8221</v>
      </c>
      <c r="B900">
        <v>6</v>
      </c>
    </row>
    <row r="901" spans="1:2">
      <c r="A901" s="14" t="s">
        <v>8221</v>
      </c>
      <c r="B901">
        <v>1</v>
      </c>
    </row>
    <row r="902" spans="1:2">
      <c r="A902" s="14" t="s">
        <v>8221</v>
      </c>
      <c r="B902">
        <v>0</v>
      </c>
    </row>
    <row r="903" spans="1:2">
      <c r="A903" s="14" t="s">
        <v>8221</v>
      </c>
      <c r="B903">
        <v>5</v>
      </c>
    </row>
    <row r="904" spans="1:2">
      <c r="A904" s="14" t="s">
        <v>8221</v>
      </c>
      <c r="B904">
        <v>0</v>
      </c>
    </row>
    <row r="905" spans="1:2">
      <c r="A905" s="14" t="s">
        <v>8221</v>
      </c>
      <c r="B905">
        <v>36</v>
      </c>
    </row>
    <row r="906" spans="1:2">
      <c r="A906" s="14" t="s">
        <v>8221</v>
      </c>
      <c r="B906">
        <v>1</v>
      </c>
    </row>
    <row r="907" spans="1:2">
      <c r="A907" s="14" t="s">
        <v>8221</v>
      </c>
      <c r="B907">
        <v>1</v>
      </c>
    </row>
    <row r="908" spans="1:2">
      <c r="A908" s="14" t="s">
        <v>8221</v>
      </c>
      <c r="B908">
        <v>1</v>
      </c>
    </row>
    <row r="909" spans="1:2">
      <c r="A909" s="14" t="s">
        <v>8221</v>
      </c>
      <c r="B909">
        <v>9</v>
      </c>
    </row>
    <row r="910" spans="1:2">
      <c r="A910" s="14" t="s">
        <v>8221</v>
      </c>
      <c r="B910">
        <v>1</v>
      </c>
    </row>
    <row r="911" spans="1:2">
      <c r="A911" s="14" t="s">
        <v>8221</v>
      </c>
      <c r="B911">
        <v>0</v>
      </c>
    </row>
    <row r="912" spans="1:2">
      <c r="A912" s="14" t="s">
        <v>8221</v>
      </c>
      <c r="B912">
        <v>1</v>
      </c>
    </row>
    <row r="913" spans="1:2">
      <c r="A913" s="14" t="s">
        <v>8221</v>
      </c>
      <c r="B913">
        <v>1</v>
      </c>
    </row>
    <row r="914" spans="1:2">
      <c r="A914" s="14" t="s">
        <v>8221</v>
      </c>
      <c r="B914">
        <v>4</v>
      </c>
    </row>
    <row r="915" spans="1:2">
      <c r="A915" s="14" t="s">
        <v>8221</v>
      </c>
      <c r="B915">
        <v>2</v>
      </c>
    </row>
    <row r="916" spans="1:2">
      <c r="A916" s="14" t="s">
        <v>8221</v>
      </c>
      <c r="B916">
        <v>2</v>
      </c>
    </row>
    <row r="917" spans="1:2">
      <c r="A917" s="14" t="s">
        <v>8221</v>
      </c>
      <c r="B917">
        <v>2</v>
      </c>
    </row>
    <row r="918" spans="1:2">
      <c r="A918" s="14" t="s">
        <v>8221</v>
      </c>
      <c r="B918">
        <v>0</v>
      </c>
    </row>
    <row r="919" spans="1:2">
      <c r="A919" s="14" t="s">
        <v>8221</v>
      </c>
      <c r="B919">
        <v>2</v>
      </c>
    </row>
    <row r="920" spans="1:2">
      <c r="A920" s="14" t="s">
        <v>8221</v>
      </c>
      <c r="B920">
        <v>4</v>
      </c>
    </row>
    <row r="921" spans="1:2">
      <c r="A921" s="14" t="s">
        <v>8221</v>
      </c>
      <c r="B921">
        <v>2</v>
      </c>
    </row>
    <row r="922" spans="1:2">
      <c r="A922" s="14" t="s">
        <v>8221</v>
      </c>
      <c r="B922">
        <v>0</v>
      </c>
    </row>
    <row r="923" spans="1:2">
      <c r="A923" s="14" t="s">
        <v>8221</v>
      </c>
      <c r="B923">
        <v>1</v>
      </c>
    </row>
    <row r="924" spans="1:2">
      <c r="A924" s="14" t="s">
        <v>8221</v>
      </c>
      <c r="B924">
        <v>0</v>
      </c>
    </row>
    <row r="925" spans="1:2">
      <c r="A925" s="14" t="s">
        <v>8221</v>
      </c>
      <c r="B925">
        <v>2</v>
      </c>
    </row>
    <row r="926" spans="1:2">
      <c r="A926" s="14" t="s">
        <v>8221</v>
      </c>
      <c r="B926">
        <v>7</v>
      </c>
    </row>
    <row r="927" spans="1:2">
      <c r="A927" s="14" t="s">
        <v>8221</v>
      </c>
      <c r="B927">
        <v>5</v>
      </c>
    </row>
    <row r="928" spans="1:2">
      <c r="A928" s="14" t="s">
        <v>8221</v>
      </c>
      <c r="B928">
        <v>0</v>
      </c>
    </row>
    <row r="929" spans="1:2">
      <c r="A929" s="14" t="s">
        <v>8221</v>
      </c>
      <c r="B929">
        <v>0</v>
      </c>
    </row>
    <row r="930" spans="1:2">
      <c r="A930" s="14" t="s">
        <v>8221</v>
      </c>
      <c r="B930">
        <v>0</v>
      </c>
    </row>
    <row r="931" spans="1:2">
      <c r="A931" s="14" t="s">
        <v>8221</v>
      </c>
      <c r="B931">
        <v>2</v>
      </c>
    </row>
    <row r="932" spans="1:2">
      <c r="A932" s="14" t="s">
        <v>8221</v>
      </c>
      <c r="B932">
        <v>0</v>
      </c>
    </row>
    <row r="933" spans="1:2">
      <c r="A933" s="14" t="s">
        <v>8221</v>
      </c>
      <c r="B933">
        <v>0</v>
      </c>
    </row>
    <row r="934" spans="1:2">
      <c r="A934" s="14" t="s">
        <v>8221</v>
      </c>
      <c r="B934">
        <v>28</v>
      </c>
    </row>
    <row r="935" spans="1:2">
      <c r="A935" s="14" t="s">
        <v>8221</v>
      </c>
      <c r="B935">
        <v>2</v>
      </c>
    </row>
    <row r="936" spans="1:2">
      <c r="A936" s="14" t="s">
        <v>8221</v>
      </c>
      <c r="B936">
        <v>0</v>
      </c>
    </row>
    <row r="937" spans="1:2">
      <c r="A937" s="14" t="s">
        <v>8221</v>
      </c>
      <c r="B937">
        <v>0</v>
      </c>
    </row>
    <row r="938" spans="1:2">
      <c r="A938" s="14" t="s">
        <v>8221</v>
      </c>
      <c r="B938">
        <v>0</v>
      </c>
    </row>
    <row r="939" spans="1:2">
      <c r="A939" s="14" t="s">
        <v>8221</v>
      </c>
      <c r="B939">
        <v>4</v>
      </c>
    </row>
    <row r="940" spans="1:2">
      <c r="A940" s="14" t="s">
        <v>8221</v>
      </c>
      <c r="B940">
        <v>12</v>
      </c>
    </row>
    <row r="941" spans="1:2">
      <c r="A941" s="14" t="s">
        <v>8221</v>
      </c>
      <c r="B941">
        <v>0</v>
      </c>
    </row>
    <row r="942" spans="1:2">
      <c r="A942" s="14" t="s">
        <v>8221</v>
      </c>
      <c r="B942">
        <v>33</v>
      </c>
    </row>
    <row r="943" spans="1:2">
      <c r="A943" s="14" t="s">
        <v>8221</v>
      </c>
      <c r="B943">
        <v>0</v>
      </c>
    </row>
    <row r="944" spans="1:2">
      <c r="A944" s="14" t="s">
        <v>8221</v>
      </c>
      <c r="B944">
        <v>4</v>
      </c>
    </row>
    <row r="945" spans="1:2">
      <c r="A945" s="14" t="s">
        <v>8221</v>
      </c>
      <c r="B945">
        <v>0</v>
      </c>
    </row>
    <row r="946" spans="1:2">
      <c r="A946" s="14" t="s">
        <v>8221</v>
      </c>
      <c r="B946">
        <v>11</v>
      </c>
    </row>
    <row r="947" spans="1:2">
      <c r="A947" s="14" t="s">
        <v>8221</v>
      </c>
      <c r="B947">
        <v>1</v>
      </c>
    </row>
    <row r="948" spans="1:2">
      <c r="A948" s="14" t="s">
        <v>8221</v>
      </c>
      <c r="B948">
        <v>5</v>
      </c>
    </row>
    <row r="949" spans="1:2">
      <c r="A949" s="14" t="s">
        <v>8221</v>
      </c>
      <c r="B949">
        <v>0</v>
      </c>
    </row>
    <row r="950" spans="1:2">
      <c r="A950" s="14" t="s">
        <v>8221</v>
      </c>
      <c r="B950">
        <v>1</v>
      </c>
    </row>
    <row r="951" spans="1:2">
      <c r="A951" s="14" t="s">
        <v>8221</v>
      </c>
      <c r="B951">
        <v>1</v>
      </c>
    </row>
    <row r="952" spans="1:2">
      <c r="A952" s="14" t="s">
        <v>8221</v>
      </c>
      <c r="B952">
        <v>6</v>
      </c>
    </row>
    <row r="953" spans="1:2">
      <c r="A953" s="14" t="s">
        <v>8221</v>
      </c>
      <c r="B953">
        <v>8</v>
      </c>
    </row>
    <row r="954" spans="1:2">
      <c r="A954" s="14" t="s">
        <v>8221</v>
      </c>
      <c r="B954">
        <v>1</v>
      </c>
    </row>
    <row r="955" spans="1:2">
      <c r="A955" s="14" t="s">
        <v>8221</v>
      </c>
      <c r="B955">
        <v>0</v>
      </c>
    </row>
    <row r="956" spans="1:2">
      <c r="A956" s="14" t="s">
        <v>8221</v>
      </c>
      <c r="B956">
        <v>2</v>
      </c>
    </row>
    <row r="957" spans="1:2">
      <c r="A957" s="14" t="s">
        <v>8221</v>
      </c>
      <c r="B957">
        <v>1</v>
      </c>
    </row>
    <row r="958" spans="1:2">
      <c r="A958" s="14" t="s">
        <v>8221</v>
      </c>
      <c r="B958">
        <v>0</v>
      </c>
    </row>
    <row r="959" spans="1:2">
      <c r="A959" s="14" t="s">
        <v>8221</v>
      </c>
      <c r="B959">
        <v>1</v>
      </c>
    </row>
    <row r="960" spans="1:2">
      <c r="A960" s="14" t="s">
        <v>8221</v>
      </c>
      <c r="B960">
        <v>19</v>
      </c>
    </row>
    <row r="961" spans="1:2">
      <c r="A961" s="14" t="s">
        <v>8221</v>
      </c>
      <c r="B961">
        <v>27</v>
      </c>
    </row>
    <row r="962" spans="1:2">
      <c r="A962" s="14" t="s">
        <v>8221</v>
      </c>
      <c r="B962">
        <v>7</v>
      </c>
    </row>
    <row r="963" spans="1:2">
      <c r="A963" s="14" t="s">
        <v>8221</v>
      </c>
      <c r="B963">
        <v>14</v>
      </c>
    </row>
    <row r="964" spans="1:2">
      <c r="A964" s="14" t="s">
        <v>8221</v>
      </c>
      <c r="B964">
        <v>5</v>
      </c>
    </row>
    <row r="965" spans="1:2">
      <c r="A965" s="14" t="s">
        <v>8221</v>
      </c>
      <c r="B965">
        <v>30</v>
      </c>
    </row>
    <row r="966" spans="1:2">
      <c r="A966" s="14" t="s">
        <v>8221</v>
      </c>
      <c r="B966">
        <v>1</v>
      </c>
    </row>
    <row r="967" spans="1:2">
      <c r="A967" s="14" t="s">
        <v>8221</v>
      </c>
      <c r="B967">
        <v>0</v>
      </c>
    </row>
    <row r="968" spans="1:2">
      <c r="A968" s="14" t="s">
        <v>8221</v>
      </c>
      <c r="B968">
        <v>60</v>
      </c>
    </row>
    <row r="969" spans="1:2">
      <c r="A969" s="14" t="s">
        <v>8221</v>
      </c>
      <c r="B969">
        <v>84</v>
      </c>
    </row>
    <row r="970" spans="1:2">
      <c r="A970" s="14" t="s">
        <v>8221</v>
      </c>
      <c r="B970">
        <v>47</v>
      </c>
    </row>
    <row r="971" spans="1:2">
      <c r="A971" s="14" t="s">
        <v>8221</v>
      </c>
      <c r="B971">
        <v>66</v>
      </c>
    </row>
    <row r="972" spans="1:2">
      <c r="A972" s="14" t="s">
        <v>8221</v>
      </c>
      <c r="B972">
        <v>171</v>
      </c>
    </row>
    <row r="973" spans="1:2">
      <c r="A973" s="14" t="s">
        <v>8221</v>
      </c>
      <c r="B973">
        <v>29</v>
      </c>
    </row>
    <row r="974" spans="1:2">
      <c r="A974" s="14" t="s">
        <v>8221</v>
      </c>
      <c r="B974">
        <v>9</v>
      </c>
    </row>
    <row r="975" spans="1:2">
      <c r="A975" s="14" t="s">
        <v>8221</v>
      </c>
      <c r="B975">
        <v>27</v>
      </c>
    </row>
    <row r="976" spans="1:2">
      <c r="A976" s="14" t="s">
        <v>8221</v>
      </c>
      <c r="B976">
        <v>2</v>
      </c>
    </row>
    <row r="977" spans="1:2">
      <c r="A977" s="14" t="s">
        <v>8221</v>
      </c>
      <c r="B977">
        <v>3</v>
      </c>
    </row>
    <row r="978" spans="1:2">
      <c r="A978" s="14" t="s">
        <v>8221</v>
      </c>
      <c r="B978">
        <v>4</v>
      </c>
    </row>
    <row r="979" spans="1:2">
      <c r="A979" s="14" t="s">
        <v>8221</v>
      </c>
      <c r="B979">
        <v>2</v>
      </c>
    </row>
    <row r="980" spans="1:2">
      <c r="A980" s="14" t="s">
        <v>8221</v>
      </c>
      <c r="B980">
        <v>20</v>
      </c>
    </row>
    <row r="981" spans="1:2">
      <c r="A981" s="14" t="s">
        <v>8221</v>
      </c>
      <c r="B981">
        <v>3</v>
      </c>
    </row>
    <row r="982" spans="1:2">
      <c r="A982" s="14" t="s">
        <v>8221</v>
      </c>
      <c r="B982">
        <v>4</v>
      </c>
    </row>
    <row r="983" spans="1:2">
      <c r="A983" s="14" t="s">
        <v>8221</v>
      </c>
      <c r="B983">
        <v>1</v>
      </c>
    </row>
    <row r="984" spans="1:2">
      <c r="A984" s="14" t="s">
        <v>8221</v>
      </c>
      <c r="B984">
        <v>0</v>
      </c>
    </row>
    <row r="985" spans="1:2">
      <c r="A985" s="14" t="s">
        <v>8221</v>
      </c>
      <c r="B985">
        <v>0</v>
      </c>
    </row>
    <row r="986" spans="1:2">
      <c r="A986" s="14" t="s">
        <v>8221</v>
      </c>
      <c r="B986">
        <v>14</v>
      </c>
    </row>
    <row r="987" spans="1:2">
      <c r="A987" s="14" t="s">
        <v>8221</v>
      </c>
      <c r="B987">
        <v>1</v>
      </c>
    </row>
    <row r="988" spans="1:2">
      <c r="A988" s="14" t="s">
        <v>8221</v>
      </c>
      <c r="B988">
        <v>118</v>
      </c>
    </row>
    <row r="989" spans="1:2">
      <c r="A989" s="14" t="s">
        <v>8221</v>
      </c>
      <c r="B989">
        <v>2</v>
      </c>
    </row>
    <row r="990" spans="1:2">
      <c r="A990" s="14" t="s">
        <v>8221</v>
      </c>
      <c r="B990">
        <v>1</v>
      </c>
    </row>
    <row r="991" spans="1:2">
      <c r="A991" s="14" t="s">
        <v>8221</v>
      </c>
      <c r="B991">
        <v>3</v>
      </c>
    </row>
    <row r="992" spans="1:2">
      <c r="A992" s="14" t="s">
        <v>8221</v>
      </c>
      <c r="B992">
        <v>1</v>
      </c>
    </row>
    <row r="993" spans="1:2">
      <c r="A993" s="14" t="s">
        <v>8221</v>
      </c>
      <c r="B993">
        <v>3</v>
      </c>
    </row>
    <row r="994" spans="1:2">
      <c r="A994" s="14" t="s">
        <v>8221</v>
      </c>
      <c r="B994">
        <v>38</v>
      </c>
    </row>
    <row r="995" spans="1:2">
      <c r="A995" s="14" t="s">
        <v>8221</v>
      </c>
      <c r="B995">
        <v>52</v>
      </c>
    </row>
    <row r="996" spans="1:2">
      <c r="A996" s="14" t="s">
        <v>8221</v>
      </c>
      <c r="B996">
        <v>2</v>
      </c>
    </row>
    <row r="997" spans="1:2">
      <c r="A997" s="14" t="s">
        <v>8221</v>
      </c>
      <c r="B997">
        <v>0</v>
      </c>
    </row>
    <row r="998" spans="1:2">
      <c r="A998" s="14" t="s">
        <v>8221</v>
      </c>
      <c r="B998">
        <v>4</v>
      </c>
    </row>
    <row r="999" spans="1:2">
      <c r="A999" s="14" t="s">
        <v>8221</v>
      </c>
      <c r="B999">
        <v>4</v>
      </c>
    </row>
    <row r="1000" spans="1:2">
      <c r="A1000" s="14" t="s">
        <v>8221</v>
      </c>
      <c r="B1000">
        <v>18</v>
      </c>
    </row>
    <row r="1001" spans="1:2">
      <c r="A1001" s="14" t="s">
        <v>8221</v>
      </c>
      <c r="B1001">
        <v>0</v>
      </c>
    </row>
    <row r="1002" spans="1:2">
      <c r="A1002" s="14" t="s">
        <v>8221</v>
      </c>
      <c r="B1002">
        <v>22</v>
      </c>
    </row>
    <row r="1003" spans="1:2">
      <c r="A1003" s="14" t="s">
        <v>8221</v>
      </c>
      <c r="B1003">
        <v>49</v>
      </c>
    </row>
    <row r="1004" spans="1:2">
      <c r="A1004" s="14" t="s">
        <v>8221</v>
      </c>
      <c r="B1004">
        <v>19</v>
      </c>
    </row>
    <row r="1005" spans="1:2">
      <c r="A1005" s="14" t="s">
        <v>8221</v>
      </c>
      <c r="B1005">
        <v>4</v>
      </c>
    </row>
    <row r="1006" spans="1:2">
      <c r="A1006" s="14" t="s">
        <v>8221</v>
      </c>
      <c r="B1006">
        <v>4</v>
      </c>
    </row>
    <row r="1007" spans="1:2">
      <c r="A1007" s="14" t="s">
        <v>8221</v>
      </c>
      <c r="B1007">
        <v>2</v>
      </c>
    </row>
    <row r="1008" spans="1:2">
      <c r="A1008" s="14" t="s">
        <v>8221</v>
      </c>
      <c r="B1008">
        <v>0</v>
      </c>
    </row>
    <row r="1009" spans="1:2">
      <c r="A1009" s="14" t="s">
        <v>8221</v>
      </c>
      <c r="B1009">
        <v>0</v>
      </c>
    </row>
    <row r="1010" spans="1:2">
      <c r="A1010" s="14" t="s">
        <v>8221</v>
      </c>
      <c r="B1010">
        <v>14</v>
      </c>
    </row>
    <row r="1011" spans="1:2">
      <c r="A1011" s="14" t="s">
        <v>8221</v>
      </c>
      <c r="B1011">
        <v>8</v>
      </c>
    </row>
    <row r="1012" spans="1:2">
      <c r="A1012" s="14" t="s">
        <v>8221</v>
      </c>
      <c r="B1012">
        <v>0</v>
      </c>
    </row>
    <row r="1013" spans="1:2">
      <c r="A1013" s="14" t="s">
        <v>8221</v>
      </c>
      <c r="B1013">
        <v>15</v>
      </c>
    </row>
    <row r="1014" spans="1:2">
      <c r="A1014" s="14" t="s">
        <v>8221</v>
      </c>
      <c r="B1014">
        <v>33</v>
      </c>
    </row>
    <row r="1015" spans="1:2">
      <c r="A1015" s="14" t="s">
        <v>8221</v>
      </c>
      <c r="B1015">
        <v>2</v>
      </c>
    </row>
    <row r="1016" spans="1:2">
      <c r="A1016" s="14" t="s">
        <v>8221</v>
      </c>
      <c r="B1016">
        <v>6</v>
      </c>
    </row>
    <row r="1017" spans="1:2">
      <c r="A1017" s="14" t="s">
        <v>8221</v>
      </c>
      <c r="B1017">
        <v>2</v>
      </c>
    </row>
    <row r="1018" spans="1:2">
      <c r="A1018" s="14" t="s">
        <v>8221</v>
      </c>
      <c r="B1018">
        <v>0</v>
      </c>
    </row>
    <row r="1019" spans="1:2">
      <c r="A1019" s="14" t="s">
        <v>8221</v>
      </c>
      <c r="B1019">
        <v>4</v>
      </c>
    </row>
    <row r="1020" spans="1:2">
      <c r="A1020" s="14" t="s">
        <v>8221</v>
      </c>
      <c r="B1020">
        <v>1</v>
      </c>
    </row>
    <row r="1021" spans="1:2">
      <c r="A1021" s="14" t="s">
        <v>8221</v>
      </c>
      <c r="B1021">
        <v>3</v>
      </c>
    </row>
    <row r="1022" spans="1:2">
      <c r="A1022" s="14" t="s">
        <v>8221</v>
      </c>
      <c r="B1022">
        <v>4</v>
      </c>
    </row>
    <row r="1023" spans="1:2">
      <c r="A1023" s="14" t="s">
        <v>8221</v>
      </c>
      <c r="B1023">
        <v>0</v>
      </c>
    </row>
    <row r="1024" spans="1:2">
      <c r="A1024" s="14" t="s">
        <v>8221</v>
      </c>
      <c r="B1024">
        <v>4</v>
      </c>
    </row>
    <row r="1025" spans="1:2">
      <c r="A1025" s="14" t="s">
        <v>8221</v>
      </c>
      <c r="B1025">
        <v>3</v>
      </c>
    </row>
    <row r="1026" spans="1:2">
      <c r="A1026" s="14" t="s">
        <v>8221</v>
      </c>
      <c r="B1026">
        <v>34</v>
      </c>
    </row>
    <row r="1027" spans="1:2">
      <c r="A1027" s="14" t="s">
        <v>8221</v>
      </c>
      <c r="B1027">
        <v>2</v>
      </c>
    </row>
    <row r="1028" spans="1:2">
      <c r="A1028" s="14" t="s">
        <v>8221</v>
      </c>
      <c r="B1028">
        <v>33</v>
      </c>
    </row>
    <row r="1029" spans="1:2">
      <c r="A1029" s="14" t="s">
        <v>8221</v>
      </c>
      <c r="B1029">
        <v>0</v>
      </c>
    </row>
    <row r="1030" spans="1:2">
      <c r="A1030" s="14" t="s">
        <v>8221</v>
      </c>
      <c r="B1030">
        <v>0</v>
      </c>
    </row>
    <row r="1031" spans="1:2">
      <c r="A1031" s="14" t="s">
        <v>8221</v>
      </c>
      <c r="B1031">
        <v>1</v>
      </c>
    </row>
    <row r="1032" spans="1:2">
      <c r="A1032" s="14" t="s">
        <v>8221</v>
      </c>
      <c r="B1032">
        <v>13</v>
      </c>
    </row>
    <row r="1033" spans="1:2">
      <c r="A1033" s="14" t="s">
        <v>8221</v>
      </c>
      <c r="B1033">
        <v>2</v>
      </c>
    </row>
    <row r="1034" spans="1:2">
      <c r="A1034" s="14" t="s">
        <v>8221</v>
      </c>
      <c r="B1034">
        <v>36</v>
      </c>
    </row>
    <row r="1035" spans="1:2">
      <c r="A1035" s="14" t="s">
        <v>8221</v>
      </c>
      <c r="B1035">
        <v>1</v>
      </c>
    </row>
    <row r="1036" spans="1:2">
      <c r="A1036" s="14" t="s">
        <v>8221</v>
      </c>
      <c r="B1036">
        <v>15</v>
      </c>
    </row>
    <row r="1037" spans="1:2">
      <c r="A1037" s="14" t="s">
        <v>8221</v>
      </c>
      <c r="B1037">
        <v>1</v>
      </c>
    </row>
    <row r="1038" spans="1:2">
      <c r="A1038" s="14" t="s">
        <v>8221</v>
      </c>
      <c r="B1038">
        <v>0</v>
      </c>
    </row>
    <row r="1039" spans="1:2">
      <c r="A1039" s="14" t="s">
        <v>8221</v>
      </c>
      <c r="B1039">
        <v>1</v>
      </c>
    </row>
    <row r="1040" spans="1:2">
      <c r="A1040" s="14" t="s">
        <v>8221</v>
      </c>
      <c r="B1040">
        <v>0</v>
      </c>
    </row>
    <row r="1041" spans="1:2">
      <c r="A1041" s="14" t="s">
        <v>8221</v>
      </c>
      <c r="B1041">
        <v>0</v>
      </c>
    </row>
    <row r="1042" spans="1:2">
      <c r="A1042" s="14" t="s">
        <v>8221</v>
      </c>
      <c r="B1042">
        <v>1</v>
      </c>
    </row>
    <row r="1043" spans="1:2">
      <c r="A1043" s="14" t="s">
        <v>8221</v>
      </c>
      <c r="B1043">
        <v>39</v>
      </c>
    </row>
    <row r="1044" spans="1:2">
      <c r="A1044" s="14" t="s">
        <v>8221</v>
      </c>
      <c r="B1044">
        <v>0</v>
      </c>
    </row>
    <row r="1045" spans="1:2">
      <c r="A1045" s="14" t="s">
        <v>8221</v>
      </c>
      <c r="B1045">
        <v>0</v>
      </c>
    </row>
    <row r="1046" spans="1:2">
      <c r="A1046" s="14" t="s">
        <v>8221</v>
      </c>
      <c r="B1046">
        <v>3</v>
      </c>
    </row>
    <row r="1047" spans="1:2">
      <c r="A1047" s="14" t="s">
        <v>8221</v>
      </c>
      <c r="B1047">
        <v>1</v>
      </c>
    </row>
    <row r="1048" spans="1:2">
      <c r="A1048" s="14" t="s">
        <v>8221</v>
      </c>
      <c r="B1048">
        <v>13</v>
      </c>
    </row>
    <row r="1049" spans="1:2">
      <c r="A1049" s="14" t="s">
        <v>8221</v>
      </c>
      <c r="B1049">
        <v>0</v>
      </c>
    </row>
    <row r="1050" spans="1:2">
      <c r="A1050" s="14" t="s">
        <v>8221</v>
      </c>
      <c r="B1050">
        <v>6</v>
      </c>
    </row>
    <row r="1051" spans="1:2">
      <c r="A1051" s="14" t="s">
        <v>8221</v>
      </c>
      <c r="B1051">
        <v>0</v>
      </c>
    </row>
    <row r="1052" spans="1:2">
      <c r="A1052" s="14" t="s">
        <v>8221</v>
      </c>
      <c r="B1052">
        <v>14</v>
      </c>
    </row>
    <row r="1053" spans="1:2">
      <c r="A1053" s="14" t="s">
        <v>8221</v>
      </c>
      <c r="B1053">
        <v>5</v>
      </c>
    </row>
    <row r="1054" spans="1:2">
      <c r="A1054" s="14" t="s">
        <v>8221</v>
      </c>
      <c r="B1054">
        <v>6</v>
      </c>
    </row>
    <row r="1055" spans="1:2">
      <c r="A1055" s="14" t="s">
        <v>8221</v>
      </c>
      <c r="B1055">
        <v>15</v>
      </c>
    </row>
    <row r="1056" spans="1:2">
      <c r="A1056" s="14" t="s">
        <v>8221</v>
      </c>
      <c r="B1056">
        <v>0</v>
      </c>
    </row>
    <row r="1057" spans="1:2">
      <c r="A1057" s="14" t="s">
        <v>8221</v>
      </c>
      <c r="B1057">
        <v>1</v>
      </c>
    </row>
    <row r="1058" spans="1:2">
      <c r="A1058" s="14" t="s">
        <v>8221</v>
      </c>
      <c r="B1058">
        <v>9</v>
      </c>
    </row>
    <row r="1059" spans="1:2">
      <c r="A1059" s="14" t="s">
        <v>8221</v>
      </c>
      <c r="B1059">
        <v>3</v>
      </c>
    </row>
    <row r="1060" spans="1:2">
      <c r="A1060" s="14" t="s">
        <v>8221</v>
      </c>
      <c r="B1060">
        <v>3</v>
      </c>
    </row>
    <row r="1061" spans="1:2">
      <c r="A1061" s="14" t="s">
        <v>8221</v>
      </c>
      <c r="B1061">
        <v>1</v>
      </c>
    </row>
    <row r="1062" spans="1:2">
      <c r="A1062" s="14" t="s">
        <v>8221</v>
      </c>
      <c r="B1062">
        <v>3</v>
      </c>
    </row>
    <row r="1063" spans="1:2">
      <c r="A1063" s="14" t="s">
        <v>8221</v>
      </c>
      <c r="B1063">
        <v>0</v>
      </c>
    </row>
    <row r="1064" spans="1:2">
      <c r="A1064" s="14" t="s">
        <v>8221</v>
      </c>
      <c r="B1064">
        <v>2</v>
      </c>
    </row>
    <row r="1065" spans="1:2">
      <c r="A1065" s="14" t="s">
        <v>8221</v>
      </c>
      <c r="B1065">
        <v>10</v>
      </c>
    </row>
    <row r="1066" spans="1:2">
      <c r="A1066" s="14" t="s">
        <v>8221</v>
      </c>
      <c r="B1066">
        <v>60</v>
      </c>
    </row>
    <row r="1067" spans="1:2">
      <c r="A1067" s="14" t="s">
        <v>8221</v>
      </c>
      <c r="B1067">
        <v>5</v>
      </c>
    </row>
    <row r="1068" spans="1:2">
      <c r="A1068" s="14" t="s">
        <v>8221</v>
      </c>
      <c r="B1068">
        <v>9</v>
      </c>
    </row>
    <row r="1069" spans="1:2">
      <c r="A1069" s="14" t="s">
        <v>8221</v>
      </c>
      <c r="B1069">
        <v>13</v>
      </c>
    </row>
    <row r="1070" spans="1:2">
      <c r="A1070" s="14" t="s">
        <v>8221</v>
      </c>
      <c r="B1070">
        <v>0</v>
      </c>
    </row>
    <row r="1071" spans="1:2">
      <c r="A1071" s="14" t="s">
        <v>8221</v>
      </c>
      <c r="B1071">
        <v>8</v>
      </c>
    </row>
    <row r="1072" spans="1:2">
      <c r="A1072" s="14" t="s">
        <v>8221</v>
      </c>
      <c r="B1072">
        <v>3</v>
      </c>
    </row>
    <row r="1073" spans="1:2">
      <c r="A1073" s="14" t="s">
        <v>8221</v>
      </c>
      <c r="B1073">
        <v>3</v>
      </c>
    </row>
    <row r="1074" spans="1:2">
      <c r="A1074" s="14" t="s">
        <v>8221</v>
      </c>
      <c r="B1074">
        <v>0</v>
      </c>
    </row>
    <row r="1075" spans="1:2">
      <c r="A1075" s="14" t="s">
        <v>8221</v>
      </c>
      <c r="B1075">
        <v>6</v>
      </c>
    </row>
    <row r="1076" spans="1:2">
      <c r="A1076" s="14" t="s">
        <v>8221</v>
      </c>
      <c r="B1076">
        <v>4</v>
      </c>
    </row>
    <row r="1077" spans="1:2">
      <c r="A1077" s="14" t="s">
        <v>8221</v>
      </c>
      <c r="B1077">
        <v>1</v>
      </c>
    </row>
    <row r="1078" spans="1:2">
      <c r="A1078" s="14" t="s">
        <v>8221</v>
      </c>
      <c r="B1078">
        <v>29</v>
      </c>
    </row>
    <row r="1079" spans="1:2">
      <c r="A1079" s="14" t="s">
        <v>8221</v>
      </c>
      <c r="B1079">
        <v>0</v>
      </c>
    </row>
    <row r="1080" spans="1:2">
      <c r="A1080" s="14" t="s">
        <v>8221</v>
      </c>
      <c r="B1080">
        <v>4</v>
      </c>
    </row>
    <row r="1081" spans="1:2">
      <c r="A1081" s="14" t="s">
        <v>8221</v>
      </c>
      <c r="B1081">
        <v>5</v>
      </c>
    </row>
    <row r="1082" spans="1:2">
      <c r="A1082" s="14" t="s">
        <v>8221</v>
      </c>
      <c r="B1082">
        <v>4</v>
      </c>
    </row>
    <row r="1083" spans="1:2">
      <c r="A1083" s="14" t="s">
        <v>8221</v>
      </c>
      <c r="B1083">
        <v>5</v>
      </c>
    </row>
    <row r="1084" spans="1:2">
      <c r="A1084" s="14" t="s">
        <v>8221</v>
      </c>
      <c r="B1084">
        <v>1</v>
      </c>
    </row>
    <row r="1085" spans="1:2">
      <c r="A1085" s="14" t="s">
        <v>8221</v>
      </c>
      <c r="B1085">
        <v>1</v>
      </c>
    </row>
    <row r="1086" spans="1:2">
      <c r="A1086" s="14" t="s">
        <v>8221</v>
      </c>
      <c r="B1086">
        <v>0</v>
      </c>
    </row>
    <row r="1087" spans="1:2">
      <c r="A1087" s="14" t="s">
        <v>8221</v>
      </c>
      <c r="B1087">
        <v>14</v>
      </c>
    </row>
    <row r="1088" spans="1:2">
      <c r="A1088" s="14" t="s">
        <v>8221</v>
      </c>
      <c r="B1088">
        <v>3</v>
      </c>
    </row>
    <row r="1089" spans="1:2">
      <c r="A1089" s="14" t="s">
        <v>8221</v>
      </c>
      <c r="B1089">
        <v>10</v>
      </c>
    </row>
    <row r="1090" spans="1:2">
      <c r="A1090" s="14" t="s">
        <v>8221</v>
      </c>
      <c r="B1090">
        <v>17</v>
      </c>
    </row>
    <row r="1091" spans="1:2">
      <c r="A1091" s="14" t="s">
        <v>8221</v>
      </c>
      <c r="B1091">
        <v>2</v>
      </c>
    </row>
    <row r="1092" spans="1:2">
      <c r="A1092" s="14" t="s">
        <v>8221</v>
      </c>
      <c r="B1092">
        <v>0</v>
      </c>
    </row>
    <row r="1093" spans="1:2">
      <c r="A1093" s="14" t="s">
        <v>8221</v>
      </c>
      <c r="B1093">
        <v>4</v>
      </c>
    </row>
    <row r="1094" spans="1:2">
      <c r="A1094" s="14" t="s">
        <v>8221</v>
      </c>
      <c r="B1094">
        <v>12</v>
      </c>
    </row>
    <row r="1095" spans="1:2">
      <c r="A1095" s="14" t="s">
        <v>8221</v>
      </c>
      <c r="B1095">
        <v>3</v>
      </c>
    </row>
    <row r="1096" spans="1:2">
      <c r="A1096" s="14" t="s">
        <v>8221</v>
      </c>
      <c r="B1096">
        <v>12</v>
      </c>
    </row>
    <row r="1097" spans="1:2">
      <c r="A1097" s="14" t="s">
        <v>8221</v>
      </c>
      <c r="B1097">
        <v>0</v>
      </c>
    </row>
    <row r="1098" spans="1:2">
      <c r="A1098" s="14" t="s">
        <v>8221</v>
      </c>
      <c r="B1098">
        <v>7</v>
      </c>
    </row>
    <row r="1099" spans="1:2">
      <c r="A1099" s="14" t="s">
        <v>8221</v>
      </c>
      <c r="B1099">
        <v>2</v>
      </c>
    </row>
    <row r="1100" spans="1:2">
      <c r="A1100" s="14" t="s">
        <v>8221</v>
      </c>
      <c r="B1100">
        <v>1</v>
      </c>
    </row>
    <row r="1101" spans="1:2">
      <c r="A1101" s="14" t="s">
        <v>8221</v>
      </c>
      <c r="B1101">
        <v>4</v>
      </c>
    </row>
    <row r="1102" spans="1:2">
      <c r="A1102" s="14" t="s">
        <v>8221</v>
      </c>
      <c r="B1102">
        <v>4</v>
      </c>
    </row>
    <row r="1103" spans="1:2">
      <c r="A1103" s="14" t="s">
        <v>8221</v>
      </c>
      <c r="B1103">
        <v>17</v>
      </c>
    </row>
    <row r="1104" spans="1:2">
      <c r="A1104" s="14" t="s">
        <v>8221</v>
      </c>
      <c r="B1104">
        <v>7</v>
      </c>
    </row>
    <row r="1105" spans="1:2">
      <c r="A1105" s="14" t="s">
        <v>8221</v>
      </c>
      <c r="B1105">
        <v>2</v>
      </c>
    </row>
    <row r="1106" spans="1:2">
      <c r="A1106" s="14" t="s">
        <v>8221</v>
      </c>
      <c r="B1106">
        <v>5</v>
      </c>
    </row>
    <row r="1107" spans="1:2">
      <c r="A1107" s="14" t="s">
        <v>8221</v>
      </c>
      <c r="B1107">
        <v>1</v>
      </c>
    </row>
    <row r="1108" spans="1:2">
      <c r="A1108" s="14" t="s">
        <v>8221</v>
      </c>
      <c r="B1108">
        <v>1</v>
      </c>
    </row>
    <row r="1109" spans="1:2">
      <c r="A1109" s="14" t="s">
        <v>8221</v>
      </c>
      <c r="B1109">
        <v>14</v>
      </c>
    </row>
    <row r="1110" spans="1:2">
      <c r="A1110" s="14" t="s">
        <v>8221</v>
      </c>
      <c r="B1110">
        <v>26</v>
      </c>
    </row>
    <row r="1111" spans="1:2">
      <c r="A1111" s="14" t="s">
        <v>8221</v>
      </c>
      <c r="B1111">
        <v>2</v>
      </c>
    </row>
    <row r="1112" spans="1:2">
      <c r="A1112" s="14" t="s">
        <v>8221</v>
      </c>
      <c r="B1112">
        <v>1</v>
      </c>
    </row>
    <row r="1113" spans="1:2">
      <c r="A1113" s="14" t="s">
        <v>8221</v>
      </c>
      <c r="B1113">
        <v>3</v>
      </c>
    </row>
    <row r="1114" spans="1:2">
      <c r="A1114" s="14" t="s">
        <v>8221</v>
      </c>
      <c r="B1114">
        <v>7</v>
      </c>
    </row>
    <row r="1115" spans="1:2">
      <c r="A1115" s="14" t="s">
        <v>8221</v>
      </c>
      <c r="B1115">
        <v>9</v>
      </c>
    </row>
    <row r="1116" spans="1:2">
      <c r="A1116" s="14" t="s">
        <v>8221</v>
      </c>
      <c r="B1116">
        <v>20</v>
      </c>
    </row>
    <row r="1117" spans="1:2">
      <c r="A1117" s="14" t="s">
        <v>8221</v>
      </c>
      <c r="B1117">
        <v>6</v>
      </c>
    </row>
    <row r="1118" spans="1:2">
      <c r="A1118" s="14" t="s">
        <v>8221</v>
      </c>
      <c r="B1118">
        <v>13</v>
      </c>
    </row>
    <row r="1119" spans="1:2">
      <c r="A1119" s="14" t="s">
        <v>8221</v>
      </c>
      <c r="B1119">
        <v>1</v>
      </c>
    </row>
    <row r="1120" spans="1:2">
      <c r="A1120" s="14" t="s">
        <v>8221</v>
      </c>
      <c r="B1120">
        <v>202</v>
      </c>
    </row>
    <row r="1121" spans="1:2">
      <c r="A1121" s="14" t="s">
        <v>8221</v>
      </c>
      <c r="B1121">
        <v>0</v>
      </c>
    </row>
    <row r="1122" spans="1:2">
      <c r="A1122" s="14" t="s">
        <v>8221</v>
      </c>
      <c r="B1122">
        <v>1</v>
      </c>
    </row>
    <row r="1123" spans="1:2">
      <c r="A1123" s="14" t="s">
        <v>8221</v>
      </c>
      <c r="B1123">
        <v>0</v>
      </c>
    </row>
    <row r="1124" spans="1:2">
      <c r="A1124" s="14" t="s">
        <v>8221</v>
      </c>
      <c r="B1124">
        <v>2</v>
      </c>
    </row>
    <row r="1125" spans="1:2">
      <c r="A1125" s="14" t="s">
        <v>8221</v>
      </c>
      <c r="B1125">
        <v>13</v>
      </c>
    </row>
    <row r="1126" spans="1:2">
      <c r="A1126" s="14" t="s">
        <v>8221</v>
      </c>
      <c r="B1126">
        <v>9</v>
      </c>
    </row>
    <row r="1127" spans="1:2">
      <c r="A1127" s="14" t="s">
        <v>8221</v>
      </c>
      <c r="B1127">
        <v>2</v>
      </c>
    </row>
    <row r="1128" spans="1:2">
      <c r="A1128" s="14" t="s">
        <v>8221</v>
      </c>
      <c r="B1128">
        <v>0</v>
      </c>
    </row>
    <row r="1129" spans="1:2">
      <c r="A1129" s="14" t="s">
        <v>8221</v>
      </c>
      <c r="B1129">
        <v>35</v>
      </c>
    </row>
    <row r="1130" spans="1:2">
      <c r="A1130" s="14" t="s">
        <v>8221</v>
      </c>
      <c r="B1130">
        <v>2</v>
      </c>
    </row>
    <row r="1131" spans="1:2">
      <c r="A1131" s="14" t="s">
        <v>8221</v>
      </c>
      <c r="B1131">
        <v>3</v>
      </c>
    </row>
    <row r="1132" spans="1:2">
      <c r="A1132" s="14" t="s">
        <v>8221</v>
      </c>
      <c r="B1132">
        <v>0</v>
      </c>
    </row>
    <row r="1133" spans="1:2">
      <c r="A1133" s="14" t="s">
        <v>8221</v>
      </c>
      <c r="B1133">
        <v>1</v>
      </c>
    </row>
    <row r="1134" spans="1:2">
      <c r="A1134" s="14" t="s">
        <v>8221</v>
      </c>
      <c r="B1134">
        <v>0</v>
      </c>
    </row>
    <row r="1135" spans="1:2">
      <c r="A1135" s="14" t="s">
        <v>8221</v>
      </c>
      <c r="B1135">
        <v>0</v>
      </c>
    </row>
    <row r="1136" spans="1:2">
      <c r="A1136" s="14" t="s">
        <v>8221</v>
      </c>
      <c r="B1136">
        <v>3</v>
      </c>
    </row>
    <row r="1137" spans="1:2">
      <c r="A1137" s="14" t="s">
        <v>8221</v>
      </c>
      <c r="B1137">
        <v>11</v>
      </c>
    </row>
    <row r="1138" spans="1:2">
      <c r="A1138" s="14" t="s">
        <v>8221</v>
      </c>
      <c r="B1138">
        <v>6</v>
      </c>
    </row>
    <row r="1139" spans="1:2">
      <c r="A1139" s="14" t="s">
        <v>8221</v>
      </c>
      <c r="B1139">
        <v>0</v>
      </c>
    </row>
    <row r="1140" spans="1:2">
      <c r="A1140" s="14" t="s">
        <v>8221</v>
      </c>
      <c r="B1140">
        <v>67</v>
      </c>
    </row>
    <row r="1141" spans="1:2">
      <c r="A1141" s="14" t="s">
        <v>8221</v>
      </c>
      <c r="B1141">
        <v>23</v>
      </c>
    </row>
    <row r="1142" spans="1:2">
      <c r="A1142" s="14" t="s">
        <v>8221</v>
      </c>
      <c r="B1142">
        <v>72</v>
      </c>
    </row>
    <row r="1143" spans="1:2">
      <c r="A1143" s="14" t="s">
        <v>8221</v>
      </c>
      <c r="B1143">
        <v>2</v>
      </c>
    </row>
    <row r="1144" spans="1:2">
      <c r="A1144" s="14" t="s">
        <v>8221</v>
      </c>
      <c r="B1144">
        <v>15</v>
      </c>
    </row>
    <row r="1145" spans="1:2">
      <c r="A1145" s="14" t="s">
        <v>8221</v>
      </c>
      <c r="B1145">
        <v>1</v>
      </c>
    </row>
    <row r="1146" spans="1:2">
      <c r="A1146" s="14" t="s">
        <v>8221</v>
      </c>
      <c r="B1146">
        <v>2</v>
      </c>
    </row>
    <row r="1147" spans="1:2">
      <c r="A1147" s="14" t="s">
        <v>8221</v>
      </c>
      <c r="B1147">
        <v>7</v>
      </c>
    </row>
    <row r="1148" spans="1:2">
      <c r="A1148" s="14" t="s">
        <v>8221</v>
      </c>
      <c r="B1148">
        <v>16</v>
      </c>
    </row>
    <row r="1149" spans="1:2">
      <c r="A1149" s="14" t="s">
        <v>8221</v>
      </c>
      <c r="B1149">
        <v>117</v>
      </c>
    </row>
    <row r="1150" spans="1:2">
      <c r="A1150" s="14" t="s">
        <v>8221</v>
      </c>
      <c r="B1150">
        <v>2</v>
      </c>
    </row>
    <row r="1151" spans="1:2">
      <c r="A1151" s="14" t="s">
        <v>8221</v>
      </c>
      <c r="B1151">
        <v>7</v>
      </c>
    </row>
    <row r="1152" spans="1:2">
      <c r="A1152" s="14" t="s">
        <v>8221</v>
      </c>
      <c r="B1152">
        <v>3</v>
      </c>
    </row>
    <row r="1153" spans="1:2">
      <c r="A1153" s="14" t="s">
        <v>8221</v>
      </c>
      <c r="B1153">
        <v>20</v>
      </c>
    </row>
    <row r="1154" spans="1:2">
      <c r="A1154" s="14" t="s">
        <v>8221</v>
      </c>
      <c r="B1154">
        <v>50</v>
      </c>
    </row>
    <row r="1155" spans="1:2">
      <c r="A1155" s="14" t="s">
        <v>8221</v>
      </c>
      <c r="B1155">
        <v>2</v>
      </c>
    </row>
    <row r="1156" spans="1:2">
      <c r="A1156" s="14" t="s">
        <v>8221</v>
      </c>
      <c r="B1156">
        <v>3</v>
      </c>
    </row>
    <row r="1157" spans="1:2">
      <c r="A1157" s="14" t="s">
        <v>8221</v>
      </c>
      <c r="B1157">
        <v>27</v>
      </c>
    </row>
    <row r="1158" spans="1:2">
      <c r="A1158" s="14" t="s">
        <v>8221</v>
      </c>
      <c r="B1158">
        <v>7</v>
      </c>
    </row>
    <row r="1159" spans="1:2">
      <c r="A1159" s="14" t="s">
        <v>8221</v>
      </c>
      <c r="B1159">
        <v>5</v>
      </c>
    </row>
    <row r="1160" spans="1:2">
      <c r="A1160" s="14" t="s">
        <v>8221</v>
      </c>
      <c r="B1160">
        <v>0</v>
      </c>
    </row>
    <row r="1161" spans="1:2">
      <c r="A1161" s="14" t="s">
        <v>8221</v>
      </c>
      <c r="B1161">
        <v>3</v>
      </c>
    </row>
    <row r="1162" spans="1:2">
      <c r="A1162" s="14" t="s">
        <v>8221</v>
      </c>
      <c r="B1162">
        <v>6</v>
      </c>
    </row>
    <row r="1163" spans="1:2">
      <c r="A1163" s="14" t="s">
        <v>8221</v>
      </c>
      <c r="B1163">
        <v>9</v>
      </c>
    </row>
    <row r="1164" spans="1:2">
      <c r="A1164" s="14" t="s">
        <v>8221</v>
      </c>
      <c r="B1164">
        <v>3</v>
      </c>
    </row>
    <row r="1165" spans="1:2">
      <c r="A1165" s="14" t="s">
        <v>8221</v>
      </c>
      <c r="B1165">
        <v>2</v>
      </c>
    </row>
    <row r="1166" spans="1:2">
      <c r="A1166" s="14" t="s">
        <v>8221</v>
      </c>
      <c r="B1166">
        <v>3</v>
      </c>
    </row>
    <row r="1167" spans="1:2">
      <c r="A1167" s="14" t="s">
        <v>8221</v>
      </c>
      <c r="B1167">
        <v>45</v>
      </c>
    </row>
    <row r="1168" spans="1:2">
      <c r="A1168" s="14" t="s">
        <v>8221</v>
      </c>
      <c r="B1168">
        <v>9</v>
      </c>
    </row>
    <row r="1169" spans="1:2">
      <c r="A1169" s="14" t="s">
        <v>8221</v>
      </c>
      <c r="B1169">
        <v>9</v>
      </c>
    </row>
    <row r="1170" spans="1:2">
      <c r="A1170" s="14" t="s">
        <v>8221</v>
      </c>
      <c r="B1170">
        <v>21</v>
      </c>
    </row>
    <row r="1171" spans="1:2">
      <c r="A1171" s="14" t="s">
        <v>8221</v>
      </c>
      <c r="B1171">
        <v>17</v>
      </c>
    </row>
    <row r="1172" spans="1:2">
      <c r="A1172" s="14" t="s">
        <v>8221</v>
      </c>
      <c r="B1172">
        <v>1</v>
      </c>
    </row>
    <row r="1173" spans="1:2">
      <c r="A1173" s="14" t="s">
        <v>8221</v>
      </c>
      <c r="B1173">
        <v>1</v>
      </c>
    </row>
    <row r="1174" spans="1:2">
      <c r="A1174" s="14" t="s">
        <v>8221</v>
      </c>
      <c r="B1174">
        <v>14</v>
      </c>
    </row>
    <row r="1175" spans="1:2">
      <c r="A1175" s="14" t="s">
        <v>8221</v>
      </c>
      <c r="B1175">
        <v>42</v>
      </c>
    </row>
    <row r="1176" spans="1:2">
      <c r="A1176" s="14" t="s">
        <v>8221</v>
      </c>
      <c r="B1176">
        <v>27</v>
      </c>
    </row>
    <row r="1177" spans="1:2">
      <c r="A1177" s="14" t="s">
        <v>8221</v>
      </c>
      <c r="B1177">
        <v>5</v>
      </c>
    </row>
    <row r="1178" spans="1:2">
      <c r="A1178" s="14" t="s">
        <v>8221</v>
      </c>
      <c r="B1178">
        <v>13</v>
      </c>
    </row>
    <row r="1179" spans="1:2">
      <c r="A1179" s="14" t="s">
        <v>8221</v>
      </c>
      <c r="B1179">
        <v>12</v>
      </c>
    </row>
    <row r="1180" spans="1:2">
      <c r="A1180" s="14" t="s">
        <v>8221</v>
      </c>
      <c r="B1180">
        <v>90</v>
      </c>
    </row>
    <row r="1181" spans="1:2">
      <c r="A1181" s="14" t="s">
        <v>8221</v>
      </c>
      <c r="B1181">
        <v>2</v>
      </c>
    </row>
    <row r="1182" spans="1:2">
      <c r="A1182" s="14" t="s">
        <v>8221</v>
      </c>
      <c r="B1182">
        <v>5</v>
      </c>
    </row>
    <row r="1183" spans="1:2">
      <c r="A1183" s="14" t="s">
        <v>8221</v>
      </c>
      <c r="B1183">
        <v>31</v>
      </c>
    </row>
    <row r="1184" spans="1:2">
      <c r="A1184" s="14" t="s">
        <v>8221</v>
      </c>
      <c r="B1184">
        <v>4</v>
      </c>
    </row>
    <row r="1185" spans="1:2">
      <c r="A1185" s="14" t="s">
        <v>8221</v>
      </c>
      <c r="B1185">
        <v>29</v>
      </c>
    </row>
    <row r="1186" spans="1:2">
      <c r="A1186" s="14" t="s">
        <v>8221</v>
      </c>
      <c r="B1186">
        <v>2</v>
      </c>
    </row>
    <row r="1187" spans="1:2">
      <c r="A1187" s="14" t="s">
        <v>8221</v>
      </c>
      <c r="B1187">
        <v>114</v>
      </c>
    </row>
    <row r="1188" spans="1:2">
      <c r="A1188" s="14" t="s">
        <v>8221</v>
      </c>
      <c r="B1188">
        <v>1</v>
      </c>
    </row>
    <row r="1189" spans="1:2">
      <c r="A1189" s="14" t="s">
        <v>8221</v>
      </c>
      <c r="B1189">
        <v>76</v>
      </c>
    </row>
    <row r="1190" spans="1:2">
      <c r="A1190" s="14" t="s">
        <v>8221</v>
      </c>
      <c r="B1190">
        <v>9</v>
      </c>
    </row>
    <row r="1191" spans="1:2">
      <c r="A1191" s="14" t="s">
        <v>8221</v>
      </c>
      <c r="B1191">
        <v>37</v>
      </c>
    </row>
    <row r="1192" spans="1:2">
      <c r="A1192" s="14" t="s">
        <v>8221</v>
      </c>
      <c r="B1192">
        <v>0</v>
      </c>
    </row>
    <row r="1193" spans="1:2">
      <c r="A1193" s="14" t="s">
        <v>8221</v>
      </c>
      <c r="B1193">
        <v>1</v>
      </c>
    </row>
    <row r="1194" spans="1:2">
      <c r="A1194" s="14" t="s">
        <v>8221</v>
      </c>
      <c r="B1194">
        <v>10</v>
      </c>
    </row>
    <row r="1195" spans="1:2">
      <c r="A1195" s="14" t="s">
        <v>8221</v>
      </c>
      <c r="B1195">
        <v>1</v>
      </c>
    </row>
    <row r="1196" spans="1:2">
      <c r="A1196" s="14" t="s">
        <v>8221</v>
      </c>
      <c r="B1196">
        <v>2</v>
      </c>
    </row>
    <row r="1197" spans="1:2">
      <c r="A1197" s="14" t="s">
        <v>8221</v>
      </c>
      <c r="B1197">
        <v>1</v>
      </c>
    </row>
    <row r="1198" spans="1:2">
      <c r="A1198" s="14" t="s">
        <v>8221</v>
      </c>
      <c r="B1198">
        <v>10</v>
      </c>
    </row>
    <row r="1199" spans="1:2">
      <c r="A1199" s="14" t="s">
        <v>8221</v>
      </c>
      <c r="B1199">
        <v>9</v>
      </c>
    </row>
    <row r="1200" spans="1:2">
      <c r="A1200" s="14" t="s">
        <v>8221</v>
      </c>
      <c r="B1200">
        <v>19</v>
      </c>
    </row>
    <row r="1201" spans="1:2">
      <c r="A1201" s="14" t="s">
        <v>8221</v>
      </c>
      <c r="B1201">
        <v>0</v>
      </c>
    </row>
    <row r="1202" spans="1:2">
      <c r="A1202" s="14" t="s">
        <v>8221</v>
      </c>
      <c r="B1202">
        <v>4</v>
      </c>
    </row>
    <row r="1203" spans="1:2">
      <c r="A1203" s="14" t="s">
        <v>8221</v>
      </c>
      <c r="B1203">
        <v>8</v>
      </c>
    </row>
    <row r="1204" spans="1:2">
      <c r="A1204" s="14" t="s">
        <v>8221</v>
      </c>
      <c r="B1204">
        <v>24</v>
      </c>
    </row>
    <row r="1205" spans="1:2">
      <c r="A1205" s="14" t="s">
        <v>8221</v>
      </c>
      <c r="B1205">
        <v>0</v>
      </c>
    </row>
    <row r="1206" spans="1:2">
      <c r="A1206" s="14" t="s">
        <v>8221</v>
      </c>
      <c r="B1206">
        <v>39</v>
      </c>
    </row>
    <row r="1207" spans="1:2">
      <c r="A1207" s="14" t="s">
        <v>8221</v>
      </c>
      <c r="B1207">
        <v>6</v>
      </c>
    </row>
    <row r="1208" spans="1:2">
      <c r="A1208" s="14" t="s">
        <v>8221</v>
      </c>
      <c r="B1208">
        <v>4</v>
      </c>
    </row>
    <row r="1209" spans="1:2">
      <c r="A1209" s="14" t="s">
        <v>8221</v>
      </c>
      <c r="B1209">
        <v>3</v>
      </c>
    </row>
    <row r="1210" spans="1:2">
      <c r="A1210" s="14" t="s">
        <v>8221</v>
      </c>
      <c r="B1210">
        <v>53</v>
      </c>
    </row>
    <row r="1211" spans="1:2">
      <c r="A1211" s="14" t="s">
        <v>8221</v>
      </c>
      <c r="B1211">
        <v>1</v>
      </c>
    </row>
    <row r="1212" spans="1:2">
      <c r="A1212" s="14" t="s">
        <v>8221</v>
      </c>
      <c r="B1212">
        <v>2</v>
      </c>
    </row>
    <row r="1213" spans="1:2">
      <c r="A1213" s="14" t="s">
        <v>8221</v>
      </c>
      <c r="B1213">
        <v>25</v>
      </c>
    </row>
    <row r="1214" spans="1:2">
      <c r="A1214" s="14" t="s">
        <v>8221</v>
      </c>
      <c r="B1214">
        <v>6</v>
      </c>
    </row>
    <row r="1215" spans="1:2">
      <c r="A1215" s="14" t="s">
        <v>8221</v>
      </c>
      <c r="B1215">
        <v>0</v>
      </c>
    </row>
    <row r="1216" spans="1:2">
      <c r="A1216" s="14" t="s">
        <v>8221</v>
      </c>
      <c r="B1216">
        <v>12</v>
      </c>
    </row>
    <row r="1217" spans="1:2">
      <c r="A1217" s="14" t="s">
        <v>8221</v>
      </c>
      <c r="B1217">
        <v>0</v>
      </c>
    </row>
    <row r="1218" spans="1:2">
      <c r="A1218" s="14" t="s">
        <v>8221</v>
      </c>
      <c r="B1218">
        <v>36</v>
      </c>
    </row>
    <row r="1219" spans="1:2">
      <c r="A1219" s="14" t="s">
        <v>8221</v>
      </c>
      <c r="B1219">
        <v>0</v>
      </c>
    </row>
    <row r="1220" spans="1:2">
      <c r="A1220" s="14" t="s">
        <v>8221</v>
      </c>
      <c r="B1220">
        <v>2</v>
      </c>
    </row>
    <row r="1221" spans="1:2">
      <c r="A1221" s="14" t="s">
        <v>8221</v>
      </c>
      <c r="B1221">
        <v>1</v>
      </c>
    </row>
    <row r="1222" spans="1:2">
      <c r="A1222" s="14" t="s">
        <v>8221</v>
      </c>
      <c r="B1222">
        <v>59</v>
      </c>
    </row>
    <row r="1223" spans="1:2">
      <c r="A1223" s="14" t="s">
        <v>8221</v>
      </c>
      <c r="B1223">
        <v>1</v>
      </c>
    </row>
    <row r="1224" spans="1:2">
      <c r="A1224" s="14" t="s">
        <v>8221</v>
      </c>
      <c r="B1224">
        <v>31</v>
      </c>
    </row>
    <row r="1225" spans="1:2">
      <c r="A1225" s="14" t="s">
        <v>8221</v>
      </c>
      <c r="B1225">
        <v>18</v>
      </c>
    </row>
    <row r="1226" spans="1:2">
      <c r="A1226" s="14" t="s">
        <v>8221</v>
      </c>
      <c r="B1226">
        <v>10</v>
      </c>
    </row>
    <row r="1227" spans="1:2">
      <c r="A1227" s="14" t="s">
        <v>8221</v>
      </c>
      <c r="B1227">
        <v>0</v>
      </c>
    </row>
    <row r="1228" spans="1:2">
      <c r="A1228" s="14" t="s">
        <v>8221</v>
      </c>
      <c r="B1228">
        <v>14</v>
      </c>
    </row>
    <row r="1229" spans="1:2">
      <c r="A1229" s="14" t="s">
        <v>8221</v>
      </c>
      <c r="B1229">
        <v>2</v>
      </c>
    </row>
    <row r="1230" spans="1:2">
      <c r="A1230" s="14" t="s">
        <v>8221</v>
      </c>
      <c r="B1230">
        <v>1</v>
      </c>
    </row>
    <row r="1231" spans="1:2">
      <c r="A1231" s="14" t="s">
        <v>8221</v>
      </c>
      <c r="B1231">
        <v>3</v>
      </c>
    </row>
    <row r="1232" spans="1:2">
      <c r="A1232" s="14" t="s">
        <v>8221</v>
      </c>
      <c r="B1232">
        <v>0</v>
      </c>
    </row>
    <row r="1233" spans="1:2">
      <c r="A1233" s="14" t="s">
        <v>8221</v>
      </c>
      <c r="B1233">
        <v>2</v>
      </c>
    </row>
    <row r="1234" spans="1:2">
      <c r="A1234" s="14" t="s">
        <v>8221</v>
      </c>
      <c r="B1234">
        <v>0</v>
      </c>
    </row>
    <row r="1235" spans="1:2">
      <c r="A1235" s="14" t="s">
        <v>8221</v>
      </c>
      <c r="B1235">
        <v>12</v>
      </c>
    </row>
    <row r="1236" spans="1:2">
      <c r="A1236" s="14" t="s">
        <v>8221</v>
      </c>
      <c r="B1236">
        <v>1</v>
      </c>
    </row>
    <row r="1237" spans="1:2">
      <c r="A1237" s="14" t="s">
        <v>8221</v>
      </c>
      <c r="B1237">
        <v>8</v>
      </c>
    </row>
    <row r="1238" spans="1:2">
      <c r="A1238" s="14" t="s">
        <v>8221</v>
      </c>
      <c r="B1238">
        <v>2</v>
      </c>
    </row>
    <row r="1239" spans="1:2">
      <c r="A1239" s="14" t="s">
        <v>8221</v>
      </c>
      <c r="B1239">
        <v>31</v>
      </c>
    </row>
    <row r="1240" spans="1:2">
      <c r="A1240" s="14" t="s">
        <v>8221</v>
      </c>
      <c r="B1240">
        <v>5</v>
      </c>
    </row>
    <row r="1241" spans="1:2">
      <c r="A1241" s="14" t="s">
        <v>8221</v>
      </c>
      <c r="B1241">
        <v>1</v>
      </c>
    </row>
    <row r="1242" spans="1:2">
      <c r="A1242" s="14" t="s">
        <v>8221</v>
      </c>
      <c r="B1242">
        <v>12</v>
      </c>
    </row>
    <row r="1243" spans="1:2">
      <c r="A1243" s="14" t="s">
        <v>8221</v>
      </c>
      <c r="B1243">
        <v>4</v>
      </c>
    </row>
    <row r="1244" spans="1:2">
      <c r="A1244" s="14" t="s">
        <v>8221</v>
      </c>
      <c r="B1244">
        <v>0</v>
      </c>
    </row>
    <row r="1245" spans="1:2">
      <c r="A1245" s="14" t="s">
        <v>8221</v>
      </c>
      <c r="B1245">
        <v>7</v>
      </c>
    </row>
    <row r="1246" spans="1:2">
      <c r="A1246" s="14" t="s">
        <v>8221</v>
      </c>
      <c r="B1246">
        <v>2</v>
      </c>
    </row>
    <row r="1247" spans="1:2">
      <c r="A1247" s="14" t="s">
        <v>8221</v>
      </c>
      <c r="B1247">
        <v>1</v>
      </c>
    </row>
    <row r="1248" spans="1:2">
      <c r="A1248" s="14" t="s">
        <v>8221</v>
      </c>
      <c r="B1248">
        <v>4</v>
      </c>
    </row>
    <row r="1249" spans="1:2">
      <c r="A1249" s="14" t="s">
        <v>8221</v>
      </c>
      <c r="B1249">
        <v>6</v>
      </c>
    </row>
    <row r="1250" spans="1:2">
      <c r="A1250" s="14" t="s">
        <v>8221</v>
      </c>
      <c r="B1250">
        <v>8</v>
      </c>
    </row>
    <row r="1251" spans="1:2">
      <c r="A1251" s="14" t="s">
        <v>8221</v>
      </c>
      <c r="B1251">
        <v>14</v>
      </c>
    </row>
    <row r="1252" spans="1:2">
      <c r="A1252" s="14" t="s">
        <v>8221</v>
      </c>
      <c r="B1252">
        <v>0</v>
      </c>
    </row>
    <row r="1253" spans="1:2">
      <c r="A1253" s="14" t="s">
        <v>8221</v>
      </c>
      <c r="B1253">
        <v>4</v>
      </c>
    </row>
    <row r="1254" spans="1:2">
      <c r="A1254" s="14" t="s">
        <v>8221</v>
      </c>
      <c r="B1254">
        <v>0</v>
      </c>
    </row>
    <row r="1255" spans="1:2">
      <c r="A1255" s="14" t="s">
        <v>8221</v>
      </c>
      <c r="B1255">
        <v>0</v>
      </c>
    </row>
    <row r="1256" spans="1:2">
      <c r="A1256" s="14" t="s">
        <v>8221</v>
      </c>
      <c r="B1256">
        <v>1</v>
      </c>
    </row>
    <row r="1257" spans="1:2">
      <c r="A1257" s="14" t="s">
        <v>8221</v>
      </c>
      <c r="B1257">
        <v>1</v>
      </c>
    </row>
    <row r="1258" spans="1:2">
      <c r="A1258" s="14" t="s">
        <v>8221</v>
      </c>
      <c r="B1258">
        <v>1</v>
      </c>
    </row>
    <row r="1259" spans="1:2">
      <c r="A1259" s="14" t="s">
        <v>8221</v>
      </c>
      <c r="B1259">
        <v>1</v>
      </c>
    </row>
    <row r="1260" spans="1:2">
      <c r="A1260" s="14" t="s">
        <v>8221</v>
      </c>
      <c r="B1260">
        <v>4</v>
      </c>
    </row>
    <row r="1261" spans="1:2">
      <c r="A1261" s="14" t="s">
        <v>8221</v>
      </c>
      <c r="B1261">
        <v>0</v>
      </c>
    </row>
    <row r="1262" spans="1:2">
      <c r="A1262" s="14" t="s">
        <v>8221</v>
      </c>
      <c r="B1262">
        <v>0</v>
      </c>
    </row>
    <row r="1263" spans="1:2">
      <c r="A1263" s="14" t="s">
        <v>8221</v>
      </c>
      <c r="B1263">
        <v>2</v>
      </c>
    </row>
    <row r="1264" spans="1:2">
      <c r="A1264" s="14" t="s">
        <v>8221</v>
      </c>
      <c r="B1264">
        <v>24</v>
      </c>
    </row>
    <row r="1265" spans="1:2">
      <c r="A1265" s="14" t="s">
        <v>8221</v>
      </c>
      <c r="B1265">
        <v>1</v>
      </c>
    </row>
    <row r="1266" spans="1:2">
      <c r="A1266" s="14" t="s">
        <v>8221</v>
      </c>
      <c r="B1266">
        <v>2</v>
      </c>
    </row>
    <row r="1267" spans="1:2">
      <c r="A1267" s="14" t="s">
        <v>8221</v>
      </c>
      <c r="B1267">
        <v>1</v>
      </c>
    </row>
    <row r="1268" spans="1:2">
      <c r="A1268" s="14" t="s">
        <v>8221</v>
      </c>
      <c r="B1268">
        <v>37</v>
      </c>
    </row>
    <row r="1269" spans="1:2">
      <c r="A1269" s="14" t="s">
        <v>8221</v>
      </c>
      <c r="B1269">
        <v>5</v>
      </c>
    </row>
    <row r="1270" spans="1:2">
      <c r="A1270" s="14" t="s">
        <v>8221</v>
      </c>
      <c r="B1270">
        <v>4</v>
      </c>
    </row>
    <row r="1271" spans="1:2">
      <c r="A1271" s="14" t="s">
        <v>8221</v>
      </c>
      <c r="B1271">
        <v>16</v>
      </c>
    </row>
    <row r="1272" spans="1:2">
      <c r="A1272" s="14" t="s">
        <v>8221</v>
      </c>
      <c r="B1272">
        <v>9</v>
      </c>
    </row>
    <row r="1273" spans="1:2">
      <c r="A1273" s="14" t="s">
        <v>8221</v>
      </c>
      <c r="B1273">
        <v>0</v>
      </c>
    </row>
    <row r="1274" spans="1:2">
      <c r="A1274" s="14" t="s">
        <v>8221</v>
      </c>
      <c r="B1274">
        <v>40</v>
      </c>
    </row>
    <row r="1275" spans="1:2">
      <c r="A1275" s="14" t="s">
        <v>8221</v>
      </c>
      <c r="B1275">
        <v>0</v>
      </c>
    </row>
    <row r="1276" spans="1:2">
      <c r="A1276" s="14" t="s">
        <v>8221</v>
      </c>
      <c r="B1276">
        <v>2</v>
      </c>
    </row>
    <row r="1277" spans="1:2">
      <c r="A1277" s="14" t="s">
        <v>8221</v>
      </c>
      <c r="B1277">
        <v>1</v>
      </c>
    </row>
    <row r="1278" spans="1:2">
      <c r="A1278" s="14" t="s">
        <v>8221</v>
      </c>
      <c r="B1278">
        <v>9</v>
      </c>
    </row>
    <row r="1279" spans="1:2">
      <c r="A1279" s="14" t="s">
        <v>8221</v>
      </c>
      <c r="B1279">
        <v>34</v>
      </c>
    </row>
    <row r="1280" spans="1:2">
      <c r="A1280" s="14" t="s">
        <v>8221</v>
      </c>
      <c r="B1280">
        <v>23</v>
      </c>
    </row>
    <row r="1281" spans="1:2">
      <c r="A1281" s="14" t="s">
        <v>8221</v>
      </c>
      <c r="B1281">
        <v>19</v>
      </c>
    </row>
    <row r="1282" spans="1:2">
      <c r="A1282" s="14" t="s">
        <v>8221</v>
      </c>
      <c r="B1282">
        <v>50</v>
      </c>
    </row>
    <row r="1283" spans="1:2">
      <c r="A1283" s="14" t="s">
        <v>8221</v>
      </c>
      <c r="B1283">
        <v>12</v>
      </c>
    </row>
    <row r="1284" spans="1:2">
      <c r="A1284" s="14" t="s">
        <v>8221</v>
      </c>
      <c r="B1284">
        <v>8</v>
      </c>
    </row>
    <row r="1285" spans="1:2">
      <c r="A1285" s="14" t="s">
        <v>8221</v>
      </c>
      <c r="B1285">
        <v>9</v>
      </c>
    </row>
    <row r="1286" spans="1:2">
      <c r="A1286" s="14" t="s">
        <v>8221</v>
      </c>
      <c r="B1286">
        <v>43</v>
      </c>
    </row>
    <row r="1287" spans="1:2">
      <c r="A1287" s="14" t="s">
        <v>8221</v>
      </c>
      <c r="B1287">
        <v>28</v>
      </c>
    </row>
    <row r="1288" spans="1:2">
      <c r="A1288" s="14" t="s">
        <v>8221</v>
      </c>
      <c r="B1288">
        <v>4</v>
      </c>
    </row>
    <row r="1289" spans="1:2">
      <c r="A1289" s="14" t="s">
        <v>8221</v>
      </c>
      <c r="B1289">
        <v>24</v>
      </c>
    </row>
    <row r="1290" spans="1:2">
      <c r="A1290" s="14" t="s">
        <v>8221</v>
      </c>
      <c r="B1290">
        <v>2</v>
      </c>
    </row>
    <row r="1291" spans="1:2">
      <c r="A1291" s="14" t="s">
        <v>8221</v>
      </c>
      <c r="B1291">
        <v>2</v>
      </c>
    </row>
    <row r="1292" spans="1:2">
      <c r="A1292" s="14" t="s">
        <v>8221</v>
      </c>
      <c r="B1292">
        <v>20</v>
      </c>
    </row>
    <row r="1293" spans="1:2">
      <c r="A1293" s="14" t="s">
        <v>8221</v>
      </c>
      <c r="B1293">
        <v>1</v>
      </c>
    </row>
    <row r="1294" spans="1:2">
      <c r="A1294" s="14" t="s">
        <v>8221</v>
      </c>
      <c r="B1294">
        <v>1</v>
      </c>
    </row>
    <row r="1295" spans="1:2">
      <c r="A1295" s="14" t="s">
        <v>8221</v>
      </c>
      <c r="B1295">
        <v>4</v>
      </c>
    </row>
    <row r="1296" spans="1:2">
      <c r="A1296" s="14" t="s">
        <v>8221</v>
      </c>
      <c r="B1296">
        <v>1</v>
      </c>
    </row>
    <row r="1297" spans="1:2">
      <c r="A1297" s="14" t="s">
        <v>8221</v>
      </c>
      <c r="B1297">
        <v>1</v>
      </c>
    </row>
    <row r="1298" spans="1:2">
      <c r="A1298" s="14" t="s">
        <v>8221</v>
      </c>
      <c r="B1298">
        <v>13</v>
      </c>
    </row>
    <row r="1299" spans="1:2">
      <c r="A1299" s="14" t="s">
        <v>8221</v>
      </c>
      <c r="B1299">
        <v>1</v>
      </c>
    </row>
    <row r="1300" spans="1:2">
      <c r="A1300" s="14" t="s">
        <v>8221</v>
      </c>
      <c r="B1300">
        <v>1</v>
      </c>
    </row>
    <row r="1301" spans="1:2">
      <c r="A1301" s="14" t="s">
        <v>8221</v>
      </c>
      <c r="B1301">
        <v>0</v>
      </c>
    </row>
    <row r="1302" spans="1:2">
      <c r="A1302" s="14" t="s">
        <v>8221</v>
      </c>
      <c r="B1302">
        <v>3</v>
      </c>
    </row>
    <row r="1303" spans="1:2">
      <c r="A1303" s="14" t="s">
        <v>8221</v>
      </c>
      <c r="B1303">
        <v>14</v>
      </c>
    </row>
    <row r="1304" spans="1:2">
      <c r="A1304" s="14" t="s">
        <v>8221</v>
      </c>
      <c r="B1304">
        <v>2</v>
      </c>
    </row>
    <row r="1305" spans="1:2">
      <c r="A1305" s="14" t="s">
        <v>8221</v>
      </c>
      <c r="B1305">
        <v>5</v>
      </c>
    </row>
    <row r="1306" spans="1:2">
      <c r="A1306" s="14" t="s">
        <v>8221</v>
      </c>
      <c r="B1306">
        <v>14</v>
      </c>
    </row>
    <row r="1307" spans="1:2">
      <c r="A1307" s="14" t="s">
        <v>8221</v>
      </c>
      <c r="B1307">
        <v>9</v>
      </c>
    </row>
    <row r="1308" spans="1:2">
      <c r="A1308" s="14" t="s">
        <v>8221</v>
      </c>
      <c r="B1308">
        <v>8</v>
      </c>
    </row>
    <row r="1309" spans="1:2">
      <c r="A1309" s="14" t="s">
        <v>8221</v>
      </c>
      <c r="B1309">
        <v>7</v>
      </c>
    </row>
    <row r="1310" spans="1:2">
      <c r="A1310" s="14" t="s">
        <v>8221</v>
      </c>
      <c r="B1310">
        <v>0</v>
      </c>
    </row>
    <row r="1311" spans="1:2">
      <c r="A1311" s="14" t="s">
        <v>8221</v>
      </c>
      <c r="B1311">
        <v>84</v>
      </c>
    </row>
    <row r="1312" spans="1:2">
      <c r="A1312" s="14" t="s">
        <v>8221</v>
      </c>
      <c r="B1312">
        <v>11</v>
      </c>
    </row>
    <row r="1313" spans="1:2">
      <c r="A1313" s="14" t="s">
        <v>8221</v>
      </c>
      <c r="B1313">
        <v>1</v>
      </c>
    </row>
    <row r="1314" spans="1:2">
      <c r="A1314" s="14" t="s">
        <v>8221</v>
      </c>
      <c r="B1314">
        <v>4</v>
      </c>
    </row>
    <row r="1315" spans="1:2">
      <c r="A1315" s="14" t="s">
        <v>8221</v>
      </c>
      <c r="B1315">
        <v>10</v>
      </c>
    </row>
    <row r="1316" spans="1:2">
      <c r="A1316" s="14" t="s">
        <v>8221</v>
      </c>
      <c r="B1316">
        <v>16</v>
      </c>
    </row>
    <row r="1317" spans="1:2">
      <c r="A1317" s="14" t="s">
        <v>8221</v>
      </c>
      <c r="B1317">
        <v>2</v>
      </c>
    </row>
    <row r="1318" spans="1:2">
      <c r="A1318" s="14" t="s">
        <v>8221</v>
      </c>
      <c r="B1318">
        <v>5</v>
      </c>
    </row>
    <row r="1319" spans="1:2">
      <c r="A1319" s="14" t="s">
        <v>8221</v>
      </c>
      <c r="B1319">
        <v>1</v>
      </c>
    </row>
    <row r="1320" spans="1:2">
      <c r="A1320" s="14" t="s">
        <v>8221</v>
      </c>
      <c r="B1320">
        <v>31</v>
      </c>
    </row>
    <row r="1321" spans="1:2">
      <c r="A1321" s="14" t="s">
        <v>8221</v>
      </c>
      <c r="B1321">
        <v>0</v>
      </c>
    </row>
    <row r="1322" spans="1:2">
      <c r="A1322" s="14" t="s">
        <v>8221</v>
      </c>
      <c r="B1322">
        <v>2</v>
      </c>
    </row>
    <row r="1323" spans="1:2">
      <c r="A1323" s="14" t="s">
        <v>8221</v>
      </c>
      <c r="B1323">
        <v>7</v>
      </c>
    </row>
    <row r="1324" spans="1:2">
      <c r="A1324" s="14" t="s">
        <v>8221</v>
      </c>
      <c r="B1324">
        <v>16</v>
      </c>
    </row>
    <row r="1325" spans="1:2">
      <c r="A1325" s="14" t="s">
        <v>8221</v>
      </c>
      <c r="B1325">
        <v>4</v>
      </c>
    </row>
    <row r="1326" spans="1:2">
      <c r="A1326" s="14" t="s">
        <v>8221</v>
      </c>
      <c r="B1326">
        <v>4</v>
      </c>
    </row>
    <row r="1327" spans="1:2">
      <c r="A1327" s="14" t="s">
        <v>8221</v>
      </c>
      <c r="B1327">
        <v>4</v>
      </c>
    </row>
    <row r="1328" spans="1:2">
      <c r="A1328" s="14" t="s">
        <v>8221</v>
      </c>
      <c r="B1328">
        <v>3</v>
      </c>
    </row>
    <row r="1329" spans="1:2">
      <c r="A1329" s="14" t="s">
        <v>8221</v>
      </c>
      <c r="B1329">
        <v>36</v>
      </c>
    </row>
    <row r="1330" spans="1:2">
      <c r="A1330" s="14" t="s">
        <v>8221</v>
      </c>
      <c r="B1330">
        <v>1</v>
      </c>
    </row>
    <row r="1331" spans="1:2">
      <c r="A1331" s="14" t="s">
        <v>8221</v>
      </c>
      <c r="B1331">
        <v>7</v>
      </c>
    </row>
    <row r="1332" spans="1:2">
      <c r="A1332" s="14" t="s">
        <v>8221</v>
      </c>
      <c r="B1332">
        <v>27</v>
      </c>
    </row>
    <row r="1333" spans="1:2">
      <c r="A1333" s="14" t="s">
        <v>8221</v>
      </c>
      <c r="B1333">
        <v>1</v>
      </c>
    </row>
    <row r="1334" spans="1:2">
      <c r="A1334" s="14" t="s">
        <v>8221</v>
      </c>
      <c r="B1334">
        <v>0</v>
      </c>
    </row>
    <row r="1335" spans="1:2">
      <c r="A1335" s="14" t="s">
        <v>8221</v>
      </c>
      <c r="B1335">
        <v>1</v>
      </c>
    </row>
    <row r="1336" spans="1:2">
      <c r="A1336" s="14" t="s">
        <v>8221</v>
      </c>
      <c r="B1336">
        <v>3</v>
      </c>
    </row>
    <row r="1337" spans="1:2">
      <c r="A1337" s="14" t="s">
        <v>8221</v>
      </c>
      <c r="B1337">
        <v>3</v>
      </c>
    </row>
    <row r="1338" spans="1:2">
      <c r="A1338" s="14" t="s">
        <v>8221</v>
      </c>
      <c r="B1338">
        <v>3</v>
      </c>
    </row>
    <row r="1339" spans="1:2">
      <c r="A1339" s="14" t="s">
        <v>8221</v>
      </c>
      <c r="B1339">
        <v>0</v>
      </c>
    </row>
    <row r="1340" spans="1:2">
      <c r="A1340" s="14" t="s">
        <v>8221</v>
      </c>
      <c r="B1340">
        <v>6</v>
      </c>
    </row>
    <row r="1341" spans="1:2">
      <c r="A1341" s="14" t="s">
        <v>8221</v>
      </c>
      <c r="B1341">
        <v>17</v>
      </c>
    </row>
    <row r="1342" spans="1:2">
      <c r="A1342" s="14" t="s">
        <v>8221</v>
      </c>
      <c r="B1342">
        <v>40</v>
      </c>
    </row>
    <row r="1343" spans="1:2">
      <c r="A1343" s="14" t="s">
        <v>8221</v>
      </c>
      <c r="B1343">
        <v>3</v>
      </c>
    </row>
    <row r="1344" spans="1:2">
      <c r="A1344" s="14" t="s">
        <v>8221</v>
      </c>
      <c r="B1344">
        <v>1</v>
      </c>
    </row>
    <row r="1345" spans="1:2">
      <c r="A1345" s="14" t="s">
        <v>8221</v>
      </c>
      <c r="B1345">
        <v>2</v>
      </c>
    </row>
    <row r="1346" spans="1:2">
      <c r="A1346" s="14" t="s">
        <v>8221</v>
      </c>
      <c r="B1346">
        <v>7</v>
      </c>
    </row>
    <row r="1347" spans="1:2">
      <c r="A1347" s="14" t="s">
        <v>8221</v>
      </c>
      <c r="B1347">
        <v>14</v>
      </c>
    </row>
    <row r="1348" spans="1:2">
      <c r="A1348" s="14" t="s">
        <v>8221</v>
      </c>
      <c r="B1348">
        <v>0</v>
      </c>
    </row>
    <row r="1349" spans="1:2">
      <c r="A1349" s="14" t="s">
        <v>8221</v>
      </c>
      <c r="B1349">
        <v>0</v>
      </c>
    </row>
    <row r="1350" spans="1:2">
      <c r="A1350" s="14" t="s">
        <v>8221</v>
      </c>
      <c r="B1350">
        <v>1</v>
      </c>
    </row>
    <row r="1351" spans="1:2">
      <c r="A1351" s="14" t="s">
        <v>8221</v>
      </c>
      <c r="B1351">
        <v>12</v>
      </c>
    </row>
    <row r="1352" spans="1:2">
      <c r="A1352" s="14" t="s">
        <v>8221</v>
      </c>
      <c r="B1352">
        <v>12</v>
      </c>
    </row>
    <row r="1353" spans="1:2">
      <c r="A1353" s="14" t="s">
        <v>8221</v>
      </c>
      <c r="B1353">
        <v>23</v>
      </c>
    </row>
    <row r="1354" spans="1:2">
      <c r="A1354" s="14" t="s">
        <v>8221</v>
      </c>
      <c r="B1354">
        <v>0</v>
      </c>
    </row>
    <row r="1355" spans="1:2">
      <c r="A1355" s="14" t="s">
        <v>8221</v>
      </c>
      <c r="B1355">
        <v>10</v>
      </c>
    </row>
    <row r="1356" spans="1:2">
      <c r="A1356" s="14" t="s">
        <v>8221</v>
      </c>
      <c r="B1356">
        <v>5</v>
      </c>
    </row>
    <row r="1357" spans="1:2">
      <c r="A1357" s="14" t="s">
        <v>8221</v>
      </c>
      <c r="B1357">
        <v>1</v>
      </c>
    </row>
    <row r="1358" spans="1:2">
      <c r="A1358" s="14" t="s">
        <v>8221</v>
      </c>
      <c r="B1358">
        <v>2</v>
      </c>
    </row>
    <row r="1359" spans="1:2">
      <c r="A1359" s="14" t="s">
        <v>8221</v>
      </c>
      <c r="B1359">
        <v>2</v>
      </c>
    </row>
    <row r="1360" spans="1:2">
      <c r="A1360" s="14" t="s">
        <v>8221</v>
      </c>
      <c r="B1360">
        <v>0</v>
      </c>
    </row>
    <row r="1361" spans="1:2">
      <c r="A1361" s="14" t="s">
        <v>8221</v>
      </c>
      <c r="B1361">
        <v>13</v>
      </c>
    </row>
    <row r="1362" spans="1:2">
      <c r="A1362" s="14" t="s">
        <v>8221</v>
      </c>
      <c r="B1362">
        <v>0</v>
      </c>
    </row>
    <row r="1363" spans="1:2">
      <c r="A1363" s="14" t="s">
        <v>8221</v>
      </c>
      <c r="B1363">
        <v>1</v>
      </c>
    </row>
    <row r="1364" spans="1:2">
      <c r="A1364" s="14" t="s">
        <v>8221</v>
      </c>
      <c r="B1364">
        <v>5</v>
      </c>
    </row>
    <row r="1365" spans="1:2">
      <c r="A1365" s="14" t="s">
        <v>8221</v>
      </c>
      <c r="B1365">
        <v>2</v>
      </c>
    </row>
    <row r="1366" spans="1:2">
      <c r="A1366" s="14" t="s">
        <v>8221</v>
      </c>
      <c r="B1366">
        <v>0</v>
      </c>
    </row>
    <row r="1367" spans="1:2">
      <c r="A1367" s="14" t="s">
        <v>8221</v>
      </c>
      <c r="B1367">
        <v>32</v>
      </c>
    </row>
    <row r="1368" spans="1:2">
      <c r="A1368" s="14" t="s">
        <v>8221</v>
      </c>
      <c r="B1368">
        <v>1</v>
      </c>
    </row>
    <row r="1369" spans="1:2">
      <c r="A1369" s="14" t="s">
        <v>8221</v>
      </c>
      <c r="B1369">
        <v>1</v>
      </c>
    </row>
    <row r="1370" spans="1:2">
      <c r="A1370" s="14" t="s">
        <v>8221</v>
      </c>
      <c r="B1370">
        <v>1</v>
      </c>
    </row>
    <row r="1371" spans="1:2">
      <c r="A1371" s="14" t="s">
        <v>8221</v>
      </c>
      <c r="B1371">
        <v>0</v>
      </c>
    </row>
    <row r="1372" spans="1:2">
      <c r="A1372" s="14" t="s">
        <v>8221</v>
      </c>
      <c r="B1372">
        <v>0</v>
      </c>
    </row>
    <row r="1373" spans="1:2">
      <c r="A1373" s="14" t="s">
        <v>8221</v>
      </c>
      <c r="B1373">
        <v>8</v>
      </c>
    </row>
    <row r="1374" spans="1:2">
      <c r="A1374" s="14" t="s">
        <v>8221</v>
      </c>
      <c r="B1374">
        <v>0</v>
      </c>
    </row>
    <row r="1375" spans="1:2">
      <c r="A1375" s="14" t="s">
        <v>8221</v>
      </c>
      <c r="B1375">
        <v>1</v>
      </c>
    </row>
    <row r="1376" spans="1:2">
      <c r="A1376" s="14" t="s">
        <v>8221</v>
      </c>
      <c r="B1376">
        <v>16</v>
      </c>
    </row>
    <row r="1377" spans="1:2">
      <c r="A1377" s="14" t="s">
        <v>8221</v>
      </c>
      <c r="B1377">
        <v>12</v>
      </c>
    </row>
    <row r="1378" spans="1:2">
      <c r="A1378" s="14" t="s">
        <v>8221</v>
      </c>
      <c r="B1378">
        <v>4</v>
      </c>
    </row>
    <row r="1379" spans="1:2">
      <c r="A1379" s="14" t="s">
        <v>8221</v>
      </c>
      <c r="B1379">
        <v>2</v>
      </c>
    </row>
    <row r="1380" spans="1:2">
      <c r="A1380" s="14" t="s">
        <v>8221</v>
      </c>
      <c r="B1380">
        <v>3</v>
      </c>
    </row>
    <row r="1381" spans="1:2">
      <c r="A1381" s="14" t="s">
        <v>8221</v>
      </c>
      <c r="B1381">
        <v>0</v>
      </c>
    </row>
    <row r="1382" spans="1:2">
      <c r="A1382" s="14" t="s">
        <v>8221</v>
      </c>
      <c r="B1382">
        <v>3</v>
      </c>
    </row>
    <row r="1383" spans="1:2">
      <c r="A1383" s="14" t="s">
        <v>8221</v>
      </c>
      <c r="B1383">
        <v>4</v>
      </c>
    </row>
    <row r="1384" spans="1:2">
      <c r="A1384" s="14" t="s">
        <v>8221</v>
      </c>
      <c r="B1384">
        <v>2</v>
      </c>
    </row>
    <row r="1385" spans="1:2">
      <c r="A1385" s="14" t="s">
        <v>8221</v>
      </c>
      <c r="B1385">
        <v>10</v>
      </c>
    </row>
    <row r="1386" spans="1:2">
      <c r="A1386" s="14" t="s">
        <v>8221</v>
      </c>
      <c r="B1386">
        <v>11</v>
      </c>
    </row>
    <row r="1387" spans="1:2">
      <c r="A1387" s="14" t="s">
        <v>8221</v>
      </c>
      <c r="B1387">
        <v>6</v>
      </c>
    </row>
    <row r="1388" spans="1:2">
      <c r="A1388" s="14" t="s">
        <v>8221</v>
      </c>
      <c r="B1388">
        <v>2</v>
      </c>
    </row>
    <row r="1389" spans="1:2">
      <c r="A1389" s="14" t="s">
        <v>8221</v>
      </c>
      <c r="B1389">
        <v>6</v>
      </c>
    </row>
    <row r="1390" spans="1:2">
      <c r="A1390" s="14" t="s">
        <v>8221</v>
      </c>
      <c r="B1390">
        <v>8</v>
      </c>
    </row>
    <row r="1391" spans="1:2">
      <c r="A1391" s="14" t="s">
        <v>8221</v>
      </c>
      <c r="B1391">
        <v>37</v>
      </c>
    </row>
    <row r="1392" spans="1:2">
      <c r="A1392" s="14" t="s">
        <v>8221</v>
      </c>
      <c r="B1392">
        <v>11</v>
      </c>
    </row>
    <row r="1393" spans="1:2">
      <c r="A1393" s="14" t="s">
        <v>8221</v>
      </c>
      <c r="B1393">
        <v>0</v>
      </c>
    </row>
    <row r="1394" spans="1:2">
      <c r="A1394" s="14" t="s">
        <v>8221</v>
      </c>
      <c r="B1394">
        <v>10</v>
      </c>
    </row>
    <row r="1395" spans="1:2">
      <c r="A1395" s="14" t="s">
        <v>8221</v>
      </c>
      <c r="B1395">
        <v>6</v>
      </c>
    </row>
    <row r="1396" spans="1:2">
      <c r="A1396" s="14" t="s">
        <v>8221</v>
      </c>
      <c r="B1396">
        <v>8</v>
      </c>
    </row>
    <row r="1397" spans="1:2">
      <c r="A1397" s="14" t="s">
        <v>8221</v>
      </c>
      <c r="B1397">
        <v>6</v>
      </c>
    </row>
    <row r="1398" spans="1:2">
      <c r="A1398" s="14" t="s">
        <v>8221</v>
      </c>
      <c r="B1398">
        <v>7</v>
      </c>
    </row>
    <row r="1399" spans="1:2">
      <c r="A1399" s="14" t="s">
        <v>8221</v>
      </c>
      <c r="B1399">
        <v>7</v>
      </c>
    </row>
    <row r="1400" spans="1:2">
      <c r="A1400" s="14" t="s">
        <v>8221</v>
      </c>
      <c r="B1400">
        <v>5</v>
      </c>
    </row>
    <row r="1401" spans="1:2">
      <c r="A1401" s="14" t="s">
        <v>8221</v>
      </c>
      <c r="B1401">
        <v>46</v>
      </c>
    </row>
    <row r="1402" spans="1:2">
      <c r="A1402" s="14" t="s">
        <v>8221</v>
      </c>
      <c r="B1402">
        <v>10</v>
      </c>
    </row>
    <row r="1403" spans="1:2">
      <c r="A1403" s="14" t="s">
        <v>8221</v>
      </c>
      <c r="B1403">
        <v>19</v>
      </c>
    </row>
    <row r="1404" spans="1:2">
      <c r="A1404" s="14" t="s">
        <v>8221</v>
      </c>
      <c r="B1404">
        <v>13</v>
      </c>
    </row>
    <row r="1405" spans="1:2">
      <c r="A1405" s="14" t="s">
        <v>8221</v>
      </c>
      <c r="B1405">
        <v>13</v>
      </c>
    </row>
    <row r="1406" spans="1:2">
      <c r="A1406" s="14" t="s">
        <v>8221</v>
      </c>
      <c r="B1406">
        <v>4</v>
      </c>
    </row>
    <row r="1407" spans="1:2">
      <c r="A1407" s="14" t="s">
        <v>8221</v>
      </c>
      <c r="B1407">
        <v>0</v>
      </c>
    </row>
    <row r="1408" spans="1:2">
      <c r="A1408" s="14" t="s">
        <v>8221</v>
      </c>
      <c r="B1408">
        <v>3</v>
      </c>
    </row>
    <row r="1409" spans="1:2">
      <c r="A1409" s="14" t="s">
        <v>8221</v>
      </c>
      <c r="B1409">
        <v>1</v>
      </c>
    </row>
    <row r="1410" spans="1:2">
      <c r="A1410" s="14" t="s">
        <v>8221</v>
      </c>
      <c r="B1410">
        <v>9</v>
      </c>
    </row>
    <row r="1411" spans="1:2">
      <c r="A1411" s="14" t="s">
        <v>8221</v>
      </c>
      <c r="B1411">
        <v>1</v>
      </c>
    </row>
    <row r="1412" spans="1:2">
      <c r="A1412" s="14" t="s">
        <v>8221</v>
      </c>
      <c r="B1412">
        <v>1</v>
      </c>
    </row>
    <row r="1413" spans="1:2">
      <c r="A1413" s="14" t="s">
        <v>8221</v>
      </c>
      <c r="B1413">
        <v>4</v>
      </c>
    </row>
    <row r="1414" spans="1:2">
      <c r="A1414" s="14" t="s">
        <v>8221</v>
      </c>
      <c r="B1414">
        <v>17</v>
      </c>
    </row>
    <row r="1415" spans="1:2">
      <c r="A1415" s="14" t="s">
        <v>8221</v>
      </c>
      <c r="B1415">
        <v>0</v>
      </c>
    </row>
    <row r="1416" spans="1:2">
      <c r="A1416" s="14" t="s">
        <v>8221</v>
      </c>
      <c r="B1416">
        <v>12</v>
      </c>
    </row>
    <row r="1417" spans="1:2">
      <c r="A1417" s="14" t="s">
        <v>8221</v>
      </c>
      <c r="B1417">
        <v>14</v>
      </c>
    </row>
    <row r="1418" spans="1:2">
      <c r="A1418" s="14" t="s">
        <v>8221</v>
      </c>
      <c r="B1418">
        <v>1</v>
      </c>
    </row>
    <row r="1419" spans="1:2">
      <c r="A1419" s="14" t="s">
        <v>8221</v>
      </c>
      <c r="B1419">
        <v>14</v>
      </c>
    </row>
    <row r="1420" spans="1:2">
      <c r="A1420" s="14" t="s">
        <v>8221</v>
      </c>
      <c r="B1420">
        <v>4</v>
      </c>
    </row>
    <row r="1421" spans="1:2">
      <c r="A1421" s="14" t="s">
        <v>8221</v>
      </c>
      <c r="B1421">
        <v>2</v>
      </c>
    </row>
    <row r="1422" spans="1:2">
      <c r="A1422" s="14" t="s">
        <v>8221</v>
      </c>
      <c r="B1422">
        <v>1</v>
      </c>
    </row>
    <row r="1423" spans="1:2">
      <c r="A1423" s="14" t="s">
        <v>8221</v>
      </c>
      <c r="B1423">
        <v>2</v>
      </c>
    </row>
    <row r="1424" spans="1:2">
      <c r="A1424" s="14" t="s">
        <v>8221</v>
      </c>
      <c r="B1424">
        <v>1</v>
      </c>
    </row>
    <row r="1425" spans="1:2">
      <c r="A1425" s="14" t="s">
        <v>8221</v>
      </c>
      <c r="B1425">
        <v>1</v>
      </c>
    </row>
    <row r="1426" spans="1:2">
      <c r="A1426" s="14" t="s">
        <v>8221</v>
      </c>
      <c r="B1426">
        <v>4</v>
      </c>
    </row>
    <row r="1427" spans="1:2">
      <c r="A1427" s="14" t="s">
        <v>8221</v>
      </c>
      <c r="B1427">
        <v>3</v>
      </c>
    </row>
    <row r="1428" spans="1:2">
      <c r="A1428" s="14" t="s">
        <v>8221</v>
      </c>
      <c r="B1428">
        <v>38</v>
      </c>
    </row>
    <row r="1429" spans="1:2">
      <c r="A1429" s="14" t="s">
        <v>8221</v>
      </c>
      <c r="B1429">
        <v>4</v>
      </c>
    </row>
    <row r="1430" spans="1:2">
      <c r="A1430" s="14" t="s">
        <v>8221</v>
      </c>
      <c r="B1430">
        <v>0</v>
      </c>
    </row>
    <row r="1431" spans="1:2">
      <c r="A1431" s="14" t="s">
        <v>8221</v>
      </c>
      <c r="B1431">
        <v>2</v>
      </c>
    </row>
    <row r="1432" spans="1:2">
      <c r="A1432" s="14" t="s">
        <v>8221</v>
      </c>
      <c r="B1432">
        <v>0</v>
      </c>
    </row>
    <row r="1433" spans="1:2">
      <c r="A1433" s="14" t="s">
        <v>8221</v>
      </c>
      <c r="B1433">
        <v>1</v>
      </c>
    </row>
    <row r="1434" spans="1:2">
      <c r="A1434" s="14" t="s">
        <v>8221</v>
      </c>
      <c r="B1434">
        <v>7</v>
      </c>
    </row>
    <row r="1435" spans="1:2">
      <c r="A1435" s="14" t="s">
        <v>8221</v>
      </c>
      <c r="B1435">
        <v>2</v>
      </c>
    </row>
    <row r="1436" spans="1:2">
      <c r="A1436" s="14" t="s">
        <v>8221</v>
      </c>
      <c r="B1436">
        <v>4</v>
      </c>
    </row>
    <row r="1437" spans="1:2">
      <c r="A1437" s="14" t="s">
        <v>8221</v>
      </c>
      <c r="B1437">
        <v>4</v>
      </c>
    </row>
    <row r="1438" spans="1:2">
      <c r="A1438" s="14" t="s">
        <v>8221</v>
      </c>
      <c r="B1438">
        <v>3</v>
      </c>
    </row>
    <row r="1439" spans="1:2">
      <c r="A1439" s="14" t="s">
        <v>8221</v>
      </c>
      <c r="B1439">
        <v>2</v>
      </c>
    </row>
    <row r="1440" spans="1:2">
      <c r="A1440" s="14" t="s">
        <v>8221</v>
      </c>
      <c r="B1440">
        <v>197</v>
      </c>
    </row>
    <row r="1441" spans="1:2">
      <c r="A1441" s="14" t="s">
        <v>8221</v>
      </c>
      <c r="B1441">
        <v>0</v>
      </c>
    </row>
    <row r="1442" spans="1:2">
      <c r="A1442" s="14" t="s">
        <v>8221</v>
      </c>
      <c r="B1442">
        <v>1</v>
      </c>
    </row>
    <row r="1443" spans="1:2">
      <c r="A1443" s="14" t="s">
        <v>8221</v>
      </c>
      <c r="B1443">
        <v>4</v>
      </c>
    </row>
    <row r="1444" spans="1:2">
      <c r="A1444" s="14" t="s">
        <v>8221</v>
      </c>
      <c r="B1444">
        <v>0</v>
      </c>
    </row>
    <row r="1445" spans="1:2">
      <c r="A1445" s="14" t="s">
        <v>8221</v>
      </c>
      <c r="B1445">
        <v>7</v>
      </c>
    </row>
    <row r="1446" spans="1:2">
      <c r="A1446" s="14" t="s">
        <v>8221</v>
      </c>
      <c r="B1446">
        <v>11</v>
      </c>
    </row>
    <row r="1447" spans="1:2">
      <c r="A1447" s="14" t="s">
        <v>8221</v>
      </c>
      <c r="B1447">
        <v>0</v>
      </c>
    </row>
    <row r="1448" spans="1:2">
      <c r="A1448" s="14" t="s">
        <v>8221</v>
      </c>
      <c r="B1448">
        <v>6</v>
      </c>
    </row>
    <row r="1449" spans="1:2">
      <c r="A1449" s="14" t="s">
        <v>8221</v>
      </c>
      <c r="B1449">
        <v>0</v>
      </c>
    </row>
    <row r="1450" spans="1:2">
      <c r="A1450" s="14" t="s">
        <v>8221</v>
      </c>
      <c r="B1450">
        <v>7</v>
      </c>
    </row>
    <row r="1451" spans="1:2">
      <c r="A1451" s="14" t="s">
        <v>8221</v>
      </c>
      <c r="B1451">
        <v>94</v>
      </c>
    </row>
    <row r="1452" spans="1:2">
      <c r="A1452" s="14" t="s">
        <v>8221</v>
      </c>
      <c r="B1452">
        <v>2</v>
      </c>
    </row>
    <row r="1453" spans="1:2">
      <c r="A1453" s="14" t="s">
        <v>8221</v>
      </c>
      <c r="B1453">
        <v>25</v>
      </c>
    </row>
    <row r="1454" spans="1:2">
      <c r="A1454" s="14" t="s">
        <v>8221</v>
      </c>
      <c r="B1454">
        <v>17</v>
      </c>
    </row>
    <row r="1455" spans="1:2">
      <c r="A1455" s="14" t="s">
        <v>8221</v>
      </c>
      <c r="B1455">
        <v>2</v>
      </c>
    </row>
    <row r="1456" spans="1:2">
      <c r="A1456" s="14" t="s">
        <v>8221</v>
      </c>
      <c r="B1456">
        <v>4</v>
      </c>
    </row>
    <row r="1457" spans="1:2">
      <c r="A1457" s="14" t="s">
        <v>8221</v>
      </c>
      <c r="B1457">
        <v>5</v>
      </c>
    </row>
    <row r="1458" spans="1:2">
      <c r="A1458" s="14" t="s">
        <v>8221</v>
      </c>
      <c r="B1458">
        <v>2</v>
      </c>
    </row>
    <row r="1459" spans="1:2">
      <c r="A1459" s="14" t="s">
        <v>8221</v>
      </c>
      <c r="B1459">
        <v>2</v>
      </c>
    </row>
    <row r="1460" spans="1:2">
      <c r="A1460" s="14" t="s">
        <v>8221</v>
      </c>
      <c r="B1460">
        <v>3</v>
      </c>
    </row>
    <row r="1461" spans="1:2">
      <c r="A1461" s="14" t="s">
        <v>8221</v>
      </c>
      <c r="B1461">
        <v>0</v>
      </c>
    </row>
    <row r="1462" spans="1:2">
      <c r="A1462" s="14" t="s">
        <v>8221</v>
      </c>
      <c r="B1462">
        <v>4</v>
      </c>
    </row>
    <row r="1463" spans="1:2">
      <c r="A1463" s="14" t="s">
        <v>8221</v>
      </c>
      <c r="B1463">
        <v>1</v>
      </c>
    </row>
    <row r="1464" spans="1:2">
      <c r="A1464" s="14" t="s">
        <v>8221</v>
      </c>
      <c r="B1464">
        <v>12</v>
      </c>
    </row>
    <row r="1465" spans="1:2">
      <c r="A1465" s="14" t="s">
        <v>8221</v>
      </c>
      <c r="B1465">
        <v>4</v>
      </c>
    </row>
    <row r="1466" spans="1:2">
      <c r="A1466" s="14" t="s">
        <v>8221</v>
      </c>
      <c r="B1466">
        <v>91</v>
      </c>
    </row>
    <row r="1467" spans="1:2">
      <c r="A1467" s="14" t="s">
        <v>8221</v>
      </c>
      <c r="B1467">
        <v>1</v>
      </c>
    </row>
    <row r="1468" spans="1:2">
      <c r="A1468" s="14" t="s">
        <v>8221</v>
      </c>
      <c r="B1468">
        <v>1</v>
      </c>
    </row>
    <row r="1469" spans="1:2">
      <c r="A1469" s="14" t="s">
        <v>8221</v>
      </c>
      <c r="B1469">
        <v>0</v>
      </c>
    </row>
    <row r="1470" spans="1:2">
      <c r="A1470" s="14" t="s">
        <v>8221</v>
      </c>
      <c r="B1470">
        <v>13</v>
      </c>
    </row>
    <row r="1471" spans="1:2">
      <c r="A1471" s="14" t="s">
        <v>8221</v>
      </c>
      <c r="B1471">
        <v>2</v>
      </c>
    </row>
    <row r="1472" spans="1:2">
      <c r="A1472" s="14" t="s">
        <v>8221</v>
      </c>
      <c r="B1472">
        <v>0</v>
      </c>
    </row>
    <row r="1473" spans="1:2">
      <c r="A1473" s="14" t="s">
        <v>8221</v>
      </c>
      <c r="B1473">
        <v>21</v>
      </c>
    </row>
    <row r="1474" spans="1:2">
      <c r="A1474" s="14" t="s">
        <v>8221</v>
      </c>
      <c r="B1474">
        <v>9</v>
      </c>
    </row>
    <row r="1475" spans="1:2">
      <c r="A1475" s="14" t="s">
        <v>8221</v>
      </c>
      <c r="B1475">
        <v>6</v>
      </c>
    </row>
    <row r="1476" spans="1:2">
      <c r="A1476" s="14" t="s">
        <v>8221</v>
      </c>
      <c r="B1476">
        <v>4</v>
      </c>
    </row>
    <row r="1477" spans="1:2">
      <c r="A1477" s="14" t="s">
        <v>8221</v>
      </c>
      <c r="B1477">
        <v>7</v>
      </c>
    </row>
    <row r="1478" spans="1:2">
      <c r="A1478" s="14" t="s">
        <v>8221</v>
      </c>
      <c r="B1478">
        <v>5</v>
      </c>
    </row>
    <row r="1479" spans="1:2">
      <c r="A1479" s="14" t="s">
        <v>8221</v>
      </c>
      <c r="B1479">
        <v>0</v>
      </c>
    </row>
    <row r="1480" spans="1:2">
      <c r="A1480" s="14" t="s">
        <v>8221</v>
      </c>
      <c r="B1480">
        <v>3</v>
      </c>
    </row>
    <row r="1481" spans="1:2">
      <c r="A1481" s="14" t="s">
        <v>8221</v>
      </c>
      <c r="B1481">
        <v>9</v>
      </c>
    </row>
    <row r="1482" spans="1:2">
      <c r="A1482" s="14" t="s">
        <v>8221</v>
      </c>
      <c r="B1482">
        <v>6</v>
      </c>
    </row>
    <row r="1483" spans="1:2">
      <c r="A1483" s="14" t="s">
        <v>8221</v>
      </c>
      <c r="B1483">
        <v>4</v>
      </c>
    </row>
    <row r="1484" spans="1:2">
      <c r="A1484" s="14" t="s">
        <v>8221</v>
      </c>
      <c r="B1484">
        <v>1</v>
      </c>
    </row>
    <row r="1485" spans="1:2">
      <c r="A1485" s="14" t="s">
        <v>8221</v>
      </c>
      <c r="B1485">
        <v>17</v>
      </c>
    </row>
    <row r="1486" spans="1:2">
      <c r="A1486" s="14" t="s">
        <v>8221</v>
      </c>
      <c r="B1486">
        <v>1</v>
      </c>
    </row>
    <row r="1487" spans="1:2">
      <c r="A1487" s="14" t="s">
        <v>8221</v>
      </c>
      <c r="B1487">
        <v>13</v>
      </c>
    </row>
    <row r="1488" spans="1:2">
      <c r="A1488" s="14" t="s">
        <v>8221</v>
      </c>
      <c r="B1488">
        <v>6</v>
      </c>
    </row>
    <row r="1489" spans="1:2">
      <c r="A1489" s="14" t="s">
        <v>8221</v>
      </c>
      <c r="B1489">
        <v>0</v>
      </c>
    </row>
    <row r="1490" spans="1:2">
      <c r="A1490" s="14" t="s">
        <v>8221</v>
      </c>
      <c r="B1490">
        <v>2</v>
      </c>
    </row>
    <row r="1491" spans="1:2">
      <c r="A1491" s="14" t="s">
        <v>8221</v>
      </c>
      <c r="B1491">
        <v>2</v>
      </c>
    </row>
    <row r="1492" spans="1:2">
      <c r="A1492" s="14" t="s">
        <v>8221</v>
      </c>
      <c r="B1492">
        <v>21</v>
      </c>
    </row>
    <row r="1493" spans="1:2">
      <c r="A1493" s="14" t="s">
        <v>8221</v>
      </c>
      <c r="B1493">
        <v>13</v>
      </c>
    </row>
    <row r="1494" spans="1:2">
      <c r="A1494" s="14" t="s">
        <v>8221</v>
      </c>
      <c r="B1494">
        <v>0</v>
      </c>
    </row>
    <row r="1495" spans="1:2">
      <c r="A1495" s="14" t="s">
        <v>8221</v>
      </c>
      <c r="B1495">
        <v>6</v>
      </c>
    </row>
    <row r="1496" spans="1:2">
      <c r="A1496" s="14" t="s">
        <v>8221</v>
      </c>
      <c r="B1496">
        <v>0</v>
      </c>
    </row>
    <row r="1497" spans="1:2">
      <c r="A1497" s="14" t="s">
        <v>8221</v>
      </c>
      <c r="B1497">
        <v>1</v>
      </c>
    </row>
    <row r="1498" spans="1:2">
      <c r="A1498" s="14" t="s">
        <v>8221</v>
      </c>
      <c r="B1498">
        <v>0</v>
      </c>
    </row>
    <row r="1499" spans="1:2">
      <c r="A1499" s="14" t="s">
        <v>8221</v>
      </c>
      <c r="B1499">
        <v>12</v>
      </c>
    </row>
    <row r="1500" spans="1:2">
      <c r="A1500" s="14" t="s">
        <v>8221</v>
      </c>
      <c r="B1500">
        <v>2</v>
      </c>
    </row>
    <row r="1501" spans="1:2">
      <c r="A1501" s="14" t="s">
        <v>8221</v>
      </c>
      <c r="B1501">
        <v>6</v>
      </c>
    </row>
    <row r="1502" spans="1:2">
      <c r="A1502" s="14" t="s">
        <v>8221</v>
      </c>
      <c r="B1502">
        <v>1</v>
      </c>
    </row>
    <row r="1503" spans="1:2">
      <c r="A1503" s="14" t="s">
        <v>8221</v>
      </c>
      <c r="B1503">
        <v>1</v>
      </c>
    </row>
    <row r="1504" spans="1:2">
      <c r="A1504" s="14" t="s">
        <v>8221</v>
      </c>
      <c r="B1504">
        <v>5</v>
      </c>
    </row>
    <row r="1505" spans="1:2">
      <c r="A1505" s="14" t="s">
        <v>8221</v>
      </c>
      <c r="B1505">
        <v>0</v>
      </c>
    </row>
    <row r="1506" spans="1:2">
      <c r="A1506" s="14" t="s">
        <v>8221</v>
      </c>
      <c r="B1506">
        <v>3</v>
      </c>
    </row>
    <row r="1507" spans="1:2">
      <c r="A1507" s="14" t="s">
        <v>8221</v>
      </c>
      <c r="B1507">
        <v>8</v>
      </c>
    </row>
    <row r="1508" spans="1:2">
      <c r="A1508" s="14" t="s">
        <v>8221</v>
      </c>
      <c r="B1508">
        <v>3</v>
      </c>
    </row>
    <row r="1509" spans="1:2">
      <c r="A1509" s="14" t="s">
        <v>8221</v>
      </c>
      <c r="B1509">
        <v>8</v>
      </c>
    </row>
    <row r="1510" spans="1:2">
      <c r="A1510" s="14" t="s">
        <v>8221</v>
      </c>
      <c r="B1510">
        <v>1</v>
      </c>
    </row>
    <row r="1511" spans="1:2">
      <c r="A1511" s="14" t="s">
        <v>8221</v>
      </c>
      <c r="B1511">
        <v>4</v>
      </c>
    </row>
    <row r="1512" spans="1:2">
      <c r="A1512" s="14" t="s">
        <v>8221</v>
      </c>
      <c r="B1512">
        <v>8</v>
      </c>
    </row>
    <row r="1513" spans="1:2">
      <c r="A1513" s="14" t="s">
        <v>8221</v>
      </c>
      <c r="B1513">
        <v>1</v>
      </c>
    </row>
    <row r="1514" spans="1:2">
      <c r="A1514" s="14" t="s">
        <v>8221</v>
      </c>
      <c r="B1514">
        <v>5</v>
      </c>
    </row>
    <row r="1515" spans="1:2">
      <c r="A1515" s="14" t="s">
        <v>8221</v>
      </c>
      <c r="B1515">
        <v>0</v>
      </c>
    </row>
    <row r="1516" spans="1:2">
      <c r="A1516" s="14" t="s">
        <v>8221</v>
      </c>
      <c r="B1516">
        <v>0</v>
      </c>
    </row>
    <row r="1517" spans="1:2">
      <c r="A1517" s="14" t="s">
        <v>8221</v>
      </c>
      <c r="B1517">
        <v>1</v>
      </c>
    </row>
    <row r="1518" spans="1:2">
      <c r="A1518" s="14" t="s">
        <v>8221</v>
      </c>
      <c r="B1518">
        <v>0</v>
      </c>
    </row>
    <row r="1519" spans="1:2">
      <c r="A1519" s="14" t="s">
        <v>8221</v>
      </c>
      <c r="B1519">
        <v>0</v>
      </c>
    </row>
    <row r="1520" spans="1:2">
      <c r="A1520" s="14" t="s">
        <v>8221</v>
      </c>
      <c r="B1520">
        <v>6</v>
      </c>
    </row>
    <row r="1521" spans="1:2">
      <c r="A1521" s="14" t="s">
        <v>8221</v>
      </c>
      <c r="B1521">
        <v>6</v>
      </c>
    </row>
    <row r="1522" spans="1:2">
      <c r="A1522" s="14" t="s">
        <v>8221</v>
      </c>
      <c r="B1522">
        <v>14</v>
      </c>
    </row>
    <row r="1523" spans="1:2">
      <c r="A1523" s="14" t="s">
        <v>8221</v>
      </c>
      <c r="B1523">
        <v>6</v>
      </c>
    </row>
    <row r="1524" spans="1:2">
      <c r="A1524" s="14" t="s">
        <v>8221</v>
      </c>
      <c r="B1524">
        <v>33</v>
      </c>
    </row>
    <row r="1525" spans="1:2">
      <c r="A1525" s="14" t="s">
        <v>8221</v>
      </c>
      <c r="B1525">
        <v>4</v>
      </c>
    </row>
    <row r="1526" spans="1:2">
      <c r="A1526" s="14" t="s">
        <v>8221</v>
      </c>
      <c r="B1526">
        <v>1</v>
      </c>
    </row>
    <row r="1527" spans="1:2">
      <c r="A1527" s="14" t="s">
        <v>8221</v>
      </c>
      <c r="B1527">
        <v>0</v>
      </c>
    </row>
    <row r="1528" spans="1:2">
      <c r="A1528" s="14" t="s">
        <v>8221</v>
      </c>
      <c r="B1528">
        <v>6</v>
      </c>
    </row>
    <row r="1529" spans="1:2">
      <c r="A1529" s="14" t="s">
        <v>8221</v>
      </c>
      <c r="B1529">
        <v>6</v>
      </c>
    </row>
    <row r="1530" spans="1:2">
      <c r="A1530" s="14" t="s">
        <v>8221</v>
      </c>
      <c r="B1530">
        <v>1</v>
      </c>
    </row>
    <row r="1531" spans="1:2">
      <c r="A1531" s="14" t="s">
        <v>8221</v>
      </c>
      <c r="B1531">
        <v>3</v>
      </c>
    </row>
  </sheetData>
  <conditionalFormatting sqref="A2:A1045992">
    <cfRule type="colorScale" priority="5">
      <colorScale>
        <cfvo type="min"/>
        <cfvo type="percentile" val="50"/>
        <cfvo type="max"/>
        <color rgb="FFF8696B"/>
        <color rgb="FFFFEB84"/>
        <color rgb="FF63BE7B"/>
      </colorScale>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 operator="containsText" id="{22BA11B2-5EE9-47DA-A7E3-639DFDFF8EB8}">
            <xm:f>NOT(ISERROR(SEARCH($F$1683,A2)))</xm:f>
            <xm:f>$F$1683</xm:f>
            <x14:dxf>
              <fill>
                <patternFill>
                  <bgColor theme="8"/>
                </patternFill>
              </fill>
            </x14:dxf>
          </x14:cfRule>
          <x14:cfRule type="containsText" priority="2" operator="containsText" id="{3BB9B0E7-F8E6-42DB-9625-91E907A4CA69}">
            <xm:f>NOT(ISERROR(SEARCH($F$162,A2)))</xm:f>
            <xm:f>$F$162</xm:f>
            <x14:dxf>
              <fill>
                <patternFill>
                  <bgColor theme="0" tint="-0.24994659260841701"/>
                </patternFill>
              </fill>
            </x14:dxf>
          </x14:cfRule>
          <x14:cfRule type="containsText" priority="3" operator="containsText" id="{CA58115C-90C9-45A4-A28B-038530A514E0}">
            <xm:f>NOT(ISERROR(SEARCH($F$122,A2)))</xm:f>
            <xm:f>$F$122</xm:f>
            <x14:dxf>
              <fill>
                <patternFill>
                  <bgColor rgb="FFFF0000"/>
                </patternFill>
              </fill>
            </x14:dxf>
          </x14:cfRule>
          <x14:cfRule type="containsText" priority="4" operator="containsText" id="{2687DEB3-CAD4-426F-907D-6395B1428141}">
            <xm:f>NOT(ISERROR(SEARCH($F$2,A2)))</xm:f>
            <xm:f>$F$2</xm:f>
            <x14:dxf>
              <fill>
                <patternFill>
                  <bgColor rgb="FF00B050"/>
                </patternFill>
              </fill>
            </x14:dxf>
          </x14:cfRule>
          <xm:sqref>A2:A1045992</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Sheet5</vt:lpstr>
      <vt:lpstr>Sheet3</vt:lpstr>
      <vt:lpstr>Sheet8</vt:lpstr>
      <vt:lpstr>Bonus</vt:lpstr>
      <vt:lpstr>Successful Backers</vt:lpstr>
      <vt:lpstr>Failure Backers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Alfonso Covarrubias</cp:lastModifiedBy>
  <dcterms:created xsi:type="dcterms:W3CDTF">2017-04-20T15:17:24Z</dcterms:created>
  <dcterms:modified xsi:type="dcterms:W3CDTF">2020-09-15T00:14:01Z</dcterms:modified>
</cp:coreProperties>
</file>