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612CAE5D-1AC3-0048-87C9-2278B555F437}" xr6:coauthVersionLast="45" xr6:coauthVersionMax="45" xr10:uidLastSave="{00000000-0000-0000-0000-000000000000}"/>
  <bookViews>
    <workbookView xWindow="30200" yWindow="1000" windowWidth="35680" windowHeight="203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4" i="14" l="1"/>
  <c r="C94" i="14"/>
  <c r="D94" i="14"/>
  <c r="E94" i="14"/>
  <c r="F94" i="14"/>
  <c r="A96" i="4"/>
  <c r="G98" i="2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B93" i="14" l="1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F92" i="14" s="1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X17" i="16" l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X18" i="16" l="1"/>
  <c r="F82" i="14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<sst xmlns="http://schemas.openxmlformats.org/spreadsheetml/2006/main" count="4256" uniqueCount="79">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</sst>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164" fontId="21" fillId="34" borderId="13" xfId="42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Casi'!$A$3:$A$96</c:f>
              <c:numCache>
                <c:formatCode>m/d/yy</c:formatCode>
                <c:ptCount val="9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</c:numCache>
            </c:numRef>
          </c:cat>
          <c:val>
            <c:numRef>
              <c:f>'Totale dei Casi'!$B$3:$B$96</c:f>
              <c:numCache>
                <c:formatCode>General</c:formatCode>
                <c:ptCount val="94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Tamponi!$B$4:$B$98</c:f>
              <c:strCache>
                <c:ptCount val="9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</c:strCache>
            </c:strRef>
          </c:cat>
          <c:val>
            <c:numRef>
              <c:f>Tamponi!$C$4:$C$98</c:f>
              <c:numCache>
                <c:formatCode>General</c:formatCode>
                <c:ptCount val="94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Guariti'!$A$7:$A$101</c:f>
              <c:strCache>
                <c:ptCount val="9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</c:strCache>
            </c:strRef>
          </c:cat>
          <c:val>
            <c:numRef>
              <c:f>'Dimessi Guariti'!$B$7:$B$101</c:f>
              <c:numCache>
                <c:formatCode>General</c:formatCode>
                <c:ptCount val="9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Deceduti!$A$4:$A$98</c:f>
              <c:strCache>
                <c:ptCount val="9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</c:strCache>
            </c:strRef>
          </c:cat>
          <c:val>
            <c:numRef>
              <c:f>Deceduti!$B$4:$B$98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Contagiati!$B$2:$B$94</c:f>
              <c:numCache>
                <c:formatCode>m/d/yy</c:formatCode>
                <c:ptCount val="9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</c:numCache>
            </c:numRef>
          </c:cat>
          <c:val>
            <c:numRef>
              <c:f>Contagiati!$C$2:$C$94</c:f>
              <c:numCache>
                <c:formatCode>0</c:formatCode>
                <c:ptCount val="93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Contagiati!$B$2:$B$94</c:f>
              <c:numCache>
                <c:formatCode>m/d/yy</c:formatCode>
                <c:ptCount val="9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</c:numCache>
            </c:numRef>
          </c:cat>
          <c:val>
            <c:numRef>
              <c:f>Contagiati!$D$2:$D$94</c:f>
              <c:numCache>
                <c:formatCode>0</c:formatCode>
                <c:ptCount val="93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Contagiati!$B$2:$B$94</c:f>
              <c:numCache>
                <c:formatCode>m/d/yy</c:formatCode>
                <c:ptCount val="9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</c:numCache>
            </c:numRef>
          </c:cat>
          <c:val>
            <c:numRef>
              <c:f>Contagiati!$E$2:$E$94</c:f>
              <c:numCache>
                <c:formatCode>0</c:formatCode>
                <c:ptCount val="93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Contagiati!$B$2:$B$94</c:f>
              <c:numCache>
                <c:formatCode>m/d/yy</c:formatCode>
                <c:ptCount val="9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</c:numCache>
            </c:numRef>
          </c:cat>
          <c:val>
            <c:numRef>
              <c:f>Contagiati!$F$2:$F$94</c:f>
              <c:numCache>
                <c:formatCode>0</c:formatCode>
                <c:ptCount val="93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8.839996064817" createdVersion="6" refreshedVersion="6" minRefreshableVersion="3" recordCount="1975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8T00:00:00" count="9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8.84023854167" createdVersion="6" refreshedVersion="6" minRefreshableVersion="3" recordCount="1975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8T00:00:00" count="12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8.841335069446" createdVersion="6" refreshedVersion="6" minRefreshableVersion="3" recordCount="197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8T00:00:00" count="9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m/>
      </sharedItems>
      <fieldGroup par="17" base="0">
        <rangePr groupBy="days" startDate="2020-02-24T00:00:00" endDate="2020-05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8.841364351851" createdVersion="6" refreshedVersion="6" minRefreshableVersion="3" recordCount="1975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8T00:00:00" count="9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m/>
      </sharedItems>
      <fieldGroup par="22" base="0">
        <rangePr groupBy="days" startDate="2020-02-24T00:00:00" endDate="2020-05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2" count="15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m/>
      </sharedItems>
    </cacheField>
    <cacheField name="Months" numFmtId="0" databaseField="0">
      <fieldGroup base="0">
        <rangePr groupBy="months" startDate="2020-02-24T00:00:00" endDate="2020-05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8.841389351852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3" maxValue="3626"/>
    </cacheField>
    <cacheField name="Sum of terapia_intensiva" numFmtId="0">
      <sharedItems containsSemiMixedTypes="0" containsString="0" containsNumber="1" containsInteger="1" minValue="0" maxValue="175"/>
    </cacheField>
    <cacheField name="Sum of isolamento_domiciliare" numFmtId="0">
      <sharedItems containsSemiMixedTypes="0" containsString="0" containsNumber="1" containsInteger="1" minValue="9" maxValue="20236"/>
    </cacheField>
    <cacheField name="Sum of dimessi_guariti" numFmtId="0">
      <sharedItems containsSemiMixedTypes="0" containsString="0" containsNumber="1" containsInteger="1" minValue="246" maxValue="47810"/>
    </cacheField>
    <cacheField name="Sum of deceduti" numFmtId="0">
      <sharedItems containsSemiMixedTypes="0" containsString="0" containsNumber="1" containsInteger="1" minValue="22" maxValue="159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5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5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m/>
    <m/>
    <x v="21"/>
    <m/>
    <m/>
    <m/>
    <m/>
    <m/>
    <m/>
    <m/>
    <m/>
    <m/>
    <m/>
    <m/>
    <m/>
    <m/>
    <m/>
    <m/>
    <m/>
    <m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38"/>
    <n v="3"/>
    <n v="725"/>
    <n v="1969"/>
    <n v="400"/>
  </r>
  <r>
    <x v="1"/>
    <n v="7"/>
    <n v="0"/>
    <n v="29"/>
    <n v="336"/>
    <n v="27"/>
  </r>
  <r>
    <x v="1"/>
    <n v="35"/>
    <n v="1"/>
    <n v="154"/>
    <n v="872"/>
    <n v="96"/>
  </r>
  <r>
    <x v="1"/>
    <n v="275"/>
    <n v="6"/>
    <n v="865"/>
    <n v="3221"/>
    <n v="406"/>
  </r>
  <r>
    <x v="2"/>
    <n v="459"/>
    <n v="78"/>
    <n v="3461"/>
    <n v="19546"/>
    <n v="4083"/>
  </r>
  <r>
    <x v="2"/>
    <n v="51"/>
    <n v="1"/>
    <n v="304"/>
    <n v="2568"/>
    <n v="331"/>
  </r>
  <r>
    <x v="0"/>
    <n v="1062"/>
    <n v="65"/>
    <n v="2361"/>
    <n v="3483"/>
    <n v="701"/>
  </r>
  <r>
    <x v="2"/>
    <n v="205"/>
    <n v="14"/>
    <n v="1050"/>
    <n v="6882"/>
    <n v="1438"/>
  </r>
  <r>
    <x v="2"/>
    <n v="3626"/>
    <n v="175"/>
    <n v="20236"/>
    <n v="47810"/>
    <n v="15954"/>
  </r>
  <r>
    <x v="0"/>
    <n v="90"/>
    <n v="13"/>
    <n v="1347"/>
    <n v="4272"/>
    <n v="996"/>
  </r>
  <r>
    <x v="1"/>
    <n v="3"/>
    <n v="2"/>
    <n v="161"/>
    <n v="246"/>
    <n v="22"/>
  </r>
  <r>
    <x v="2"/>
    <n v="27"/>
    <n v="5"/>
    <n v="139"/>
    <n v="2131"/>
    <n v="291"/>
  </r>
  <r>
    <x v="2"/>
    <n v="19"/>
    <n v="2"/>
    <n v="456"/>
    <n v="3483"/>
    <n v="462"/>
  </r>
  <r>
    <x v="2"/>
    <n v="1118"/>
    <n v="68"/>
    <n v="5278"/>
    <n v="20095"/>
    <n v="3828"/>
  </r>
  <r>
    <x v="1"/>
    <n v="170"/>
    <n v="17"/>
    <n v="1326"/>
    <n v="2471"/>
    <n v="495"/>
  </r>
  <r>
    <x v="1"/>
    <n v="41"/>
    <n v="2"/>
    <n v="172"/>
    <n v="1010"/>
    <n v="130"/>
  </r>
  <r>
    <x v="1"/>
    <n v="73"/>
    <n v="10"/>
    <n v="1235"/>
    <n v="1845"/>
    <n v="272"/>
  </r>
  <r>
    <x v="0"/>
    <n v="132"/>
    <n v="31"/>
    <n v="1297"/>
    <n v="7595"/>
    <n v="1027"/>
  </r>
  <r>
    <x v="0"/>
    <n v="13"/>
    <n v="2"/>
    <n v="17"/>
    <n v="1324"/>
    <n v="75"/>
  </r>
  <r>
    <x v="2"/>
    <n v="17"/>
    <n v="1"/>
    <n v="9"/>
    <n v="1011"/>
    <n v="143"/>
  </r>
  <r>
    <x v="2"/>
    <n v="168"/>
    <n v="9"/>
    <n v="2110"/>
    <n v="14931"/>
    <n v="18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8" firstHeaderRow="0" firstDataRow="1" firstDataCol="1"/>
  <pivotFields count="20">
    <pivotField axis="axisRow" showAll="0">
      <items count="96">
        <item h="1" x="9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8">
      <pivotArea outline="0" collapsedLevelsAreSubtotals="1" fieldPosition="0"/>
    </format>
    <format dxfId="17">
      <pivotArea dataOnly="0" labelOnly="1" fieldPosition="0">
        <references count="1">
          <reference field="3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3" count="0"/>
        </references>
      </pivotArea>
    </format>
    <format dxfId="14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8" firstHeaderRow="1" firstDataRow="1" firstDataCol="1"/>
  <pivotFields count="20">
    <pivotField axis="axisRow" showAll="0">
      <items count="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01" firstHeaderRow="1" firstDataRow="1" firstDataCol="1" rowPageCount="1" colPageCount="1"/>
  <pivotFields count="16">
    <pivotField axis="axisRow" numFmtId="22" showAll="0" sortType="ascending">
      <items count="126">
        <item x="0"/>
        <item m="1" x="114"/>
        <item x="1"/>
        <item m="1" x="97"/>
        <item x="2"/>
        <item m="1" x="109"/>
        <item x="3"/>
        <item m="1" x="123"/>
        <item x="4"/>
        <item m="1" x="105"/>
        <item x="5"/>
        <item m="1" x="118"/>
        <item x="6"/>
        <item m="1" x="120"/>
        <item x="7"/>
        <item m="1" x="102"/>
        <item x="8"/>
        <item m="1" x="115"/>
        <item x="9"/>
        <item m="1" x="98"/>
        <item x="10"/>
        <item m="1" x="110"/>
        <item x="11"/>
        <item m="1" x="124"/>
        <item x="12"/>
        <item m="1" x="106"/>
        <item x="13"/>
        <item m="1" x="119"/>
        <item x="14"/>
        <item m="1" x="101"/>
        <item x="15"/>
        <item m="1" x="113"/>
        <item x="16"/>
        <item m="1" x="96"/>
        <item x="17"/>
        <item m="1" x="108"/>
        <item x="18"/>
        <item m="1" x="122"/>
        <item x="19"/>
        <item m="1" x="104"/>
        <item x="20"/>
        <item m="1" x="117"/>
        <item x="21"/>
        <item m="1" x="100"/>
        <item x="22"/>
        <item m="1" x="112"/>
        <item x="23"/>
        <item m="1" x="95"/>
        <item x="24"/>
        <item m="1" x="107"/>
        <item x="25"/>
        <item m="1" x="121"/>
        <item x="26"/>
        <item m="1" x="103"/>
        <item x="27"/>
        <item m="1" x="116"/>
        <item x="28"/>
        <item m="1" x="99"/>
        <item x="29"/>
        <item m="1" x="11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h="1" x="9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8" firstHeaderRow="1" firstDataRow="1" firstDataCol="1" rowPageCount="1" colPageCount="1"/>
  <pivotFields count="16">
    <pivotField axis="axisRow" numFmtId="22" showAll="0" sortType="ascending">
      <items count="126">
        <item x="0"/>
        <item m="1" x="114"/>
        <item x="1"/>
        <item m="1" x="97"/>
        <item x="2"/>
        <item m="1" x="109"/>
        <item x="3"/>
        <item m="1" x="123"/>
        <item x="4"/>
        <item m="1" x="105"/>
        <item x="5"/>
        <item m="1" x="118"/>
        <item x="6"/>
        <item m="1" x="120"/>
        <item x="7"/>
        <item m="1" x="102"/>
        <item x="8"/>
        <item m="1" x="115"/>
        <item x="9"/>
        <item m="1" x="98"/>
        <item x="10"/>
        <item m="1" x="110"/>
        <item x="11"/>
        <item m="1" x="124"/>
        <item x="12"/>
        <item m="1" x="106"/>
        <item x="13"/>
        <item m="1" x="119"/>
        <item x="14"/>
        <item m="1" x="101"/>
        <item x="15"/>
        <item m="1" x="113"/>
        <item x="16"/>
        <item m="1" x="96"/>
        <item x="17"/>
        <item m="1" x="108"/>
        <item x="18"/>
        <item m="1" x="122"/>
        <item x="19"/>
        <item m="1" x="104"/>
        <item x="20"/>
        <item m="1" x="117"/>
        <item x="21"/>
        <item m="1" x="100"/>
        <item x="22"/>
        <item m="1" x="112"/>
        <item x="23"/>
        <item m="1" x="95"/>
        <item x="24"/>
        <item m="1" x="107"/>
        <item x="25"/>
        <item m="1" x="121"/>
        <item x="26"/>
        <item m="1" x="103"/>
        <item x="27"/>
        <item m="1" x="116"/>
        <item x="28"/>
        <item m="1" x="99"/>
        <item x="29"/>
        <item m="1" x="11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h="1" x="9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8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4"/>
        <item x="12"/>
        <item x="13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2">
      <pivotArea outline="0" collapsedLevelsAreSubtotals="1" fieldPosition="0"/>
    </format>
    <format dxfId="1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3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75"/>
  <sheetViews>
    <sheetView topLeftCell="G1912" workbookViewId="0">
      <selection activeCell="U1954" sqref="U1954:V1975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ref="U1913:U1933" si="84">VLOOKUP(D1913,Zone,2)</f>
        <v>Centro</v>
      </c>
      <c r="V1913">
        <f t="shared" ref="V1913:V1933" si="85"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84"/>
        <v>Sud</v>
      </c>
      <c r="V1914">
        <f t="shared" si="85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84"/>
        <v>Sud</v>
      </c>
      <c r="V1915">
        <f t="shared" si="85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84"/>
        <v>Sud</v>
      </c>
      <c r="V1916">
        <f t="shared" si="85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84"/>
        <v>Nord</v>
      </c>
      <c r="V1917">
        <f t="shared" si="85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84"/>
        <v>Nord</v>
      </c>
      <c r="V1918">
        <f t="shared" si="85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84"/>
        <v>Centro</v>
      </c>
      <c r="V1919">
        <f t="shared" si="85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84"/>
        <v>Nord</v>
      </c>
      <c r="V1920">
        <f t="shared" si="85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84"/>
        <v>Nord</v>
      </c>
      <c r="V1921">
        <f t="shared" si="85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si="84"/>
        <v>Centro</v>
      </c>
      <c r="V1922">
        <f t="shared" si="85"/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84"/>
        <v>Sud</v>
      </c>
      <c r="V1923">
        <f t="shared" si="85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84"/>
        <v>Nord</v>
      </c>
      <c r="V1924">
        <f t="shared" si="85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84"/>
        <v>Nord</v>
      </c>
      <c r="V1925">
        <f t="shared" si="85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84"/>
        <v>Nord</v>
      </c>
      <c r="V1926">
        <f t="shared" si="85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84"/>
        <v>Sud</v>
      </c>
      <c r="V1927">
        <f t="shared" si="85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84"/>
        <v>Sud</v>
      </c>
      <c r="V1928">
        <f t="shared" si="85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84"/>
        <v>Sud</v>
      </c>
      <c r="V1929">
        <f t="shared" si="85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84"/>
        <v>Centro</v>
      </c>
      <c r="V1930">
        <f t="shared" si="85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84"/>
        <v>Centro</v>
      </c>
      <c r="V1931">
        <f t="shared" si="85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84"/>
        <v>Nord</v>
      </c>
      <c r="V1932">
        <f t="shared" si="85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84"/>
        <v>Nord</v>
      </c>
      <c r="V1933">
        <f t="shared" si="85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ref="U1934:U1954" si="86">VLOOKUP(D1934,Zone,2)</f>
        <v>Centro</v>
      </c>
      <c r="V1934">
        <f t="shared" ref="V1934:V1954" si="87"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86"/>
        <v>Sud</v>
      </c>
      <c r="V1935">
        <f t="shared" si="87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86"/>
        <v>Sud</v>
      </c>
      <c r="V1936">
        <f t="shared" si="87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86"/>
        <v>Sud</v>
      </c>
      <c r="V1937">
        <f t="shared" si="87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86"/>
        <v>Nord</v>
      </c>
      <c r="V1938">
        <f t="shared" si="87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86"/>
        <v>Nord</v>
      </c>
      <c r="V1939">
        <f t="shared" si="87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86"/>
        <v>Centro</v>
      </c>
      <c r="V1940">
        <f t="shared" si="87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86"/>
        <v>Nord</v>
      </c>
      <c r="V1941">
        <f t="shared" si="87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86"/>
        <v>Nord</v>
      </c>
      <c r="V1942">
        <f t="shared" si="87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86"/>
        <v>Centro</v>
      </c>
      <c r="V1943">
        <f t="shared" si="87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86"/>
        <v>Sud</v>
      </c>
      <c r="V1944">
        <f t="shared" si="87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86"/>
        <v>Nord</v>
      </c>
      <c r="V1945">
        <f t="shared" si="87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86"/>
        <v>Nord</v>
      </c>
      <c r="V1946">
        <f t="shared" si="87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86"/>
        <v>Nord</v>
      </c>
      <c r="V1947">
        <f t="shared" si="87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86"/>
        <v>Sud</v>
      </c>
      <c r="V1948">
        <f t="shared" si="87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86"/>
        <v>Sud</v>
      </c>
      <c r="V1949">
        <f t="shared" si="87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86"/>
        <v>Sud</v>
      </c>
      <c r="V1950">
        <f t="shared" si="87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86"/>
        <v>Centro</v>
      </c>
      <c r="V1951">
        <f t="shared" si="87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86"/>
        <v>Centro</v>
      </c>
      <c r="V1952">
        <f t="shared" si="87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86"/>
        <v>Nord</v>
      </c>
      <c r="V1953">
        <f t="shared" si="87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86"/>
        <v>Nord</v>
      </c>
      <c r="V1954">
        <f t="shared" si="87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ref="U1955:U1975" si="88">VLOOKUP(D1955,Zone,2)</f>
        <v>Centro</v>
      </c>
      <c r="V1955">
        <f t="shared" ref="V1955:V1975" si="89"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88"/>
        <v>Sud</v>
      </c>
      <c r="V1956">
        <f t="shared" si="89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88"/>
        <v>Sud</v>
      </c>
      <c r="V1957">
        <f t="shared" si="89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88"/>
        <v>Sud</v>
      </c>
      <c r="V1958">
        <f t="shared" si="89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88"/>
        <v>Nord</v>
      </c>
      <c r="V1959">
        <f t="shared" si="89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88"/>
        <v>Nord</v>
      </c>
      <c r="V1960">
        <f t="shared" si="89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88"/>
        <v>Centro</v>
      </c>
      <c r="V1961">
        <f t="shared" si="89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88"/>
        <v>Nord</v>
      </c>
      <c r="V1962">
        <f t="shared" si="89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88"/>
        <v>Nord</v>
      </c>
      <c r="V1963">
        <f t="shared" si="89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88"/>
        <v>Centro</v>
      </c>
      <c r="V1964">
        <f t="shared" si="89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88"/>
        <v>Sud</v>
      </c>
      <c r="V1965">
        <f t="shared" si="89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88"/>
        <v>Nord</v>
      </c>
      <c r="V1966">
        <f t="shared" si="89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88"/>
        <v>Nord</v>
      </c>
      <c r="V1967">
        <f t="shared" si="89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88"/>
        <v>Nord</v>
      </c>
      <c r="V1968">
        <f t="shared" si="89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88"/>
        <v>Sud</v>
      </c>
      <c r="V1969">
        <f t="shared" si="89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88"/>
        <v>Sud</v>
      </c>
      <c r="V1970">
        <f t="shared" si="89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88"/>
        <v>Sud</v>
      </c>
      <c r="V1971">
        <f t="shared" si="89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88"/>
        <v>Centro</v>
      </c>
      <c r="V1972">
        <f t="shared" si="89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88"/>
        <v>Centro</v>
      </c>
      <c r="V1973">
        <f t="shared" si="89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88"/>
        <v>Nord</v>
      </c>
      <c r="V1974">
        <f t="shared" si="89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88"/>
        <v>Nord</v>
      </c>
      <c r="V1975">
        <f t="shared" si="89"/>
        <v>22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opLeftCell="A106" zoomScale="91" zoomScaleNormal="91" workbookViewId="0">
      <selection activeCell="D119" sqref="D119:J141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3</v>
      </c>
      <c r="K4" s="18">
        <v>138</v>
      </c>
      <c r="L4" s="18">
        <v>725</v>
      </c>
      <c r="M4" s="18">
        <v>1969</v>
      </c>
      <c r="N4" s="18">
        <v>400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7</v>
      </c>
      <c r="L5" s="18">
        <v>29</v>
      </c>
      <c r="M5" s="18">
        <v>336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35</v>
      </c>
      <c r="L6" s="18">
        <v>154</v>
      </c>
      <c r="M6" s="18">
        <v>872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6</v>
      </c>
      <c r="K7" s="18">
        <v>275</v>
      </c>
      <c r="L7" s="18">
        <v>865</v>
      </c>
      <c r="M7" s="18">
        <v>3221</v>
      </c>
      <c r="N7" s="18">
        <v>406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78</v>
      </c>
      <c r="K8" s="18">
        <v>459</v>
      </c>
      <c r="L8" s="18">
        <v>3461</v>
      </c>
      <c r="M8" s="18">
        <v>19546</v>
      </c>
      <c r="N8" s="18">
        <v>4083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1</v>
      </c>
      <c r="K9" s="18">
        <v>51</v>
      </c>
      <c r="L9" s="18">
        <v>304</v>
      </c>
      <c r="M9" s="18">
        <v>2568</v>
      </c>
      <c r="N9" s="18">
        <v>331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65</v>
      </c>
      <c r="K10" s="18">
        <v>1062</v>
      </c>
      <c r="L10" s="18">
        <v>2361</v>
      </c>
      <c r="M10" s="18">
        <v>3483</v>
      </c>
      <c r="N10" s="18">
        <v>701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14</v>
      </c>
      <c r="K11" s="18">
        <v>205</v>
      </c>
      <c r="L11" s="18">
        <v>1050</v>
      </c>
      <c r="M11" s="18">
        <v>6882</v>
      </c>
      <c r="N11" s="18">
        <v>1438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175</v>
      </c>
      <c r="K12" s="18">
        <v>3626</v>
      </c>
      <c r="L12" s="18">
        <v>20236</v>
      </c>
      <c r="M12" s="18">
        <v>47810</v>
      </c>
      <c r="N12" s="18">
        <v>15954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13</v>
      </c>
      <c r="K13" s="18">
        <v>90</v>
      </c>
      <c r="L13" s="18">
        <v>1347</v>
      </c>
      <c r="M13" s="18">
        <v>4272</v>
      </c>
      <c r="N13" s="18">
        <v>996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3</v>
      </c>
      <c r="L14" s="18">
        <v>161</v>
      </c>
      <c r="M14" s="18">
        <v>246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27</v>
      </c>
      <c r="L15" s="18">
        <v>139</v>
      </c>
      <c r="M15" s="18">
        <v>2131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2</v>
      </c>
      <c r="K16" s="18">
        <v>19</v>
      </c>
      <c r="L16" s="18">
        <v>456</v>
      </c>
      <c r="M16" s="18">
        <v>3483</v>
      </c>
      <c r="N16" s="18">
        <v>462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68</v>
      </c>
      <c r="K17" s="18">
        <v>1118</v>
      </c>
      <c r="L17" s="18">
        <v>5278</v>
      </c>
      <c r="M17" s="18">
        <v>20095</v>
      </c>
      <c r="N17" s="18">
        <v>3828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17</v>
      </c>
      <c r="K18" s="18">
        <v>170</v>
      </c>
      <c r="L18" s="18">
        <v>1326</v>
      </c>
      <c r="M18" s="18">
        <v>2471</v>
      </c>
      <c r="N18" s="18">
        <v>495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2</v>
      </c>
      <c r="K19" s="18">
        <v>41</v>
      </c>
      <c r="L19" s="18">
        <v>172</v>
      </c>
      <c r="M19" s="18">
        <v>1010</v>
      </c>
      <c r="N19" s="18">
        <v>130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10</v>
      </c>
      <c r="K20" s="18">
        <v>73</v>
      </c>
      <c r="L20" s="18">
        <v>1235</v>
      </c>
      <c r="M20" s="18">
        <v>1845</v>
      </c>
      <c r="N20" s="18">
        <v>272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31</v>
      </c>
      <c r="K21" s="18">
        <v>132</v>
      </c>
      <c r="L21" s="18">
        <v>1297</v>
      </c>
      <c r="M21" s="18">
        <v>7595</v>
      </c>
      <c r="N21" s="18">
        <v>1027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13</v>
      </c>
      <c r="L22" s="18">
        <v>17</v>
      </c>
      <c r="M22" s="18">
        <v>1324</v>
      </c>
      <c r="N22" s="18">
        <v>75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1</v>
      </c>
      <c r="K23" s="18">
        <v>17</v>
      </c>
      <c r="L23" s="18">
        <v>9</v>
      </c>
      <c r="M23" s="18">
        <v>1011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9</v>
      </c>
      <c r="K24" s="18">
        <v>168</v>
      </c>
      <c r="L24" s="18">
        <v>2110</v>
      </c>
      <c r="M24" s="18">
        <v>14931</v>
      </c>
      <c r="N24" s="18">
        <v>1895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505</v>
      </c>
      <c r="K25" s="18">
        <v>7729</v>
      </c>
      <c r="L25" s="18">
        <v>42732</v>
      </c>
      <c r="M25" s="18">
        <v>147101</v>
      </c>
      <c r="N25" s="18">
        <v>33072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>SUM(B97:F97)</f>
        <v>584</v>
      </c>
    </row>
    <row r="98" spans="1:7" ht="29" x14ac:dyDescent="0.35">
      <c r="A98" s="3" t="s">
        <v>36</v>
      </c>
      <c r="B98" s="4">
        <v>33072</v>
      </c>
      <c r="C98" s="4">
        <v>147101</v>
      </c>
      <c r="D98" s="4">
        <v>7729</v>
      </c>
      <c r="E98" s="4">
        <v>505</v>
      </c>
      <c r="F98" s="4">
        <v>42732</v>
      </c>
      <c r="G98" s="26">
        <f>SUM(B98:F98)</f>
        <v>231139</v>
      </c>
    </row>
    <row r="99" spans="1:7" x14ac:dyDescent="0.2">
      <c r="A99" s="3"/>
      <c r="B99" s="4"/>
      <c r="C99" s="4"/>
      <c r="D99" s="4"/>
      <c r="E99" s="4"/>
      <c r="F99" s="4"/>
    </row>
    <row r="100" spans="1:7" x14ac:dyDescent="0.2">
      <c r="A100" s="3"/>
      <c r="B100" s="4"/>
      <c r="C100" s="4"/>
      <c r="D100" s="4"/>
      <c r="E100" s="4"/>
      <c r="F100" s="4"/>
    </row>
    <row r="101" spans="1:7" x14ac:dyDescent="0.2">
      <c r="A101" s="3"/>
      <c r="B101" s="4"/>
      <c r="C101" s="4"/>
      <c r="D101" s="4"/>
      <c r="E101" s="4"/>
      <c r="F101" s="4"/>
    </row>
    <row r="102" spans="1:7" x14ac:dyDescent="0.2">
      <c r="A102" s="3"/>
      <c r="B102" s="4"/>
      <c r="C102" s="4"/>
      <c r="D102" s="4"/>
      <c r="E102" s="4"/>
      <c r="F102" s="4"/>
    </row>
    <row r="103" spans="1:7" x14ac:dyDescent="0.2">
      <c r="A103" s="3"/>
      <c r="B103" s="4"/>
      <c r="C103" s="4"/>
      <c r="D103" s="4"/>
      <c r="E103" s="4"/>
      <c r="F103" s="4"/>
    </row>
    <row r="104" spans="1:7" x14ac:dyDescent="0.2">
      <c r="A104" s="3"/>
      <c r="B104" s="4"/>
      <c r="C104" s="4"/>
      <c r="D104" s="4"/>
      <c r="E104" s="4"/>
      <c r="F104" s="4"/>
    </row>
    <row r="105" spans="1:7" x14ac:dyDescent="0.2">
      <c r="A105" s="3"/>
      <c r="B105" s="4"/>
      <c r="C105" s="4"/>
      <c r="D105" s="4"/>
      <c r="E105" s="4"/>
      <c r="F105" s="4"/>
    </row>
    <row r="106" spans="1:7" x14ac:dyDescent="0.2">
      <c r="A106" s="3"/>
      <c r="B106" s="4"/>
      <c r="C106" s="4"/>
      <c r="D106" s="4"/>
      <c r="E106" s="4"/>
      <c r="F106" s="4"/>
    </row>
    <row r="107" spans="1:7" x14ac:dyDescent="0.2">
      <c r="A107" s="3"/>
      <c r="B107" s="4"/>
      <c r="C107" s="4"/>
      <c r="D107" s="4"/>
      <c r="E107" s="4"/>
      <c r="F107" s="4"/>
    </row>
    <row r="108" spans="1:7" x14ac:dyDescent="0.2">
      <c r="A108" s="3"/>
      <c r="B108" s="4"/>
      <c r="C108" s="4"/>
      <c r="D108" s="4"/>
      <c r="E108" s="4"/>
      <c r="F108" s="4"/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12" t="s">
        <v>49</v>
      </c>
      <c r="N119" s="12" t="s">
        <v>10</v>
      </c>
      <c r="O119" s="12" t="s">
        <v>11</v>
      </c>
      <c r="P119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43978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-4</v>
      </c>
      <c r="H120" s="12">
        <v>0</v>
      </c>
      <c r="I120" s="12">
        <v>-4</v>
      </c>
      <c r="J120" s="12">
        <v>-39</v>
      </c>
      <c r="K120">
        <v>-43</v>
      </c>
      <c r="L120">
        <v>-43</v>
      </c>
      <c r="M120">
        <v>-43</v>
      </c>
      <c r="N120">
        <v>48</v>
      </c>
      <c r="O120">
        <v>0</v>
      </c>
      <c r="P120">
        <v>5</v>
      </c>
      <c r="Q120">
        <v>1740</v>
      </c>
      <c r="R120" s="28">
        <f>P120/Q120</f>
        <v>2.8735632183908046E-3</v>
      </c>
    </row>
    <row r="121" spans="1:21" x14ac:dyDescent="0.2">
      <c r="A121" s="6">
        <v>43978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-1</v>
      </c>
      <c r="H121" s="12">
        <v>0</v>
      </c>
      <c r="I121" s="12">
        <v>-1</v>
      </c>
      <c r="J121" s="12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537</v>
      </c>
      <c r="R121" s="28">
        <f t="shared" ref="R121:R140" si="5">P121/Q121</f>
        <v>0</v>
      </c>
    </row>
    <row r="122" spans="1:21" x14ac:dyDescent="0.2">
      <c r="A122" s="6">
        <v>43978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-6</v>
      </c>
      <c r="H122" s="12">
        <v>0</v>
      </c>
      <c r="I122" s="12">
        <v>-6</v>
      </c>
      <c r="J122" s="12">
        <v>-42</v>
      </c>
      <c r="K122">
        <v>-48</v>
      </c>
      <c r="L122">
        <v>-48</v>
      </c>
      <c r="M122">
        <v>-48</v>
      </c>
      <c r="N122">
        <v>49</v>
      </c>
      <c r="O122">
        <v>0</v>
      </c>
      <c r="P122">
        <v>1</v>
      </c>
      <c r="Q122">
        <v>1117</v>
      </c>
      <c r="R122" s="28">
        <f t="shared" si="5"/>
        <v>8.9525514771709937E-4</v>
      </c>
    </row>
    <row r="123" spans="1:21" x14ac:dyDescent="0.2">
      <c r="A123" s="6">
        <v>43978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-11</v>
      </c>
      <c r="H123" s="12">
        <v>1</v>
      </c>
      <c r="I123" s="12">
        <v>-10</v>
      </c>
      <c r="J123" s="12">
        <v>-28</v>
      </c>
      <c r="K123">
        <v>-38</v>
      </c>
      <c r="L123">
        <v>-38</v>
      </c>
      <c r="M123">
        <v>-38</v>
      </c>
      <c r="N123">
        <v>43</v>
      </c>
      <c r="O123">
        <v>1</v>
      </c>
      <c r="P123">
        <v>6</v>
      </c>
      <c r="Q123">
        <v>5879</v>
      </c>
      <c r="R123" s="28">
        <f t="shared" si="5"/>
        <v>1.0205817315870045E-3</v>
      </c>
    </row>
    <row r="124" spans="1:21" x14ac:dyDescent="0.2">
      <c r="A124" s="6">
        <v>43978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-34</v>
      </c>
      <c r="H124" s="12">
        <v>-2</v>
      </c>
      <c r="I124" s="12">
        <v>-36</v>
      </c>
      <c r="J124" s="12">
        <v>-112</v>
      </c>
      <c r="K124">
        <v>-148</v>
      </c>
      <c r="L124">
        <v>-148</v>
      </c>
      <c r="M124">
        <v>-148</v>
      </c>
      <c r="N124">
        <v>157</v>
      </c>
      <c r="O124">
        <v>7</v>
      </c>
      <c r="P124">
        <v>16</v>
      </c>
      <c r="Q124">
        <v>3714</v>
      </c>
      <c r="R124" s="28">
        <f t="shared" si="5"/>
        <v>4.3080236941303177E-3</v>
      </c>
    </row>
    <row r="125" spans="1:21" x14ac:dyDescent="0.2">
      <c r="A125" s="6">
        <v>43978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-8</v>
      </c>
      <c r="H125" s="12">
        <v>0</v>
      </c>
      <c r="I125" s="12">
        <v>-8</v>
      </c>
      <c r="J125" s="12">
        <v>-11</v>
      </c>
      <c r="K125">
        <v>-19</v>
      </c>
      <c r="L125">
        <v>-19</v>
      </c>
      <c r="M125">
        <v>-19</v>
      </c>
      <c r="N125">
        <v>21</v>
      </c>
      <c r="O125">
        <v>2</v>
      </c>
      <c r="P125">
        <v>4</v>
      </c>
      <c r="Q125">
        <v>1651</v>
      </c>
      <c r="R125" s="28">
        <f t="shared" si="5"/>
        <v>2.4227740763173833E-3</v>
      </c>
    </row>
    <row r="126" spans="1:21" x14ac:dyDescent="0.2">
      <c r="A126" s="6">
        <v>43978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-21</v>
      </c>
      <c r="H126" s="12">
        <v>6</v>
      </c>
      <c r="I126" s="12">
        <v>-15</v>
      </c>
      <c r="J126" s="12">
        <v>-35</v>
      </c>
      <c r="K126">
        <v>-50</v>
      </c>
      <c r="L126">
        <v>-50</v>
      </c>
      <c r="M126">
        <v>-50</v>
      </c>
      <c r="N126">
        <v>53</v>
      </c>
      <c r="O126">
        <v>8</v>
      </c>
      <c r="P126">
        <v>11</v>
      </c>
      <c r="Q126">
        <v>3320</v>
      </c>
      <c r="R126" s="28">
        <f t="shared" si="5"/>
        <v>3.3132530120481927E-3</v>
      </c>
    </row>
    <row r="127" spans="1:21" x14ac:dyDescent="0.2">
      <c r="A127" s="6">
        <v>43978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-18</v>
      </c>
      <c r="H127" s="12">
        <v>-5</v>
      </c>
      <c r="I127" s="12">
        <v>-23</v>
      </c>
      <c r="J127" s="12">
        <v>-146</v>
      </c>
      <c r="K127">
        <v>-169</v>
      </c>
      <c r="L127">
        <v>-169</v>
      </c>
      <c r="M127">
        <v>-169</v>
      </c>
      <c r="N127">
        <v>201</v>
      </c>
      <c r="O127">
        <v>7</v>
      </c>
      <c r="P127">
        <v>39</v>
      </c>
      <c r="Q127">
        <v>2157</v>
      </c>
      <c r="R127" s="28">
        <f t="shared" si="5"/>
        <v>1.8080667593880391E-2</v>
      </c>
    </row>
    <row r="128" spans="1:21" x14ac:dyDescent="0.2">
      <c r="A128" s="6">
        <v>43978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4</v>
      </c>
      <c r="H128" s="12">
        <v>-8</v>
      </c>
      <c r="I128" s="12">
        <v>-4</v>
      </c>
      <c r="J128" s="12">
        <v>-436</v>
      </c>
      <c r="K128">
        <v>-440</v>
      </c>
      <c r="L128">
        <v>-440</v>
      </c>
      <c r="M128">
        <v>-440</v>
      </c>
      <c r="N128">
        <v>766</v>
      </c>
      <c r="O128">
        <v>58</v>
      </c>
      <c r="P128">
        <v>384</v>
      </c>
      <c r="Q128">
        <v>12503</v>
      </c>
      <c r="R128" s="28">
        <f t="shared" si="5"/>
        <v>3.0712628969047428E-2</v>
      </c>
    </row>
    <row r="129" spans="1:18" x14ac:dyDescent="0.2">
      <c r="A129" s="6">
        <v>43978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-4</v>
      </c>
      <c r="H129" s="12">
        <v>0</v>
      </c>
      <c r="I129" s="12">
        <v>-4</v>
      </c>
      <c r="J129" s="12">
        <v>-121</v>
      </c>
      <c r="K129">
        <v>-125</v>
      </c>
      <c r="L129">
        <v>-125</v>
      </c>
      <c r="M129">
        <v>-125</v>
      </c>
      <c r="N129">
        <v>125</v>
      </c>
      <c r="O129">
        <v>0</v>
      </c>
      <c r="P129">
        <v>0</v>
      </c>
      <c r="Q129">
        <v>1250</v>
      </c>
      <c r="R129" s="28">
        <f t="shared" si="5"/>
        <v>0</v>
      </c>
    </row>
    <row r="130" spans="1:18" x14ac:dyDescent="0.2">
      <c r="A130" s="6">
        <v>43978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-2</v>
      </c>
      <c r="H130" s="12">
        <v>0</v>
      </c>
      <c r="I130" s="12">
        <v>-2</v>
      </c>
      <c r="J130" s="12">
        <v>-6</v>
      </c>
      <c r="K130">
        <v>-8</v>
      </c>
      <c r="L130">
        <v>-8</v>
      </c>
      <c r="M130">
        <v>-8</v>
      </c>
      <c r="N130">
        <v>10</v>
      </c>
      <c r="O130">
        <v>0</v>
      </c>
      <c r="P130">
        <v>2</v>
      </c>
      <c r="Q130">
        <v>177</v>
      </c>
      <c r="R130" s="28">
        <f t="shared" si="5"/>
        <v>1.1299435028248588E-2</v>
      </c>
    </row>
    <row r="131" spans="1:18" x14ac:dyDescent="0.2">
      <c r="A131" s="6">
        <v>43978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-1</v>
      </c>
      <c r="H131" s="12">
        <v>0</v>
      </c>
      <c r="I131" s="12">
        <v>-1</v>
      </c>
      <c r="J131" s="12">
        <v>-7</v>
      </c>
      <c r="K131">
        <v>-8</v>
      </c>
      <c r="L131">
        <v>-8</v>
      </c>
      <c r="M131">
        <v>-8</v>
      </c>
      <c r="N131">
        <v>8</v>
      </c>
      <c r="O131">
        <v>0</v>
      </c>
      <c r="P131">
        <v>0</v>
      </c>
      <c r="Q131">
        <v>783</v>
      </c>
      <c r="R131" s="28">
        <f t="shared" si="5"/>
        <v>0</v>
      </c>
    </row>
    <row r="132" spans="1:18" x14ac:dyDescent="0.2">
      <c r="A132" s="6">
        <v>43978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-5</v>
      </c>
      <c r="H132" s="12">
        <v>-1</v>
      </c>
      <c r="I132" s="12">
        <v>-6</v>
      </c>
      <c r="J132" s="12">
        <v>-30</v>
      </c>
      <c r="K132">
        <v>-36</v>
      </c>
      <c r="L132">
        <v>-36</v>
      </c>
      <c r="M132">
        <v>-36</v>
      </c>
      <c r="N132">
        <v>42</v>
      </c>
      <c r="O132">
        <v>1</v>
      </c>
      <c r="P132">
        <v>7</v>
      </c>
      <c r="Q132">
        <v>1120</v>
      </c>
      <c r="R132" s="28">
        <f t="shared" si="5"/>
        <v>6.2500000000000003E-3</v>
      </c>
    </row>
    <row r="133" spans="1:18" x14ac:dyDescent="0.2">
      <c r="A133" s="6">
        <v>43978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-44</v>
      </c>
      <c r="H133" s="12">
        <v>-2</v>
      </c>
      <c r="I133" s="12">
        <v>-46</v>
      </c>
      <c r="J133" s="12">
        <v>-431</v>
      </c>
      <c r="K133">
        <v>-477</v>
      </c>
      <c r="L133">
        <v>-477</v>
      </c>
      <c r="M133">
        <v>-477</v>
      </c>
      <c r="N133">
        <v>534</v>
      </c>
      <c r="O133">
        <v>16</v>
      </c>
      <c r="P133">
        <v>73</v>
      </c>
      <c r="Q133">
        <v>5098</v>
      </c>
      <c r="R133" s="28">
        <f t="shared" si="5"/>
        <v>1.4319340918007061E-2</v>
      </c>
    </row>
    <row r="134" spans="1:18" x14ac:dyDescent="0.2">
      <c r="A134" s="6">
        <v>43978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-2</v>
      </c>
      <c r="H134" s="12">
        <v>0</v>
      </c>
      <c r="I134" s="12">
        <v>-2</v>
      </c>
      <c r="J134" s="12">
        <v>-24</v>
      </c>
      <c r="K134">
        <v>-26</v>
      </c>
      <c r="L134">
        <v>-26</v>
      </c>
      <c r="M134">
        <v>-26</v>
      </c>
      <c r="N134">
        <v>35</v>
      </c>
      <c r="O134">
        <v>1</v>
      </c>
      <c r="P134">
        <v>10</v>
      </c>
      <c r="Q134">
        <v>2626</v>
      </c>
      <c r="R134" s="28">
        <f t="shared" si="5"/>
        <v>3.8080731150038081E-3</v>
      </c>
    </row>
    <row r="135" spans="1:18" x14ac:dyDescent="0.2">
      <c r="A135" s="6">
        <v>43978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0</v>
      </c>
      <c r="H135" s="12">
        <v>0</v>
      </c>
      <c r="I135" s="12">
        <v>0</v>
      </c>
      <c r="J135" s="12">
        <v>-9</v>
      </c>
      <c r="K135">
        <v>-9</v>
      </c>
      <c r="L135">
        <v>-9</v>
      </c>
      <c r="M135">
        <v>-9</v>
      </c>
      <c r="N135">
        <v>10</v>
      </c>
      <c r="O135">
        <v>0</v>
      </c>
      <c r="P135">
        <v>1</v>
      </c>
      <c r="Q135">
        <v>1326</v>
      </c>
      <c r="R135" s="28">
        <f t="shared" si="5"/>
        <v>7.5414781297134241E-4</v>
      </c>
    </row>
    <row r="136" spans="1:18" x14ac:dyDescent="0.2">
      <c r="A136" s="6">
        <v>43978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-10</v>
      </c>
      <c r="H136" s="12">
        <v>0</v>
      </c>
      <c r="I136" s="12">
        <v>-10</v>
      </c>
      <c r="J136" s="12">
        <v>-102</v>
      </c>
      <c r="K136">
        <v>-112</v>
      </c>
      <c r="L136">
        <v>-112</v>
      </c>
      <c r="M136">
        <v>-112</v>
      </c>
      <c r="N136">
        <v>116</v>
      </c>
      <c r="O136">
        <v>1</v>
      </c>
      <c r="P136">
        <v>5</v>
      </c>
      <c r="Q136">
        <v>2613</v>
      </c>
      <c r="R136" s="28">
        <f t="shared" si="5"/>
        <v>1.9135093761959434E-3</v>
      </c>
    </row>
    <row r="137" spans="1:18" x14ac:dyDescent="0.2">
      <c r="A137" s="6">
        <v>43978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-13</v>
      </c>
      <c r="H137" s="12">
        <v>-3</v>
      </c>
      <c r="I137" s="12">
        <v>-16</v>
      </c>
      <c r="J137" s="12">
        <v>-46</v>
      </c>
      <c r="K137">
        <v>-62</v>
      </c>
      <c r="L137">
        <v>-62</v>
      </c>
      <c r="M137">
        <v>-62</v>
      </c>
      <c r="N137">
        <v>68</v>
      </c>
      <c r="O137">
        <v>6</v>
      </c>
      <c r="P137">
        <v>12</v>
      </c>
      <c r="Q137">
        <v>3871</v>
      </c>
      <c r="R137" s="28">
        <f t="shared" si="5"/>
        <v>3.0999741668819429E-3</v>
      </c>
    </row>
    <row r="138" spans="1:18" x14ac:dyDescent="0.2">
      <c r="A138" s="6">
        <v>43978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1</v>
      </c>
      <c r="H138" s="12">
        <v>0</v>
      </c>
      <c r="I138" s="12">
        <v>1</v>
      </c>
      <c r="J138" s="12">
        <v>-11</v>
      </c>
      <c r="K138">
        <v>-10</v>
      </c>
      <c r="L138">
        <v>-10</v>
      </c>
      <c r="M138">
        <v>-10</v>
      </c>
      <c r="N138">
        <v>10</v>
      </c>
      <c r="O138">
        <v>0</v>
      </c>
      <c r="P138">
        <v>0</v>
      </c>
      <c r="Q138">
        <v>1206</v>
      </c>
      <c r="R138" s="28">
        <f t="shared" si="5"/>
        <v>0</v>
      </c>
    </row>
    <row r="139" spans="1:18" x14ac:dyDescent="0.2">
      <c r="A139" s="6">
        <v>43978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0</v>
      </c>
      <c r="H139" s="12">
        <v>0</v>
      </c>
      <c r="I139" s="12">
        <v>0</v>
      </c>
      <c r="J139" s="12">
        <v>-4</v>
      </c>
      <c r="K139">
        <v>-4</v>
      </c>
      <c r="L139">
        <v>-4</v>
      </c>
      <c r="M139">
        <v>-4</v>
      </c>
      <c r="N139">
        <v>4</v>
      </c>
      <c r="O139">
        <v>0</v>
      </c>
      <c r="P139">
        <v>0</v>
      </c>
      <c r="Q139">
        <v>197</v>
      </c>
      <c r="R139" s="28">
        <f t="shared" si="5"/>
        <v>0</v>
      </c>
    </row>
    <row r="140" spans="1:18" x14ac:dyDescent="0.2">
      <c r="A140" s="6">
        <v>43978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-9</v>
      </c>
      <c r="H140" s="12">
        <v>-2</v>
      </c>
      <c r="I140" s="12">
        <v>-11</v>
      </c>
      <c r="J140" s="12">
        <v>-133</v>
      </c>
      <c r="K140">
        <v>-144</v>
      </c>
      <c r="L140">
        <v>-144</v>
      </c>
      <c r="M140">
        <v>-144</v>
      </c>
      <c r="N140">
        <v>143</v>
      </c>
      <c r="O140">
        <v>9</v>
      </c>
      <c r="P140">
        <v>8</v>
      </c>
      <c r="Q140">
        <v>14439</v>
      </c>
      <c r="R140" s="28">
        <f t="shared" si="5"/>
        <v>5.5405498995775326E-4</v>
      </c>
    </row>
    <row r="141" spans="1:18" x14ac:dyDescent="0.2">
      <c r="G141">
        <f>SUM(G120:G140)</f>
        <v>-188</v>
      </c>
      <c r="H141">
        <f>SUM(H120:H140)</f>
        <v>-16</v>
      </c>
      <c r="J141">
        <f>SUM(J120:J140)</f>
        <v>-1772</v>
      </c>
      <c r="K141">
        <f t="shared" ref="K141:Q141" si="6">SUM(K120:K140)</f>
        <v>-1976</v>
      </c>
      <c r="L141">
        <f t="shared" si="6"/>
        <v>-1976</v>
      </c>
      <c r="M141">
        <f t="shared" si="6"/>
        <v>-1976</v>
      </c>
      <c r="N141">
        <f t="shared" si="6"/>
        <v>2443</v>
      </c>
      <c r="O141">
        <f t="shared" si="6"/>
        <v>117</v>
      </c>
      <c r="P141">
        <f t="shared" si="6"/>
        <v>584</v>
      </c>
      <c r="Q141">
        <f t="shared" si="6"/>
        <v>67324</v>
      </c>
    </row>
  </sheetData>
  <autoFilter ref="A119:U141" xr:uid="{EFA78291-6AC7-EE44-949A-6A9E8DD51CA2}"/>
  <conditionalFormatting sqref="G120:J140">
    <cfRule type="cellIs" dxfId="10" priority="2" operator="greaterThan">
      <formula>0</formula>
    </cfRule>
    <cfRule type="cellIs" dxfId="9" priority="4" operator="greaterThan">
      <formula>0</formula>
    </cfRule>
  </conditionalFormatting>
  <conditionalFormatting sqref="K120:K140">
    <cfRule type="cellIs" dxfId="8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6"/>
  <sheetViews>
    <sheetView topLeftCell="A44" workbookViewId="0">
      <selection activeCell="H88" sqref="H88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8"/>
  <sheetViews>
    <sheetView workbookViewId="0">
      <selection activeCell="B12" sqref="B4:B97"/>
      <pivotSelection pane="bottomRight" showHeader="1" activeRow="11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3" t="s">
        <v>36</v>
      </c>
      <c r="C98" s="4">
        <v>3607251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01"/>
  <sheetViews>
    <sheetView workbookViewId="0">
      <selection activeCell="A16" sqref="A7:A100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 t="s">
        <v>36</v>
      </c>
      <c r="B101" s="4">
        <v>147101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8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 t="s">
        <v>36</v>
      </c>
      <c r="B98" s="4">
        <v>33072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4"/>
  <sheetViews>
    <sheetView topLeftCell="A35" workbookViewId="0">
      <selection activeCell="D97" sqref="D97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topLeftCell="D1" workbookViewId="0">
      <selection activeCell="Q3" sqref="Q3:Y18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138</v>
      </c>
      <c r="D4" s="4">
        <v>3</v>
      </c>
      <c r="E4" s="4">
        <v>725</v>
      </c>
      <c r="F4" s="4">
        <v>1969</v>
      </c>
      <c r="G4" s="4">
        <v>400</v>
      </c>
      <c r="H4" t="s">
        <v>57</v>
      </c>
      <c r="I4" t="s">
        <v>57</v>
      </c>
      <c r="J4" s="4">
        <f>C4</f>
        <v>138</v>
      </c>
      <c r="K4" s="4">
        <f t="shared" ref="K4:N4" si="0">D4</f>
        <v>3</v>
      </c>
      <c r="L4" s="4">
        <f t="shared" si="0"/>
        <v>725</v>
      </c>
      <c r="M4" s="4">
        <f t="shared" si="0"/>
        <v>1969</v>
      </c>
      <c r="N4" s="4">
        <f t="shared" si="0"/>
        <v>400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7</v>
      </c>
      <c r="D5" s="4">
        <v>0</v>
      </c>
      <c r="E5" s="4">
        <v>29</v>
      </c>
      <c r="F5" s="4">
        <v>336</v>
      </c>
      <c r="G5" s="4">
        <v>27</v>
      </c>
      <c r="H5" t="s">
        <v>58</v>
      </c>
      <c r="I5" t="s">
        <v>58</v>
      </c>
      <c r="J5" s="4">
        <f t="shared" ref="J5:J24" si="1">C5</f>
        <v>7</v>
      </c>
      <c r="K5" s="4">
        <f t="shared" ref="K5:K24" si="2">D5</f>
        <v>0</v>
      </c>
      <c r="L5" s="4">
        <f t="shared" ref="L5:L24" si="3">E5</f>
        <v>29</v>
      </c>
      <c r="M5" s="4">
        <f t="shared" ref="M5:M24" si="4">F5</f>
        <v>336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35</v>
      </c>
      <c r="D6" s="4">
        <v>1</v>
      </c>
      <c r="E6" s="4">
        <v>154</v>
      </c>
      <c r="F6" s="4">
        <v>872</v>
      </c>
      <c r="G6" s="4">
        <v>96</v>
      </c>
      <c r="H6" t="s">
        <v>58</v>
      </c>
      <c r="I6" t="s">
        <v>58</v>
      </c>
      <c r="J6" s="4">
        <f t="shared" si="1"/>
        <v>35</v>
      </c>
      <c r="K6" s="4">
        <f t="shared" si="2"/>
        <v>1</v>
      </c>
      <c r="L6" s="4">
        <f t="shared" si="3"/>
        <v>154</v>
      </c>
      <c r="M6" s="4">
        <f t="shared" si="4"/>
        <v>872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275</v>
      </c>
      <c r="D7" s="4">
        <v>6</v>
      </c>
      <c r="E7" s="4">
        <v>865</v>
      </c>
      <c r="F7" s="4">
        <v>3221</v>
      </c>
      <c r="G7" s="4">
        <v>406</v>
      </c>
      <c r="H7" t="s">
        <v>58</v>
      </c>
      <c r="I7" t="s">
        <v>58</v>
      </c>
      <c r="J7" s="4">
        <f t="shared" si="1"/>
        <v>275</v>
      </c>
      <c r="K7" s="4">
        <f t="shared" si="2"/>
        <v>6</v>
      </c>
      <c r="L7" s="4">
        <f t="shared" si="3"/>
        <v>865</v>
      </c>
      <c r="M7" s="4">
        <f t="shared" si="4"/>
        <v>3221</v>
      </c>
      <c r="N7" s="4">
        <f t="shared" si="5"/>
        <v>406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459</v>
      </c>
      <c r="D8" s="4">
        <v>78</v>
      </c>
      <c r="E8" s="4">
        <v>3461</v>
      </c>
      <c r="F8" s="4">
        <v>19546</v>
      </c>
      <c r="G8" s="4">
        <v>4083</v>
      </c>
      <c r="H8" t="s">
        <v>59</v>
      </c>
      <c r="I8" t="s">
        <v>59</v>
      </c>
      <c r="J8" s="4">
        <f t="shared" si="1"/>
        <v>459</v>
      </c>
      <c r="K8" s="4">
        <f t="shared" si="2"/>
        <v>78</v>
      </c>
      <c r="L8" s="4">
        <f t="shared" si="3"/>
        <v>3461</v>
      </c>
      <c r="M8" s="4">
        <f t="shared" si="4"/>
        <v>19546</v>
      </c>
      <c r="N8" s="4">
        <f t="shared" si="5"/>
        <v>4083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51</v>
      </c>
      <c r="D9" s="4">
        <v>1</v>
      </c>
      <c r="E9" s="4">
        <v>304</v>
      </c>
      <c r="F9" s="4">
        <v>2568</v>
      </c>
      <c r="G9" s="4">
        <v>331</v>
      </c>
      <c r="H9" t="s">
        <v>59</v>
      </c>
      <c r="I9" t="s">
        <v>59</v>
      </c>
      <c r="J9" s="4">
        <f t="shared" si="1"/>
        <v>51</v>
      </c>
      <c r="K9" s="4">
        <f t="shared" si="2"/>
        <v>1</v>
      </c>
      <c r="L9" s="4">
        <f t="shared" si="3"/>
        <v>304</v>
      </c>
      <c r="M9" s="4">
        <f t="shared" si="4"/>
        <v>2568</v>
      </c>
      <c r="N9" s="4">
        <f t="shared" si="5"/>
        <v>331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1062</v>
      </c>
      <c r="D10" s="4">
        <v>65</v>
      </c>
      <c r="E10" s="4">
        <v>2361</v>
      </c>
      <c r="F10" s="4">
        <v>3483</v>
      </c>
      <c r="G10" s="4">
        <v>701</v>
      </c>
      <c r="H10" t="s">
        <v>57</v>
      </c>
      <c r="I10" t="s">
        <v>57</v>
      </c>
      <c r="J10" s="4">
        <f t="shared" si="1"/>
        <v>1062</v>
      </c>
      <c r="K10" s="4">
        <f t="shared" si="2"/>
        <v>65</v>
      </c>
      <c r="L10" s="4">
        <f t="shared" si="3"/>
        <v>2361</v>
      </c>
      <c r="M10" s="4">
        <f t="shared" si="4"/>
        <v>3483</v>
      </c>
      <c r="N10" s="4">
        <f t="shared" si="5"/>
        <v>701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205</v>
      </c>
      <c r="D11" s="4">
        <v>14</v>
      </c>
      <c r="E11" s="4">
        <v>1050</v>
      </c>
      <c r="F11" s="4">
        <v>6882</v>
      </c>
      <c r="G11" s="4">
        <v>1438</v>
      </c>
      <c r="H11" t="s">
        <v>59</v>
      </c>
      <c r="I11" t="s">
        <v>59</v>
      </c>
      <c r="J11" s="4">
        <f t="shared" si="1"/>
        <v>205</v>
      </c>
      <c r="K11" s="4">
        <f t="shared" si="2"/>
        <v>14</v>
      </c>
      <c r="L11" s="4">
        <f t="shared" si="3"/>
        <v>1050</v>
      </c>
      <c r="M11" s="4">
        <f t="shared" si="4"/>
        <v>6882</v>
      </c>
      <c r="N11" s="4">
        <f t="shared" si="5"/>
        <v>1438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3626</v>
      </c>
      <c r="D12" s="4">
        <v>175</v>
      </c>
      <c r="E12" s="4">
        <v>20236</v>
      </c>
      <c r="F12" s="4">
        <v>47810</v>
      </c>
      <c r="G12" s="4">
        <v>15954</v>
      </c>
      <c r="H12" t="s">
        <v>59</v>
      </c>
      <c r="I12" t="s">
        <v>59</v>
      </c>
      <c r="J12" s="4">
        <f t="shared" si="1"/>
        <v>3626</v>
      </c>
      <c r="K12" s="4">
        <f t="shared" si="2"/>
        <v>175</v>
      </c>
      <c r="L12" s="4">
        <f t="shared" si="3"/>
        <v>20236</v>
      </c>
      <c r="M12" s="4">
        <f t="shared" si="4"/>
        <v>47810</v>
      </c>
      <c r="N12" s="4">
        <f t="shared" si="5"/>
        <v>15954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90</v>
      </c>
      <c r="D13" s="4">
        <v>13</v>
      </c>
      <c r="E13" s="4">
        <v>1347</v>
      </c>
      <c r="F13" s="4">
        <v>4272</v>
      </c>
      <c r="G13" s="4">
        <v>996</v>
      </c>
      <c r="H13" t="s">
        <v>57</v>
      </c>
      <c r="I13" t="s">
        <v>57</v>
      </c>
      <c r="J13" s="4">
        <f t="shared" si="1"/>
        <v>90</v>
      </c>
      <c r="K13" s="4">
        <f t="shared" si="2"/>
        <v>13</v>
      </c>
      <c r="L13" s="4">
        <f t="shared" si="3"/>
        <v>1347</v>
      </c>
      <c r="M13" s="4">
        <f t="shared" si="4"/>
        <v>4272</v>
      </c>
      <c r="N13" s="4">
        <f t="shared" si="5"/>
        <v>996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3</v>
      </c>
      <c r="D14" s="4">
        <v>2</v>
      </c>
      <c r="E14" s="4">
        <v>161</v>
      </c>
      <c r="F14" s="4">
        <v>246</v>
      </c>
      <c r="G14" s="4">
        <v>22</v>
      </c>
      <c r="H14" t="s">
        <v>58</v>
      </c>
      <c r="I14" t="s">
        <v>58</v>
      </c>
      <c r="J14" s="4">
        <f t="shared" si="1"/>
        <v>3</v>
      </c>
      <c r="K14" s="4">
        <f t="shared" si="2"/>
        <v>2</v>
      </c>
      <c r="L14" s="4">
        <f t="shared" si="3"/>
        <v>161</v>
      </c>
      <c r="M14" s="4">
        <f t="shared" si="4"/>
        <v>246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27</v>
      </c>
      <c r="D15" s="4">
        <v>5</v>
      </c>
      <c r="E15" s="4">
        <v>139</v>
      </c>
      <c r="F15" s="4">
        <v>2131</v>
      </c>
      <c r="G15" s="4">
        <v>291</v>
      </c>
      <c r="H15" t="s">
        <v>59</v>
      </c>
      <c r="I15" t="s">
        <v>59</v>
      </c>
      <c r="J15" s="4">
        <f t="shared" si="1"/>
        <v>27</v>
      </c>
      <c r="K15" s="4">
        <f t="shared" si="2"/>
        <v>5</v>
      </c>
      <c r="L15" s="4">
        <f t="shared" si="3"/>
        <v>139</v>
      </c>
      <c r="M15" s="4">
        <f t="shared" si="4"/>
        <v>2131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19</v>
      </c>
      <c r="D16" s="4">
        <v>2</v>
      </c>
      <c r="E16" s="4">
        <v>456</v>
      </c>
      <c r="F16" s="4">
        <v>3483</v>
      </c>
      <c r="G16" s="4">
        <v>462</v>
      </c>
      <c r="H16" t="s">
        <v>59</v>
      </c>
      <c r="I16" t="s">
        <v>59</v>
      </c>
      <c r="J16" s="4">
        <f t="shared" si="1"/>
        <v>19</v>
      </c>
      <c r="K16" s="4">
        <f t="shared" si="2"/>
        <v>2</v>
      </c>
      <c r="L16" s="4">
        <f t="shared" si="3"/>
        <v>456</v>
      </c>
      <c r="M16" s="4">
        <f t="shared" si="4"/>
        <v>3483</v>
      </c>
      <c r="N16" s="4">
        <f t="shared" si="5"/>
        <v>462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1118</v>
      </c>
      <c r="D17" s="4">
        <v>68</v>
      </c>
      <c r="E17" s="4">
        <v>5278</v>
      </c>
      <c r="F17" s="4">
        <v>20095</v>
      </c>
      <c r="G17" s="4">
        <v>3828</v>
      </c>
      <c r="H17" t="s">
        <v>59</v>
      </c>
      <c r="I17" t="s">
        <v>59</v>
      </c>
      <c r="J17" s="4">
        <f t="shared" si="1"/>
        <v>1118</v>
      </c>
      <c r="K17" s="4">
        <f t="shared" si="2"/>
        <v>68</v>
      </c>
      <c r="L17" s="4">
        <f t="shared" si="3"/>
        <v>5278</v>
      </c>
      <c r="M17" s="4">
        <f t="shared" si="4"/>
        <v>20095</v>
      </c>
      <c r="N17" s="4">
        <f t="shared" si="5"/>
        <v>3828</v>
      </c>
      <c r="Q17" s="6">
        <v>43975</v>
      </c>
      <c r="R17" s="3">
        <v>22</v>
      </c>
      <c r="S17" s="22">
        <v>-966</v>
      </c>
      <c r="T17" s="22">
        <v>-67</v>
      </c>
      <c r="U17" s="22">
        <v>-5753</v>
      </c>
      <c r="V17" s="22">
        <v>8261</v>
      </c>
      <c r="W17" s="22">
        <v>337</v>
      </c>
      <c r="X17" s="22">
        <f t="shared" ref="X17" si="11">SUM(S17:W17)</f>
        <v>1812</v>
      </c>
      <c r="Y17" s="25">
        <f t="shared" ref="Y17" si="12">X17/X16</f>
        <v>0.3967593606306109</v>
      </c>
    </row>
    <row r="18" spans="1:25" ht="29" x14ac:dyDescent="0.35">
      <c r="A18" t="s">
        <v>58</v>
      </c>
      <c r="B18" s="3" t="s">
        <v>28</v>
      </c>
      <c r="C18" s="4">
        <v>170</v>
      </c>
      <c r="D18" s="4">
        <v>17</v>
      </c>
      <c r="E18" s="4">
        <v>1326</v>
      </c>
      <c r="F18" s="4">
        <v>2471</v>
      </c>
      <c r="G18" s="4">
        <v>495</v>
      </c>
      <c r="H18" t="s">
        <v>58</v>
      </c>
      <c r="I18" t="s">
        <v>58</v>
      </c>
      <c r="J18" s="4">
        <f t="shared" si="1"/>
        <v>170</v>
      </c>
      <c r="K18" s="4">
        <f t="shared" si="2"/>
        <v>17</v>
      </c>
      <c r="L18" s="4">
        <f t="shared" si="3"/>
        <v>1326</v>
      </c>
      <c r="M18" s="4">
        <f t="shared" si="4"/>
        <v>2471</v>
      </c>
      <c r="N18" s="4">
        <f t="shared" si="5"/>
        <v>495</v>
      </c>
      <c r="R18" s="3" t="s">
        <v>36</v>
      </c>
      <c r="S18" s="22">
        <v>7729</v>
      </c>
      <c r="T18" s="22">
        <v>505</v>
      </c>
      <c r="U18" s="22">
        <v>42732</v>
      </c>
      <c r="V18" s="22">
        <v>147101</v>
      </c>
      <c r="W18" s="22">
        <v>33072</v>
      </c>
      <c r="X18" s="29">
        <f>SUM(X4:X17)</f>
        <v>231139</v>
      </c>
    </row>
    <row r="19" spans="1:25" x14ac:dyDescent="0.2">
      <c r="A19" t="s">
        <v>58</v>
      </c>
      <c r="B19" s="3" t="s">
        <v>29</v>
      </c>
      <c r="C19" s="4">
        <v>41</v>
      </c>
      <c r="D19" s="4">
        <v>2</v>
      </c>
      <c r="E19" s="4">
        <v>172</v>
      </c>
      <c r="F19" s="4">
        <v>1010</v>
      </c>
      <c r="G19" s="4">
        <v>130</v>
      </c>
      <c r="H19" t="s">
        <v>58</v>
      </c>
      <c r="I19" t="s">
        <v>58</v>
      </c>
      <c r="J19" s="4">
        <f t="shared" si="1"/>
        <v>41</v>
      </c>
      <c r="K19" s="4">
        <f t="shared" si="2"/>
        <v>2</v>
      </c>
      <c r="L19" s="4">
        <f t="shared" si="3"/>
        <v>172</v>
      </c>
      <c r="M19" s="4">
        <f t="shared" si="4"/>
        <v>1010</v>
      </c>
      <c r="N19" s="4">
        <f t="shared" si="5"/>
        <v>130</v>
      </c>
    </row>
    <row r="20" spans="1:25" x14ac:dyDescent="0.2">
      <c r="A20" t="s">
        <v>58</v>
      </c>
      <c r="B20" s="3" t="s">
        <v>30</v>
      </c>
      <c r="C20" s="4">
        <v>73</v>
      </c>
      <c r="D20" s="4">
        <v>10</v>
      </c>
      <c r="E20" s="4">
        <v>1235</v>
      </c>
      <c r="F20" s="4">
        <v>1845</v>
      </c>
      <c r="G20" s="4">
        <v>272</v>
      </c>
      <c r="H20" t="s">
        <v>58</v>
      </c>
      <c r="I20" t="s">
        <v>58</v>
      </c>
      <c r="J20" s="4">
        <f t="shared" si="1"/>
        <v>73</v>
      </c>
      <c r="K20" s="4">
        <f t="shared" si="2"/>
        <v>10</v>
      </c>
      <c r="L20" s="4">
        <f t="shared" si="3"/>
        <v>1235</v>
      </c>
      <c r="M20" s="4">
        <f t="shared" si="4"/>
        <v>1845</v>
      </c>
      <c r="N20" s="4">
        <f t="shared" si="5"/>
        <v>272</v>
      </c>
    </row>
    <row r="21" spans="1:25" x14ac:dyDescent="0.2">
      <c r="A21" t="s">
        <v>57</v>
      </c>
      <c r="B21" s="3" t="s">
        <v>31</v>
      </c>
      <c r="C21" s="4">
        <v>132</v>
      </c>
      <c r="D21" s="4">
        <v>31</v>
      </c>
      <c r="E21" s="4">
        <v>1297</v>
      </c>
      <c r="F21" s="4">
        <v>7595</v>
      </c>
      <c r="G21" s="4">
        <v>1027</v>
      </c>
      <c r="H21" t="s">
        <v>57</v>
      </c>
      <c r="I21" t="s">
        <v>57</v>
      </c>
      <c r="J21" s="4">
        <f t="shared" si="1"/>
        <v>132</v>
      </c>
      <c r="K21" s="4">
        <f t="shared" si="2"/>
        <v>31</v>
      </c>
      <c r="L21" s="4">
        <f t="shared" si="3"/>
        <v>1297</v>
      </c>
      <c r="M21" s="4">
        <f t="shared" si="4"/>
        <v>7595</v>
      </c>
      <c r="N21" s="4">
        <f t="shared" si="5"/>
        <v>1027</v>
      </c>
    </row>
    <row r="22" spans="1:25" x14ac:dyDescent="0.2">
      <c r="A22" t="s">
        <v>57</v>
      </c>
      <c r="B22" s="3" t="s">
        <v>32</v>
      </c>
      <c r="C22" s="4">
        <v>13</v>
      </c>
      <c r="D22" s="4">
        <v>2</v>
      </c>
      <c r="E22" s="4">
        <v>17</v>
      </c>
      <c r="F22" s="4">
        <v>1324</v>
      </c>
      <c r="G22" s="4">
        <v>75</v>
      </c>
      <c r="H22" t="s">
        <v>57</v>
      </c>
      <c r="I22" t="s">
        <v>57</v>
      </c>
      <c r="J22" s="4">
        <f t="shared" si="1"/>
        <v>13</v>
      </c>
      <c r="K22" s="4">
        <f t="shared" si="2"/>
        <v>2</v>
      </c>
      <c r="L22" s="4">
        <f t="shared" si="3"/>
        <v>17</v>
      </c>
      <c r="M22" s="4">
        <f t="shared" si="4"/>
        <v>1324</v>
      </c>
      <c r="N22" s="4">
        <f t="shared" si="5"/>
        <v>75</v>
      </c>
    </row>
    <row r="23" spans="1:25" x14ac:dyDescent="0.2">
      <c r="A23" t="s">
        <v>59</v>
      </c>
      <c r="B23" s="3" t="s">
        <v>33</v>
      </c>
      <c r="C23" s="4">
        <v>17</v>
      </c>
      <c r="D23" s="4">
        <v>1</v>
      </c>
      <c r="E23" s="4">
        <v>9</v>
      </c>
      <c r="F23" s="4">
        <v>1011</v>
      </c>
      <c r="G23" s="4">
        <v>143</v>
      </c>
      <c r="H23" t="s">
        <v>59</v>
      </c>
      <c r="I23" t="s">
        <v>59</v>
      </c>
      <c r="J23" s="4">
        <f t="shared" si="1"/>
        <v>17</v>
      </c>
      <c r="K23" s="4">
        <f t="shared" si="2"/>
        <v>1</v>
      </c>
      <c r="L23" s="4">
        <f t="shared" si="3"/>
        <v>9</v>
      </c>
      <c r="M23" s="4">
        <f t="shared" si="4"/>
        <v>1011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168</v>
      </c>
      <c r="D24" s="4">
        <v>9</v>
      </c>
      <c r="E24" s="4">
        <v>2110</v>
      </c>
      <c r="F24" s="4">
        <v>14931</v>
      </c>
      <c r="G24" s="4">
        <v>1895</v>
      </c>
      <c r="H24" t="s">
        <v>59</v>
      </c>
      <c r="I24" t="s">
        <v>59</v>
      </c>
      <c r="J24" s="4">
        <f t="shared" si="1"/>
        <v>168</v>
      </c>
      <c r="K24" s="4">
        <f t="shared" si="2"/>
        <v>9</v>
      </c>
      <c r="L24" s="4">
        <f t="shared" si="3"/>
        <v>2110</v>
      </c>
      <c r="M24" s="4">
        <f t="shared" si="4"/>
        <v>14931</v>
      </c>
      <c r="N24" s="4">
        <f t="shared" si="5"/>
        <v>1895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7729</v>
      </c>
      <c r="D26" s="4">
        <v>505</v>
      </c>
      <c r="E26" s="4">
        <v>42732</v>
      </c>
      <c r="F26" s="4">
        <v>147101</v>
      </c>
      <c r="G26" s="4">
        <v>33072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1435</v>
      </c>
      <c r="D31" s="20">
        <v>114</v>
      </c>
      <c r="E31" s="20">
        <v>5747</v>
      </c>
      <c r="F31" s="20">
        <v>18643</v>
      </c>
      <c r="G31" s="20">
        <v>3199</v>
      </c>
      <c r="H31" s="15">
        <f>SUM(C31:G31)</f>
        <v>29138</v>
      </c>
      <c r="I31" s="28">
        <f>H31/$H$34</f>
        <v>0.12606267224483969</v>
      </c>
    </row>
    <row r="32" spans="1:25" x14ac:dyDescent="0.2">
      <c r="B32" s="3" t="s">
        <v>59</v>
      </c>
      <c r="C32" s="20">
        <v>5690</v>
      </c>
      <c r="D32" s="20">
        <v>353</v>
      </c>
      <c r="E32" s="20">
        <v>33043</v>
      </c>
      <c r="F32" s="20">
        <v>118457</v>
      </c>
      <c r="G32" s="20">
        <v>28425</v>
      </c>
      <c r="H32" s="15">
        <f t="shared" ref="H32:H33" si="13">SUM(C32:G32)</f>
        <v>185968</v>
      </c>
      <c r="I32" s="28">
        <f t="shared" ref="I32:I33" si="14">H32/$H$34</f>
        <v>0.80457214057342119</v>
      </c>
    </row>
    <row r="33" spans="2:9" x14ac:dyDescent="0.2">
      <c r="B33" s="3" t="s">
        <v>58</v>
      </c>
      <c r="C33" s="20">
        <v>604</v>
      </c>
      <c r="D33" s="20">
        <v>38</v>
      </c>
      <c r="E33" s="20">
        <v>3942</v>
      </c>
      <c r="F33" s="20">
        <v>10001</v>
      </c>
      <c r="G33" s="20">
        <v>1448</v>
      </c>
      <c r="H33" s="15">
        <f t="shared" si="13"/>
        <v>16033</v>
      </c>
      <c r="I33" s="28">
        <f t="shared" si="14"/>
        <v>6.9365187181739132E-2</v>
      </c>
    </row>
    <row r="34" spans="2:9" x14ac:dyDescent="0.2">
      <c r="B34" s="3" t="s">
        <v>36</v>
      </c>
      <c r="C34" s="20">
        <v>7729</v>
      </c>
      <c r="D34" s="20">
        <v>505</v>
      </c>
      <c r="E34" s="20">
        <v>42732</v>
      </c>
      <c r="F34" s="20">
        <v>147101</v>
      </c>
      <c r="G34" s="20">
        <v>33072</v>
      </c>
      <c r="H34" s="16">
        <f>SUM(H31:H33)</f>
        <v>231139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2020-05-27T18:12:55Z</dcterms:modified>
</cp:coreProperties>
</file>