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60E390EE-F65E-2241-BA50-2588472646CD}" xr6:coauthVersionLast="45" xr6:coauthVersionMax="45" xr10:uidLastSave="{00000000-0000-0000-0000-000000000000}"/>
  <bookViews>
    <workbookView xWindow="30280" yWindow="460" windowWidth="35680" windowHeight="20300" activeTab="1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alldatanormalised!$A$1:$V$1</definedName>
    <definedName name="Zone">Tabelle!$C$1:$D$22</definedName>
  </definedNames>
  <calcPr calcId="191029"/>
  <pivotCaches>
    <pivotCache cacheId="15" r:id="rId10"/>
    <pivotCache cacheId="23" r:id="rId11"/>
    <pivotCache cacheId="27" r:id="rId12"/>
    <pivotCache cacheId="32" r:id="rId13"/>
    <pivotCache cacheId="35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9" i="14" l="1"/>
  <c r="C89" i="14"/>
  <c r="D89" i="14"/>
  <c r="E89" i="14"/>
  <c r="F89" i="14"/>
  <c r="A91" i="4"/>
  <c r="G93" i="2"/>
  <c r="G92" i="2"/>
  <c r="B91" i="4" s="1"/>
  <c r="U1850" i="1"/>
  <c r="V1850" i="1"/>
  <c r="U1851" i="1"/>
  <c r="V1851" i="1"/>
  <c r="U1852" i="1"/>
  <c r="V1852" i="1"/>
  <c r="U1853" i="1"/>
  <c r="V1853" i="1"/>
  <c r="U1854" i="1"/>
  <c r="V1854" i="1"/>
  <c r="U1855" i="1"/>
  <c r="V1855" i="1"/>
  <c r="U1856" i="1"/>
  <c r="V1856" i="1"/>
  <c r="U1857" i="1"/>
  <c r="V1857" i="1"/>
  <c r="U1858" i="1"/>
  <c r="V1858" i="1"/>
  <c r="U1859" i="1"/>
  <c r="V1859" i="1"/>
  <c r="U1860" i="1"/>
  <c r="V1860" i="1"/>
  <c r="U1861" i="1"/>
  <c r="V1861" i="1"/>
  <c r="U1862" i="1"/>
  <c r="V1862" i="1"/>
  <c r="U1863" i="1"/>
  <c r="V1863" i="1"/>
  <c r="U1864" i="1"/>
  <c r="V1864" i="1"/>
  <c r="U1865" i="1"/>
  <c r="V1865" i="1"/>
  <c r="U1866" i="1"/>
  <c r="V1866" i="1"/>
  <c r="U1867" i="1"/>
  <c r="V1867" i="1"/>
  <c r="U1868" i="1"/>
  <c r="V1868" i="1"/>
  <c r="U1869" i="1"/>
  <c r="V1869" i="1"/>
  <c r="U1870" i="1"/>
  <c r="V1870" i="1"/>
  <c r="R99" i="2" l="1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98" i="2"/>
  <c r="B88" i="14"/>
  <c r="C88" i="14"/>
  <c r="D88" i="14"/>
  <c r="E88" i="14"/>
  <c r="A88" i="4"/>
  <c r="A89" i="4"/>
  <c r="A90" i="4"/>
  <c r="G89" i="2"/>
  <c r="B88" i="4" s="1"/>
  <c r="G90" i="2"/>
  <c r="B89" i="4" s="1"/>
  <c r="G91" i="2"/>
  <c r="B90" i="4" s="1"/>
  <c r="U1829" i="1"/>
  <c r="V1829" i="1"/>
  <c r="U1830" i="1"/>
  <c r="V1830" i="1"/>
  <c r="U1831" i="1"/>
  <c r="V1831" i="1"/>
  <c r="U1832" i="1"/>
  <c r="V1832" i="1"/>
  <c r="U1833" i="1"/>
  <c r="V1833" i="1"/>
  <c r="U1834" i="1"/>
  <c r="V1834" i="1"/>
  <c r="U1835" i="1"/>
  <c r="V1835" i="1"/>
  <c r="U1836" i="1"/>
  <c r="V1836" i="1"/>
  <c r="U1837" i="1"/>
  <c r="V1837" i="1"/>
  <c r="U1838" i="1"/>
  <c r="V1838" i="1"/>
  <c r="U1839" i="1"/>
  <c r="V1839" i="1"/>
  <c r="U1840" i="1"/>
  <c r="V1840" i="1"/>
  <c r="U1841" i="1"/>
  <c r="V1841" i="1"/>
  <c r="U1842" i="1"/>
  <c r="V1842" i="1"/>
  <c r="U1843" i="1"/>
  <c r="V1843" i="1"/>
  <c r="U1844" i="1"/>
  <c r="V1844" i="1"/>
  <c r="U1845" i="1"/>
  <c r="V1845" i="1"/>
  <c r="U1846" i="1"/>
  <c r="V1846" i="1"/>
  <c r="U1847" i="1"/>
  <c r="V1847" i="1"/>
  <c r="U1848" i="1"/>
  <c r="V1848" i="1"/>
  <c r="U1849" i="1"/>
  <c r="V1849" i="1"/>
  <c r="F88" i="14" l="1"/>
  <c r="U1808" i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B87" i="14"/>
  <c r="C87" i="14"/>
  <c r="D87" i="14"/>
  <c r="E87" i="14"/>
  <c r="F87" i="14" l="1"/>
  <c r="U1787" i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B86" i="14"/>
  <c r="C86" i="14"/>
  <c r="D86" i="14"/>
  <c r="E86" i="14"/>
  <c r="F86" i="14" l="1"/>
  <c r="B85" i="14"/>
  <c r="C85" i="14"/>
  <c r="D85" i="14"/>
  <c r="E85" i="14"/>
  <c r="A87" i="4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F85" i="14" l="1"/>
  <c r="X16" i="16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D84" i="14"/>
  <c r="E84" i="14"/>
  <c r="A86" i="4"/>
  <c r="G87" i="2"/>
  <c r="B86" i="4" s="1"/>
  <c r="F84" i="14" l="1"/>
  <c r="B83" i="14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F82" i="14" l="1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O119" i="2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<sst xmlns="http://schemas.openxmlformats.org/spreadsheetml/2006/main" count="4046" uniqueCount="79">
  <si>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</si>
  <si>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</si>
  <si>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</si>
  <si>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</si>
  <si>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</si>
  <si>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</si>
  <si>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</si>
  <si>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</si>
  <si>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</si>
  <si>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</si>
  <si>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</si>
  <si>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</si>
  <si>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</si>
  <si>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</si>
  <si>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</si>
  <si>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</si>
  <si>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</si>
  <si>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</si>
  <si>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</si>
  <si>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</si>
  <si>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</si>
  <si>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</si>
  <si>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</si>
  <si>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</si>
  <si>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</si>
  <si>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</si>
  <si>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</si>
  <si>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</si>
  <si>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</si>
  <si>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</si>
  <si>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</si>
  <si>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</si>
  <si>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</si>
  <si>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</si>
  <si>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</si>
  <si>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</si>
  <si>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</si>
  <si>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</si>
  <si>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</si>
  <si>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</si>
  <si>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</si>
  <si>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</si>
  <si>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</si>
  <si>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</si>
  <si>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</si>
  <si>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</si>
  <si>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</si>
  <si>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</si>
  <si>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</si>
  <si>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</si>
  <si>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</si>
  <si>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</si>
  <si>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</si>
  <si>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</si>
  <si>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</si>
  <si>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</si>
  <si>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</si>
  <si>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</si>
  <si>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</si>
  <si>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</si>
  <si>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</si>
  <si>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</si>
  <si>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</si>
  <si>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</si>
  <si>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</si>
  <si>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</si>
  <si>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</si>
  <si>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</si>
  <si>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</si>
  <si>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</si>
  <si>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</si>
  <si>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</si>
  <si>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</si>
  <si>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</si>
  <si>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</si>
  <si>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</si>
  <si>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</si>
  <si>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</si>
  <si>
    <t>percentuale casi vs. tamponi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</si>
</sst>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  <xf numFmtId="3" fontId="0" fillId="0" borderId="10" xfId="0" applyNumberFormat="1" applyBorder="1"/>
    <xf numFmtId="10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numFmt numFmtId="164" formatCode="_-* #,##0_-;\-* #,##0_-;_-* &quot;-&quot;??_-;_-@_-"/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Casi'!$A$3:$A$91</c:f>
              <c:numCache>
                <c:formatCode>m/d/yy</c:formatCode>
                <c:ptCount val="89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</c:numCache>
            </c:numRef>
          </c:cat>
          <c:val>
            <c:numRef>
              <c:f>'Totale dei Casi'!$B$3:$B$91</c:f>
              <c:numCache>
                <c:formatCode>General</c:formatCode>
                <c:ptCount val="89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Tamponi!$B$4:$B$93</c:f>
              <c:strCache>
                <c:ptCount val="89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  <c:pt idx="85">
                  <c:v>19/05/2020</c:v>
                </c:pt>
                <c:pt idx="86">
                  <c:v>20/05/2020</c:v>
                </c:pt>
                <c:pt idx="87">
                  <c:v>21/05/2020</c:v>
                </c:pt>
                <c:pt idx="88">
                  <c:v>22/05/2020</c:v>
                </c:pt>
              </c:strCache>
            </c:strRef>
          </c:cat>
          <c:val>
            <c:numRef>
              <c:f>Tamponi!$C$4:$C$93</c:f>
              <c:numCache>
                <c:formatCode>General</c:formatCode>
                <c:ptCount val="89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  <c:pt idx="86">
                  <c:v>67195</c:v>
                </c:pt>
                <c:pt idx="87">
                  <c:v>71679</c:v>
                </c:pt>
                <c:pt idx="88">
                  <c:v>75380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Guariti'!$A$7:$A$96</c:f>
              <c:strCache>
                <c:ptCount val="89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</c:strCache>
            </c:strRef>
          </c:cat>
          <c:val>
            <c:numRef>
              <c:f>'Dimessi Guariti'!$B$7:$B$96</c:f>
              <c:numCache>
                <c:formatCode>General</c:formatCode>
                <c:ptCount val="89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  <c:pt idx="86">
                  <c:v>2881</c:v>
                </c:pt>
                <c:pt idx="87">
                  <c:v>2278</c:v>
                </c:pt>
                <c:pt idx="88">
                  <c:v>2160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Deceduti!$A$4:$A$93</c:f>
              <c:strCache>
                <c:ptCount val="89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</c:strCache>
            </c:strRef>
          </c:cat>
          <c:val>
            <c:numRef>
              <c:f>Deceduti!$B$4:$B$93</c:f>
              <c:numCache>
                <c:formatCode>General</c:formatCode>
                <c:ptCount val="89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  <c:pt idx="86">
                  <c:v>161</c:v>
                </c:pt>
                <c:pt idx="87">
                  <c:v>156</c:v>
                </c:pt>
                <c:pt idx="88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Contagiati!$B$2:$B$89</c:f>
              <c:numCache>
                <c:formatCode>m/d/yy</c:formatCode>
                <c:ptCount val="8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</c:numCache>
            </c:numRef>
          </c:cat>
          <c:val>
            <c:numRef>
              <c:f>Contagiati!$C$2:$C$89</c:f>
              <c:numCache>
                <c:formatCode>0</c:formatCode>
                <c:ptCount val="88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  <c:pt idx="84">
                  <c:v>-216</c:v>
                </c:pt>
                <c:pt idx="85">
                  <c:v>-367</c:v>
                </c:pt>
                <c:pt idx="86">
                  <c:v>-355</c:v>
                </c:pt>
                <c:pt idx="87">
                  <c:v>-312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Contagiati!$B$2:$B$89</c:f>
              <c:numCache>
                <c:formatCode>m/d/yy</c:formatCode>
                <c:ptCount val="8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</c:numCache>
            </c:numRef>
          </c:cat>
          <c:val>
            <c:numRef>
              <c:f>Contagiati!$D$2:$D$89</c:f>
              <c:numCache>
                <c:formatCode>0</c:formatCode>
                <c:ptCount val="88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  <c:pt idx="84">
                  <c:v>-33</c:v>
                </c:pt>
                <c:pt idx="85">
                  <c:v>-40</c:v>
                </c:pt>
                <c:pt idx="86">
                  <c:v>-36</c:v>
                </c:pt>
                <c:pt idx="87">
                  <c:v>-45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Contagiati!$B$2:$B$89</c:f>
              <c:numCache>
                <c:formatCode>m/d/yy</c:formatCode>
                <c:ptCount val="8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</c:numCache>
            </c:numRef>
          </c:cat>
          <c:val>
            <c:numRef>
              <c:f>Contagiati!$E$2:$E$89</c:f>
              <c:numCache>
                <c:formatCode>0</c:formatCode>
                <c:ptCount val="88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  <c:pt idx="84">
                  <c:v>-1175</c:v>
                </c:pt>
                <c:pt idx="85">
                  <c:v>-1970</c:v>
                </c:pt>
                <c:pt idx="86">
                  <c:v>-1401</c:v>
                </c:pt>
                <c:pt idx="87">
                  <c:v>-1281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Contagiati!$B$2:$B$89</c:f>
              <c:numCache>
                <c:formatCode>m/d/yy</c:formatCode>
                <c:ptCount val="8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</c:numCache>
            </c:numRef>
          </c:cat>
          <c:val>
            <c:numRef>
              <c:f>Contagiati!$F$2:$F$89</c:f>
              <c:numCache>
                <c:formatCode>0</c:formatCode>
                <c:ptCount val="88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  <c:pt idx="84">
                  <c:v>-1424</c:v>
                </c:pt>
                <c:pt idx="85">
                  <c:v>-2377</c:v>
                </c:pt>
                <c:pt idx="86">
                  <c:v>-1792</c:v>
                </c:pt>
                <c:pt idx="87">
                  <c:v>-1638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3.775754282404" createdVersion="6" refreshedVersion="6" minRefreshableVersion="3" recordCount="1870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23T00:00:00" count="90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3.776105439814" createdVersion="6" refreshedVersion="6" minRefreshableVersion="3" recordCount="1870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23T00:00:00" count="120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3.776877430559" createdVersion="6" refreshedVersion="6" minRefreshableVersion="3" recordCount="1870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5-23T00:00:00" count="90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m/>
      </sharedItems>
      <fieldGroup par="17" base="0">
        <rangePr groupBy="days" startDate="2020-02-24T00:00:00" endDate="2020-05-23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3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Months (data)" numFmtId="0" databaseField="0">
      <fieldGroup base="0">
        <rangePr groupBy="months" startDate="2020-02-24T00:00:00" endDate="2020-05-23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3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3.776924537036" createdVersion="6" refreshedVersion="6" minRefreshableVersion="3" recordCount="1870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5-23T00:00:00" count="90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m/>
      </sharedItems>
      <fieldGroup par="22" base="0">
        <rangePr groupBy="days" startDate="2020-02-24T00:00:00" endDate="2020-05-23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3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1" count="14">
        <n v="9"/>
        <n v="10"/>
        <n v="11"/>
        <n v="12"/>
        <n v="13"/>
        <n v="14"/>
        <n v="15"/>
        <n v="16"/>
        <n v="17"/>
        <n v="18"/>
        <n v="19"/>
        <n v="20"/>
        <n v="21"/>
        <m/>
      </sharedItems>
    </cacheField>
    <cacheField name="Months" numFmtId="0" databaseField="0">
      <fieldGroup base="0">
        <rangePr groupBy="months" startDate="2020-02-24T00:00:00" endDate="2020-05-23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3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3.776954050925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8" maxValue="4028"/>
    </cacheField>
    <cacheField name="Sum of terapia_intensiva" numFmtId="0">
      <sharedItems containsSemiMixedTypes="0" containsString="0" containsNumber="1" containsInteger="1" minValue="1" maxValue="207"/>
    </cacheField>
    <cacheField name="Sum of isolamento_domiciliare" numFmtId="0">
      <sharedItems containsSemiMixedTypes="0" containsString="0" containsNumber="1" containsInteger="1" minValue="19" maxValue="21698"/>
    </cacheField>
    <cacheField name="Sum of dimessi_guariti" numFmtId="0">
      <sharedItems containsSemiMixedTypes="0" containsString="0" containsNumber="1" containsInteger="1" minValue="220" maxValue="44667"/>
    </cacheField>
    <cacheField name="Sum of deceduti" numFmtId="0">
      <sharedItems containsSemiMixedTypes="0" containsString="0" containsNumber="1" containsInteger="1" minValue="22" maxValue="157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0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s v="ITA"/>
    <n v="13"/>
    <s v="Abruzzo"/>
    <n v="4235122196"/>
    <n v="1339843823"/>
    <n v="-3"/>
    <n v="0"/>
    <n v="-3"/>
    <n v="-21"/>
    <n v="-24"/>
    <n v="-24"/>
    <n v="-24"/>
    <n v="27"/>
    <n v="1"/>
    <n v="4"/>
    <n v="1048"/>
    <m/>
    <m/>
    <m/>
  </r>
  <r>
    <x v="85"/>
    <s v="ITA"/>
    <n v="17"/>
    <s v="Basilicata"/>
    <n v="4063947052"/>
    <n v="1580514834"/>
    <n v="-3"/>
    <n v="0"/>
    <n v="-3"/>
    <n v="-6"/>
    <n v="-9"/>
    <n v="-9"/>
    <n v="-9"/>
    <n v="10"/>
    <n v="0"/>
    <n v="1"/>
    <n v="766"/>
    <m/>
    <m/>
    <m/>
  </r>
  <r>
    <x v="85"/>
    <s v="ITA"/>
    <n v="18"/>
    <s v="Calabria"/>
    <n v="3890597598"/>
    <n v="1659440194"/>
    <n v="-3"/>
    <n v="0"/>
    <n v="-3"/>
    <n v="-16"/>
    <n v="-19"/>
    <n v="-19"/>
    <n v="-19"/>
    <n v="21"/>
    <n v="0"/>
    <n v="2"/>
    <n v="1143"/>
    <m/>
    <m/>
    <m/>
  </r>
  <r>
    <x v="85"/>
    <s v="ITA"/>
    <n v="15"/>
    <s v="Campania"/>
    <n v="4083956555"/>
    <n v="1425084984"/>
    <n v="-12"/>
    <n v="0"/>
    <n v="-12"/>
    <n v="-143"/>
    <n v="-155"/>
    <n v="-155"/>
    <n v="-155"/>
    <n v="167"/>
    <n v="0"/>
    <n v="12"/>
    <n v="3747"/>
    <m/>
    <m/>
    <m/>
  </r>
  <r>
    <x v="85"/>
    <s v="ITA"/>
    <n v="8"/>
    <s v="Emilia-Romagna"/>
    <n v="4449436681"/>
    <n v="113417208"/>
    <n v="-38"/>
    <n v="-6"/>
    <n v="-44"/>
    <n v="-151"/>
    <n v="-195"/>
    <n v="-195"/>
    <n v="-195"/>
    <n v="231"/>
    <n v="11"/>
    <n v="47"/>
    <n v="4312"/>
    <m/>
    <m/>
    <m/>
  </r>
  <r>
    <x v="85"/>
    <s v="ITA"/>
    <n v="6"/>
    <s v="Friuli Venezia Giulia"/>
    <n v="456494354"/>
    <n v="1376813649"/>
    <n v="-5"/>
    <n v="-1"/>
    <n v="-6"/>
    <n v="-15"/>
    <n v="-21"/>
    <n v="-21"/>
    <n v="-21"/>
    <n v="26"/>
    <n v="0"/>
    <n v="5"/>
    <n v="782"/>
    <m/>
    <m/>
    <m/>
  </r>
  <r>
    <x v="85"/>
    <s v="ITA"/>
    <n v="12"/>
    <s v="Lazio"/>
    <n v="4189277044"/>
    <n v="1248366722"/>
    <n v="-13"/>
    <n v="1"/>
    <n v="-12"/>
    <n v="-28"/>
    <n v="-40"/>
    <n v="-40"/>
    <n v="-40"/>
    <n v="48"/>
    <n v="12"/>
    <n v="20"/>
    <n v="4405"/>
    <m/>
    <m/>
    <m/>
  </r>
  <r>
    <x v="85"/>
    <s v="ITA"/>
    <n v="7"/>
    <s v="Liguria"/>
    <n v="4441149315"/>
    <n v="89326992"/>
    <n v="-22"/>
    <n v="-1"/>
    <n v="-23"/>
    <n v="-52"/>
    <n v="-75"/>
    <n v="-75"/>
    <n v="-75"/>
    <n v="132"/>
    <n v="9"/>
    <n v="66"/>
    <n v="2108"/>
    <m/>
    <m/>
    <m/>
  </r>
  <r>
    <x v="85"/>
    <s v="ITA"/>
    <n v="3"/>
    <s v="Lombardia"/>
    <n v="4546679409"/>
    <n v="9190347404"/>
    <n v="-56"/>
    <n v="-8"/>
    <n v="-64"/>
    <n v="282"/>
    <n v="218"/>
    <n v="218"/>
    <n v="218"/>
    <n v="190"/>
    <n v="54"/>
    <n v="462"/>
    <n v="14918"/>
    <m/>
    <m/>
    <m/>
  </r>
  <r>
    <x v="85"/>
    <s v="ITA"/>
    <n v="11"/>
    <s v="Marche"/>
    <n v="4361675973"/>
    <n v="135188753"/>
    <n v="-12"/>
    <n v="0"/>
    <n v="-12"/>
    <n v="-175"/>
    <n v="-187"/>
    <n v="-187"/>
    <n v="-187"/>
    <n v="182"/>
    <n v="2"/>
    <n v="-3"/>
    <n v="900"/>
    <m/>
    <m/>
    <m/>
  </r>
  <r>
    <x v="85"/>
    <s v="ITA"/>
    <n v="14"/>
    <s v="Molise"/>
    <n v="4155774754"/>
    <n v="1465916051"/>
    <n v="0"/>
    <n v="0"/>
    <n v="0"/>
    <n v="-5"/>
    <n v="-5"/>
    <n v="-5"/>
    <n v="-5"/>
    <n v="5"/>
    <n v="0"/>
    <n v="0"/>
    <n v="78"/>
    <m/>
    <m/>
    <m/>
  </r>
  <r>
    <x v="85"/>
    <s v="ITA"/>
    <n v="21"/>
    <s v="P.A. Bolzano"/>
    <n v="4649933453"/>
    <n v="1135662422"/>
    <n v="-6"/>
    <n v="0"/>
    <n v="-6"/>
    <n v="7"/>
    <n v="1"/>
    <n v="1"/>
    <n v="1"/>
    <n v="4"/>
    <n v="0"/>
    <n v="5"/>
    <n v="665"/>
    <m/>
    <m/>
    <m/>
  </r>
  <r>
    <x v="85"/>
    <s v="ITA"/>
    <n v="22"/>
    <s v="P.A. Trento"/>
    <n v="4606893511"/>
    <n v="1112123097"/>
    <n v="1"/>
    <n v="0"/>
    <n v="1"/>
    <n v="-45"/>
    <n v="-44"/>
    <n v="-44"/>
    <n v="-44"/>
    <n v="49"/>
    <n v="2"/>
    <n v="7"/>
    <n v="518"/>
    <m/>
    <m/>
    <m/>
  </r>
  <r>
    <x v="85"/>
    <s v="ITA"/>
    <n v="1"/>
    <s v="Piemonte"/>
    <n v="450732745"/>
    <n v="7680687483"/>
    <n v="-10"/>
    <n v="-3"/>
    <n v="-13"/>
    <n v="-226"/>
    <n v="-239"/>
    <n v="-239"/>
    <n v="-239"/>
    <n v="300"/>
    <n v="47"/>
    <n v="108"/>
    <n v="5010"/>
    <m/>
    <m/>
    <m/>
  </r>
  <r>
    <x v="85"/>
    <s v="ITA"/>
    <n v="16"/>
    <s v="Puglia"/>
    <n v="4112559576"/>
    <n v="1686736689"/>
    <n v="-7"/>
    <n v="0"/>
    <n v="-7"/>
    <n v="-47"/>
    <n v="-54"/>
    <n v="-54"/>
    <n v="-54"/>
    <n v="62"/>
    <n v="2"/>
    <n v="10"/>
    <n v="1933"/>
    <m/>
    <m/>
    <m/>
  </r>
  <r>
    <x v="85"/>
    <s v="ITA"/>
    <n v="20"/>
    <s v="Sardegna"/>
    <n v="3921531192"/>
    <n v="9110616306"/>
    <n v="-1"/>
    <n v="-1"/>
    <n v="-2"/>
    <n v="-37"/>
    <n v="-39"/>
    <n v="-39"/>
    <n v="-39"/>
    <n v="40"/>
    <n v="0"/>
    <n v="1"/>
    <n v="1026"/>
    <m/>
    <m/>
    <m/>
  </r>
  <r>
    <x v="85"/>
    <s v="ITA"/>
    <n v="19"/>
    <s v="Sicilia"/>
    <n v="3811569725"/>
    <n v="133623567"/>
    <n v="-12"/>
    <n v="-1"/>
    <n v="-13"/>
    <n v="-2"/>
    <n v="-15"/>
    <n v="-15"/>
    <n v="-15"/>
    <n v="22"/>
    <n v="1"/>
    <n v="8"/>
    <n v="3181"/>
    <m/>
    <m/>
    <m/>
  </r>
  <r>
    <x v="85"/>
    <s v="ITA"/>
    <n v="9"/>
    <s v="Toscana"/>
    <n v="4376923077"/>
    <n v="1125588885"/>
    <n v="-7"/>
    <n v="-10"/>
    <n v="-17"/>
    <n v="-233"/>
    <n v="-250"/>
    <n v="-250"/>
    <n v="-250"/>
    <n v="254"/>
    <n v="3"/>
    <n v="7"/>
    <n v="3960"/>
    <m/>
    <m/>
    <m/>
  </r>
  <r>
    <x v="85"/>
    <s v="ITA"/>
    <n v="10"/>
    <s v="Umbria"/>
    <n v="4310675841"/>
    <n v="1238824698"/>
    <n v="1"/>
    <n v="0"/>
    <n v="1"/>
    <n v="-12"/>
    <n v="-11"/>
    <n v="-11"/>
    <n v="-11"/>
    <n v="13"/>
    <n v="1"/>
    <n v="3"/>
    <n v="1543"/>
    <m/>
    <m/>
    <m/>
  </r>
  <r>
    <x v="85"/>
    <s v="ITA"/>
    <n v="2"/>
    <s v="Valle d'Aosta"/>
    <n v="4573750286"/>
    <n v="7320149366"/>
    <n v="-4"/>
    <n v="1"/>
    <n v="-3"/>
    <n v="-8"/>
    <n v="-11"/>
    <n v="-11"/>
    <n v="-11"/>
    <n v="12"/>
    <n v="0"/>
    <n v="1"/>
    <n v="336"/>
    <m/>
    <m/>
    <m/>
  </r>
  <r>
    <x v="85"/>
    <s v="ITA"/>
    <n v="5"/>
    <s v="Veneto"/>
    <n v="4543490485"/>
    <n v="1233845213"/>
    <n v="-4"/>
    <n v="-4"/>
    <n v="-8"/>
    <n v="-242"/>
    <n v="-250"/>
    <n v="-250"/>
    <n v="-250"/>
    <n v="280"/>
    <n v="17"/>
    <n v="47"/>
    <n v="10779"/>
    <m/>
    <m/>
    <m/>
  </r>
  <r>
    <x v="86"/>
    <s v="ITA"/>
    <n v="13"/>
    <s v="Abruzzo"/>
    <n v="4235122196"/>
    <n v="1339843823"/>
    <n v="-3"/>
    <n v="0"/>
    <n v="-3"/>
    <n v="-69"/>
    <n v="-72"/>
    <n v="-72"/>
    <n v="-72"/>
    <n v="80"/>
    <n v="0"/>
    <n v="8"/>
    <n v="2178"/>
    <m/>
    <m/>
    <m/>
  </r>
  <r>
    <x v="86"/>
    <s v="ITA"/>
    <n v="17"/>
    <s v="Basilicata"/>
    <n v="4063947052"/>
    <n v="1580514834"/>
    <n v="-4"/>
    <n v="0"/>
    <n v="-4"/>
    <n v="-7"/>
    <n v="-11"/>
    <n v="-11"/>
    <n v="-11"/>
    <n v="11"/>
    <n v="0"/>
    <n v="0"/>
    <n v="639"/>
    <m/>
    <m/>
    <m/>
  </r>
  <r>
    <x v="86"/>
    <s v="ITA"/>
    <n v="18"/>
    <s v="Calabria"/>
    <n v="3890597598"/>
    <n v="1659440194"/>
    <n v="-1"/>
    <n v="-1"/>
    <n v="-2"/>
    <n v="-27"/>
    <n v="-29"/>
    <n v="-29"/>
    <n v="-29"/>
    <n v="31"/>
    <n v="1"/>
    <n v="3"/>
    <n v="1158"/>
    <m/>
    <m/>
    <m/>
  </r>
  <r>
    <x v="86"/>
    <s v="ITA"/>
    <n v="15"/>
    <s v="Campania"/>
    <n v="4083956555"/>
    <n v="1425084984"/>
    <n v="-12"/>
    <n v="-5"/>
    <n v="-17"/>
    <n v="-59"/>
    <n v="-76"/>
    <n v="-76"/>
    <n v="-76"/>
    <n v="81"/>
    <n v="2"/>
    <n v="7"/>
    <n v="3539"/>
    <m/>
    <m/>
    <m/>
  </r>
  <r>
    <x v="86"/>
    <s v="ITA"/>
    <n v="8"/>
    <s v="Emilia-Romagna"/>
    <n v="4449436681"/>
    <n v="113417208"/>
    <n v="-44"/>
    <n v="-3"/>
    <n v="-47"/>
    <n v="-185"/>
    <n v="-232"/>
    <n v="-232"/>
    <n v="-232"/>
    <n v="271"/>
    <n v="11"/>
    <n v="50"/>
    <n v="6162"/>
    <m/>
    <m/>
    <m/>
  </r>
  <r>
    <x v="86"/>
    <s v="ITA"/>
    <n v="6"/>
    <s v="Friuli Venezia Giulia"/>
    <n v="456494354"/>
    <n v="1376813649"/>
    <n v="0"/>
    <n v="0"/>
    <n v="0"/>
    <n v="-4"/>
    <n v="-4"/>
    <n v="-4"/>
    <n v="-4"/>
    <n v="8"/>
    <n v="2"/>
    <n v="6"/>
    <n v="3015"/>
    <m/>
    <m/>
    <m/>
  </r>
  <r>
    <x v="86"/>
    <s v="ITA"/>
    <n v="12"/>
    <s v="Lazio"/>
    <n v="4189277044"/>
    <n v="1248366722"/>
    <n v="-5"/>
    <n v="0"/>
    <n v="-5"/>
    <n v="5"/>
    <n v="0"/>
    <n v="0"/>
    <n v="0"/>
    <n v="21"/>
    <n v="7"/>
    <n v="28"/>
    <n v="3972"/>
    <m/>
    <m/>
    <m/>
  </r>
  <r>
    <x v="86"/>
    <s v="ITA"/>
    <n v="7"/>
    <s v="Liguria"/>
    <n v="4441149315"/>
    <n v="89326992"/>
    <n v="-28"/>
    <n v="0"/>
    <n v="-28"/>
    <n v="-58"/>
    <n v="-86"/>
    <n v="-86"/>
    <n v="-86"/>
    <n v="108"/>
    <n v="10"/>
    <n v="32"/>
    <n v="1547"/>
    <m/>
    <m/>
    <m/>
  </r>
  <r>
    <x v="86"/>
    <s v="ITA"/>
    <n v="3"/>
    <s v="Lombardia"/>
    <n v="4546679409"/>
    <n v="9190347404"/>
    <n v="-145"/>
    <n v="-13"/>
    <n v="-158"/>
    <n v="-462"/>
    <n v="-620"/>
    <n v="-620"/>
    <n v="-620"/>
    <n v="849"/>
    <n v="65"/>
    <n v="294"/>
    <n v="11508"/>
    <m/>
    <m/>
    <m/>
  </r>
  <r>
    <x v="86"/>
    <s v="ITA"/>
    <n v="11"/>
    <s v="Marche"/>
    <n v="4361675973"/>
    <n v="135188753"/>
    <n v="-19"/>
    <n v="-1"/>
    <n v="-20"/>
    <n v="-134"/>
    <n v="-154"/>
    <n v="-154"/>
    <n v="-154"/>
    <n v="155"/>
    <n v="1"/>
    <n v="2"/>
    <n v="108"/>
    <m/>
    <m/>
    <m/>
  </r>
  <r>
    <x v="86"/>
    <s v="ITA"/>
    <n v="14"/>
    <s v="Molise"/>
    <n v="4155774754"/>
    <n v="1465916051"/>
    <n v="-2"/>
    <n v="0"/>
    <n v="-2"/>
    <n v="-12"/>
    <n v="-14"/>
    <n v="-14"/>
    <n v="-14"/>
    <n v="14"/>
    <n v="0"/>
    <n v="0"/>
    <n v="566"/>
    <m/>
    <m/>
    <m/>
  </r>
  <r>
    <x v="86"/>
    <s v="ITA"/>
    <n v="21"/>
    <s v="P.A. Bolzano"/>
    <n v="4649933453"/>
    <n v="1135662422"/>
    <n v="-3"/>
    <n v="-1"/>
    <n v="-4"/>
    <n v="-32"/>
    <n v="-36"/>
    <n v="-36"/>
    <n v="-36"/>
    <n v="36"/>
    <n v="0"/>
    <n v="0"/>
    <n v="784"/>
    <m/>
    <m/>
    <m/>
  </r>
  <r>
    <x v="86"/>
    <s v="ITA"/>
    <n v="22"/>
    <s v="P.A. Trento"/>
    <n v="4606893511"/>
    <n v="1112123097"/>
    <n v="-3"/>
    <n v="-2"/>
    <n v="-5"/>
    <n v="-73"/>
    <n v="-78"/>
    <n v="-78"/>
    <n v="-78"/>
    <n v="88"/>
    <n v="0"/>
    <n v="10"/>
    <n v="1340"/>
    <m/>
    <m/>
    <m/>
  </r>
  <r>
    <x v="86"/>
    <s v="ITA"/>
    <n v="1"/>
    <s v="Piemonte"/>
    <n v="450732745"/>
    <n v="7680687483"/>
    <n v="-66"/>
    <n v="0"/>
    <n v="-66"/>
    <n v="-418"/>
    <n v="-484"/>
    <n v="-484"/>
    <n v="-484"/>
    <n v="603"/>
    <n v="39"/>
    <n v="158"/>
    <n v="6135"/>
    <m/>
    <m/>
    <m/>
  </r>
  <r>
    <x v="86"/>
    <s v="ITA"/>
    <n v="16"/>
    <s v="Puglia"/>
    <n v="4112559576"/>
    <n v="1686736689"/>
    <n v="-5"/>
    <n v="-1"/>
    <n v="-6"/>
    <n v="-33"/>
    <n v="-39"/>
    <n v="-39"/>
    <n v="-39"/>
    <n v="45"/>
    <n v="5"/>
    <n v="11"/>
    <n v="2061"/>
    <m/>
    <m/>
    <m/>
  </r>
  <r>
    <x v="86"/>
    <s v="ITA"/>
    <n v="20"/>
    <s v="Sardegna"/>
    <n v="3921531192"/>
    <n v="9110616306"/>
    <n v="-3"/>
    <n v="1"/>
    <n v="-2"/>
    <n v="-8"/>
    <n v="-10"/>
    <n v="-10"/>
    <n v="-10"/>
    <n v="11"/>
    <n v="0"/>
    <n v="1"/>
    <n v="1159"/>
    <m/>
    <m/>
    <m/>
  </r>
  <r>
    <x v="86"/>
    <s v="ITA"/>
    <n v="19"/>
    <s v="Sicilia"/>
    <n v="3811569725"/>
    <n v="133623567"/>
    <n v="-7"/>
    <n v="-1"/>
    <n v="-8"/>
    <n v="7"/>
    <n v="-1"/>
    <n v="-1"/>
    <n v="-1"/>
    <n v="9"/>
    <n v="0"/>
    <n v="8"/>
    <n v="1533"/>
    <m/>
    <m/>
    <m/>
  </r>
  <r>
    <x v="86"/>
    <s v="ITA"/>
    <n v="9"/>
    <s v="Toscana"/>
    <n v="4376923077"/>
    <n v="1125588885"/>
    <n v="-12"/>
    <n v="-11"/>
    <n v="-23"/>
    <n v="-183"/>
    <n v="-206"/>
    <n v="-206"/>
    <n v="-206"/>
    <n v="214"/>
    <n v="6"/>
    <n v="14"/>
    <n v="5138"/>
    <m/>
    <m/>
    <m/>
  </r>
  <r>
    <x v="86"/>
    <s v="ITA"/>
    <n v="10"/>
    <s v="Umbria"/>
    <n v="4310675841"/>
    <n v="1238824698"/>
    <n v="0"/>
    <n v="0"/>
    <n v="0"/>
    <n v="0"/>
    <n v="0"/>
    <n v="0"/>
    <n v="0"/>
    <n v="0"/>
    <n v="0"/>
    <n v="0"/>
    <n v="1398"/>
    <m/>
    <m/>
    <m/>
  </r>
  <r>
    <x v="86"/>
    <s v="ITA"/>
    <n v="2"/>
    <s v="Valle d'Aosta"/>
    <n v="4573750286"/>
    <n v="7320149366"/>
    <n v="-1"/>
    <n v="0"/>
    <n v="-1"/>
    <n v="-2"/>
    <n v="-3"/>
    <n v="-3"/>
    <n v="-3"/>
    <n v="3"/>
    <n v="0"/>
    <n v="0"/>
    <n v="257"/>
    <m/>
    <m/>
    <m/>
  </r>
  <r>
    <x v="86"/>
    <s v="ITA"/>
    <n v="5"/>
    <s v="Veneto"/>
    <n v="4543490485"/>
    <n v="1233845213"/>
    <n v="-4"/>
    <n v="-2"/>
    <n v="-6"/>
    <n v="-216"/>
    <n v="-222"/>
    <n v="-222"/>
    <n v="-222"/>
    <n v="243"/>
    <n v="12"/>
    <n v="33"/>
    <n v="12998"/>
    <m/>
    <m/>
    <m/>
  </r>
  <r>
    <x v="87"/>
    <s v="ITA"/>
    <n v="13"/>
    <s v="Abruzzo"/>
    <n v="4235122196"/>
    <n v="1339843823"/>
    <n v="-10"/>
    <n v="-1"/>
    <n v="-11"/>
    <n v="-34"/>
    <n v="-45"/>
    <n v="-45"/>
    <n v="-45"/>
    <n v="50"/>
    <n v="2"/>
    <n v="7"/>
    <n v="1038"/>
    <m/>
    <m/>
    <m/>
  </r>
  <r>
    <x v="87"/>
    <s v="ITA"/>
    <n v="17"/>
    <s v="Basilicata"/>
    <n v="4063947052"/>
    <n v="1580514834"/>
    <n v="-7"/>
    <n v="0"/>
    <n v="-7"/>
    <n v="-6"/>
    <n v="-13"/>
    <n v="-13"/>
    <n v="-13"/>
    <n v="14"/>
    <n v="0"/>
    <n v="1"/>
    <n v="551"/>
    <m/>
    <m/>
    <m/>
  </r>
  <r>
    <x v="87"/>
    <s v="ITA"/>
    <n v="18"/>
    <s v="Calabria"/>
    <n v="3890597598"/>
    <n v="1659440194"/>
    <n v="-2"/>
    <n v="0"/>
    <n v="-2"/>
    <n v="-25"/>
    <n v="-27"/>
    <n v="-27"/>
    <n v="-27"/>
    <n v="27"/>
    <n v="0"/>
    <n v="0"/>
    <n v="1256"/>
    <m/>
    <m/>
    <m/>
  </r>
  <r>
    <x v="87"/>
    <s v="ITA"/>
    <n v="15"/>
    <s v="Campania"/>
    <n v="4083956555"/>
    <n v="1425084984"/>
    <n v="-6"/>
    <n v="-3"/>
    <n v="-9"/>
    <n v="-60"/>
    <n v="-69"/>
    <n v="-69"/>
    <n v="-69"/>
    <n v="76"/>
    <n v="2"/>
    <n v="9"/>
    <n v="5078"/>
    <m/>
    <m/>
    <m/>
  </r>
  <r>
    <x v="87"/>
    <s v="ITA"/>
    <n v="8"/>
    <s v="Emilia-Romagna"/>
    <n v="4449436681"/>
    <n v="113417208"/>
    <n v="-34"/>
    <n v="-4"/>
    <n v="-38"/>
    <n v="-134"/>
    <n v="-172"/>
    <n v="-172"/>
    <n v="-172"/>
    <n v="208"/>
    <n v="17"/>
    <n v="53"/>
    <n v="4555"/>
    <m/>
    <m/>
    <m/>
  </r>
  <r>
    <x v="87"/>
    <s v="ITA"/>
    <n v="6"/>
    <s v="Friuli Venezia Giulia"/>
    <n v="456494354"/>
    <n v="1376813649"/>
    <n v="-4"/>
    <n v="0"/>
    <n v="-4"/>
    <n v="-14"/>
    <n v="-18"/>
    <n v="-18"/>
    <n v="-18"/>
    <n v="23"/>
    <n v="1"/>
    <n v="6"/>
    <n v="2870"/>
    <m/>
    <m/>
    <m/>
  </r>
  <r>
    <x v="87"/>
    <s v="ITA"/>
    <n v="12"/>
    <s v="Lazio"/>
    <n v="4189277044"/>
    <n v="1248366722"/>
    <n v="-9"/>
    <n v="-6"/>
    <n v="-15"/>
    <n v="-134"/>
    <n v="-149"/>
    <n v="-149"/>
    <n v="-149"/>
    <n v="159"/>
    <n v="15"/>
    <n v="25"/>
    <n v="4222"/>
    <m/>
    <m/>
    <m/>
  </r>
  <r>
    <x v="87"/>
    <s v="ITA"/>
    <n v="7"/>
    <s v="Liguria"/>
    <n v="4441149315"/>
    <n v="89326992"/>
    <n v="-27"/>
    <n v="0"/>
    <n v="-27"/>
    <n v="-76"/>
    <n v="-103"/>
    <n v="-103"/>
    <n v="-103"/>
    <n v="147"/>
    <n v="11"/>
    <n v="55"/>
    <n v="1871"/>
    <m/>
    <m/>
    <m/>
  </r>
  <r>
    <x v="87"/>
    <s v="ITA"/>
    <n v="3"/>
    <s v="Lombardia"/>
    <n v="4546679409"/>
    <n v="9190347404"/>
    <n v="-162"/>
    <n v="-5"/>
    <n v="-167"/>
    <n v="211"/>
    <n v="44"/>
    <n v="44"/>
    <n v="44"/>
    <n v="207"/>
    <n v="65"/>
    <n v="316"/>
    <n v="14702"/>
    <m/>
    <m/>
    <m/>
  </r>
  <r>
    <x v="87"/>
    <s v="ITA"/>
    <n v="11"/>
    <s v="Marche"/>
    <n v="4361675973"/>
    <n v="135188753"/>
    <n v="-14"/>
    <n v="0"/>
    <n v="-14"/>
    <n v="-128"/>
    <n v="-142"/>
    <n v="-142"/>
    <n v="-142"/>
    <n v="151"/>
    <n v="3"/>
    <n v="12"/>
    <n v="1792"/>
    <m/>
    <m/>
    <m/>
  </r>
  <r>
    <x v="87"/>
    <s v="ITA"/>
    <n v="14"/>
    <s v="Molise"/>
    <n v="4155774754"/>
    <n v="1465916051"/>
    <n v="1"/>
    <n v="0"/>
    <n v="1"/>
    <n v="-5"/>
    <n v="-4"/>
    <n v="-4"/>
    <n v="-4"/>
    <n v="5"/>
    <n v="0"/>
    <n v="1"/>
    <n v="95"/>
    <m/>
    <m/>
    <m/>
  </r>
  <r>
    <x v="87"/>
    <s v="ITA"/>
    <n v="21"/>
    <s v="P.A. Bolzano"/>
    <n v="4649933453"/>
    <n v="1135662422"/>
    <n v="7"/>
    <n v="0"/>
    <n v="7"/>
    <n v="-29"/>
    <n v="-22"/>
    <n v="-22"/>
    <n v="-22"/>
    <n v="22"/>
    <n v="0"/>
    <n v="0"/>
    <n v="794"/>
    <m/>
    <m/>
    <m/>
  </r>
  <r>
    <x v="87"/>
    <s v="ITA"/>
    <n v="22"/>
    <s v="P.A. Trento"/>
    <n v="4606893511"/>
    <n v="1112123097"/>
    <n v="1"/>
    <n v="0"/>
    <n v="1"/>
    <n v="-61"/>
    <n v="-60"/>
    <n v="-60"/>
    <n v="-60"/>
    <n v="70"/>
    <n v="0"/>
    <n v="10"/>
    <n v="1818"/>
    <m/>
    <m/>
    <m/>
  </r>
  <r>
    <x v="87"/>
    <s v="ITA"/>
    <n v="1"/>
    <s v="Piemonte"/>
    <n v="450732745"/>
    <n v="7680687483"/>
    <n v="-34"/>
    <n v="-13"/>
    <n v="-47"/>
    <n v="-394"/>
    <n v="-441"/>
    <n v="-441"/>
    <n v="-441"/>
    <n v="522"/>
    <n v="24"/>
    <n v="105"/>
    <n v="6662"/>
    <m/>
    <m/>
    <m/>
  </r>
  <r>
    <x v="87"/>
    <s v="ITA"/>
    <n v="16"/>
    <s v="Puglia"/>
    <n v="4112559576"/>
    <n v="1686736689"/>
    <n v="-6"/>
    <n v="-1"/>
    <n v="-7"/>
    <n v="-56"/>
    <n v="-63"/>
    <n v="-63"/>
    <n v="-63"/>
    <n v="69"/>
    <n v="0"/>
    <n v="6"/>
    <n v="1694"/>
    <m/>
    <m/>
    <m/>
  </r>
  <r>
    <x v="87"/>
    <s v="ITA"/>
    <n v="20"/>
    <s v="Sardegna"/>
    <n v="3921531192"/>
    <n v="9110616306"/>
    <n v="-4"/>
    <n v="2"/>
    <n v="-2"/>
    <n v="-11"/>
    <n v="-13"/>
    <n v="-13"/>
    <n v="-13"/>
    <n v="13"/>
    <n v="1"/>
    <n v="1"/>
    <n v="1223"/>
    <m/>
    <m/>
    <m/>
  </r>
  <r>
    <x v="87"/>
    <s v="ITA"/>
    <n v="19"/>
    <s v="Sicilia"/>
    <n v="3811569725"/>
    <n v="133623567"/>
    <n v="-11"/>
    <n v="0"/>
    <n v="-11"/>
    <n v="10"/>
    <n v="-1"/>
    <n v="-1"/>
    <n v="-1"/>
    <n v="7"/>
    <n v="0"/>
    <n v="6"/>
    <n v="3775"/>
    <m/>
    <m/>
    <m/>
  </r>
  <r>
    <x v="87"/>
    <s v="ITA"/>
    <n v="9"/>
    <s v="Toscana"/>
    <n v="4376923077"/>
    <n v="1125588885"/>
    <n v="-9"/>
    <n v="-4"/>
    <n v="-13"/>
    <n v="-227"/>
    <n v="-240"/>
    <n v="-240"/>
    <n v="-240"/>
    <n v="252"/>
    <n v="6"/>
    <n v="18"/>
    <n v="4316"/>
    <m/>
    <m/>
    <m/>
  </r>
  <r>
    <x v="87"/>
    <s v="ITA"/>
    <n v="10"/>
    <s v="Umbria"/>
    <n v="4310675841"/>
    <n v="1238824698"/>
    <n v="-8"/>
    <n v="0"/>
    <n v="-8"/>
    <n v="3"/>
    <n v="-5"/>
    <n v="-5"/>
    <n v="-5"/>
    <n v="7"/>
    <n v="0"/>
    <n v="2"/>
    <n v="1251"/>
    <m/>
    <m/>
    <m/>
  </r>
  <r>
    <x v="87"/>
    <s v="ITA"/>
    <n v="2"/>
    <s v="Valle d'Aosta"/>
    <n v="4573750286"/>
    <n v="7320149366"/>
    <n v="1"/>
    <n v="0"/>
    <n v="1"/>
    <n v="-4"/>
    <n v="-3"/>
    <n v="-3"/>
    <n v="-3"/>
    <n v="4"/>
    <n v="0"/>
    <n v="1"/>
    <n v="341"/>
    <m/>
    <m/>
    <m/>
  </r>
  <r>
    <x v="87"/>
    <s v="ITA"/>
    <n v="5"/>
    <s v="Veneto"/>
    <n v="4543490485"/>
    <n v="1233845213"/>
    <n v="-18"/>
    <n v="-1"/>
    <n v="-19"/>
    <n v="-227"/>
    <n v="-246"/>
    <n v="-246"/>
    <n v="-246"/>
    <n v="245"/>
    <n v="9"/>
    <n v="8"/>
    <n v="11775"/>
    <m/>
    <m/>
    <m/>
  </r>
  <r>
    <x v="88"/>
    <s v="ITA"/>
    <n v="13"/>
    <s v="Abruzzo"/>
    <n v="4235122196"/>
    <n v="1339843823"/>
    <n v="-18"/>
    <n v="-1"/>
    <n v="-19"/>
    <n v="-74"/>
    <n v="-93"/>
    <n v="-93"/>
    <n v="-93"/>
    <n v="98"/>
    <n v="3"/>
    <n v="8"/>
    <n v="1795"/>
    <m/>
    <m/>
    <m/>
  </r>
  <r>
    <x v="88"/>
    <s v="ITA"/>
    <n v="17"/>
    <s v="Basilicata"/>
    <n v="4063947052"/>
    <n v="1580514834"/>
    <n v="0"/>
    <n v="0"/>
    <n v="0"/>
    <n v="-11"/>
    <n v="-11"/>
    <n v="-11"/>
    <n v="-11"/>
    <n v="11"/>
    <n v="0"/>
    <n v="0"/>
    <n v="508"/>
    <m/>
    <m/>
    <m/>
  </r>
  <r>
    <x v="88"/>
    <s v="ITA"/>
    <n v="18"/>
    <s v="Calabria"/>
    <n v="3890597598"/>
    <n v="1659440194"/>
    <n v="0"/>
    <n v="0"/>
    <n v="0"/>
    <n v="-24"/>
    <n v="-24"/>
    <n v="-24"/>
    <n v="-24"/>
    <n v="25"/>
    <n v="0"/>
    <n v="1"/>
    <n v="1123"/>
    <m/>
    <m/>
    <m/>
  </r>
  <r>
    <x v="88"/>
    <s v="ITA"/>
    <n v="15"/>
    <s v="Campania"/>
    <n v="4083956555"/>
    <n v="1425084984"/>
    <n v="0"/>
    <n v="0"/>
    <n v="0"/>
    <n v="-81"/>
    <n v="-81"/>
    <n v="-81"/>
    <n v="-81"/>
    <n v="90"/>
    <n v="1"/>
    <n v="10"/>
    <n v="5983"/>
    <m/>
    <m/>
    <m/>
  </r>
  <r>
    <x v="88"/>
    <s v="ITA"/>
    <n v="8"/>
    <s v="Emilia-Romagna"/>
    <n v="4449436681"/>
    <n v="113417208"/>
    <n v="-40"/>
    <n v="-3"/>
    <n v="-43"/>
    <n v="-153"/>
    <n v="-196"/>
    <n v="-196"/>
    <n v="-196"/>
    <n v="237"/>
    <n v="12"/>
    <n v="53"/>
    <n v="3940"/>
    <m/>
    <m/>
    <m/>
  </r>
  <r>
    <x v="88"/>
    <s v="ITA"/>
    <n v="6"/>
    <s v="Friuli Venezia Giulia"/>
    <n v="456494354"/>
    <n v="1376813649"/>
    <n v="-4"/>
    <n v="0"/>
    <n v="-4"/>
    <n v="-89"/>
    <n v="-93"/>
    <n v="-93"/>
    <n v="-93"/>
    <n v="103"/>
    <n v="2"/>
    <n v="12"/>
    <n v="2521"/>
    <m/>
    <m/>
    <m/>
  </r>
  <r>
    <x v="88"/>
    <s v="ITA"/>
    <n v="12"/>
    <s v="Lazio"/>
    <n v="4189277044"/>
    <n v="1248366722"/>
    <n v="1"/>
    <n v="-1"/>
    <n v="0"/>
    <n v="-2"/>
    <n v="-2"/>
    <n v="-2"/>
    <n v="-2"/>
    <n v="26"/>
    <n v="7"/>
    <n v="31"/>
    <n v="5019"/>
    <m/>
    <m/>
    <m/>
  </r>
  <r>
    <x v="88"/>
    <s v="ITA"/>
    <n v="7"/>
    <s v="Liguria"/>
    <n v="4441149315"/>
    <n v="89326992"/>
    <n v="-14"/>
    <n v="-3"/>
    <n v="-17"/>
    <n v="-150"/>
    <n v="-167"/>
    <n v="-167"/>
    <n v="-167"/>
    <n v="202"/>
    <n v="10"/>
    <n v="45"/>
    <n v="2518"/>
    <m/>
    <m/>
    <m/>
  </r>
  <r>
    <x v="88"/>
    <s v="ITA"/>
    <n v="3"/>
    <s v="Lombardia"/>
    <n v="4546679409"/>
    <n v="9190347404"/>
    <n v="-91"/>
    <n v="-19"/>
    <n v="-110"/>
    <n v="-672"/>
    <n v="-782"/>
    <n v="-782"/>
    <n v="-782"/>
    <n v="1018"/>
    <n v="57"/>
    <n v="293"/>
    <n v="19028"/>
    <m/>
    <m/>
    <m/>
  </r>
  <r>
    <x v="88"/>
    <s v="ITA"/>
    <n v="11"/>
    <s v="Marche"/>
    <n v="4361675973"/>
    <n v="135188753"/>
    <n v="-10"/>
    <n v="-1"/>
    <n v="-11"/>
    <n v="-53"/>
    <n v="-64"/>
    <n v="-64"/>
    <n v="-64"/>
    <n v="72"/>
    <n v="0"/>
    <n v="8"/>
    <n v="1664"/>
    <m/>
    <m/>
    <m/>
  </r>
  <r>
    <x v="88"/>
    <s v="ITA"/>
    <n v="14"/>
    <s v="Molise"/>
    <n v="4155774754"/>
    <n v="1465916051"/>
    <n v="0"/>
    <n v="0"/>
    <n v="0"/>
    <n v="-10"/>
    <n v="-10"/>
    <n v="-10"/>
    <n v="-10"/>
    <n v="13"/>
    <n v="0"/>
    <n v="3"/>
    <n v="363"/>
    <m/>
    <m/>
    <m/>
  </r>
  <r>
    <x v="88"/>
    <s v="ITA"/>
    <n v="21"/>
    <s v="P.A. Bolzano"/>
    <n v="4649933453"/>
    <n v="1135662422"/>
    <n v="-16"/>
    <n v="0"/>
    <n v="-16"/>
    <n v="-10"/>
    <n v="-26"/>
    <n v="-26"/>
    <n v="-26"/>
    <n v="29"/>
    <n v="0"/>
    <n v="3"/>
    <n v="1084"/>
    <m/>
    <m/>
    <m/>
  </r>
  <r>
    <x v="88"/>
    <s v="ITA"/>
    <n v="22"/>
    <s v="P.A. Trento"/>
    <n v="4606893511"/>
    <n v="1112123097"/>
    <n v="-8"/>
    <n v="-2"/>
    <n v="-10"/>
    <n v="551"/>
    <n v="541"/>
    <n v="541"/>
    <n v="541"/>
    <n v="-531"/>
    <n v="0"/>
    <n v="10"/>
    <n v="2152"/>
    <m/>
    <m/>
    <m/>
  </r>
  <r>
    <x v="88"/>
    <s v="ITA"/>
    <n v="1"/>
    <s v="Piemonte"/>
    <n v="450732745"/>
    <n v="7680687483"/>
    <n v="-65"/>
    <n v="-4"/>
    <n v="-69"/>
    <n v="-189"/>
    <n v="-258"/>
    <n v="-258"/>
    <n v="-258"/>
    <n v="330"/>
    <n v="15"/>
    <n v="87"/>
    <n v="5347"/>
    <m/>
    <m/>
    <m/>
  </r>
  <r>
    <x v="88"/>
    <s v="ITA"/>
    <n v="16"/>
    <s v="Puglia"/>
    <n v="4112559576"/>
    <n v="1686736689"/>
    <n v="-3"/>
    <n v="-3"/>
    <n v="-6"/>
    <n v="5"/>
    <n v="-1"/>
    <n v="-1"/>
    <n v="-1"/>
    <n v="24"/>
    <n v="4"/>
    <n v="27"/>
    <n v="2113"/>
    <m/>
    <m/>
    <m/>
  </r>
  <r>
    <x v="88"/>
    <s v="ITA"/>
    <n v="20"/>
    <s v="Sardegna"/>
    <n v="3921531192"/>
    <n v="9110616306"/>
    <n v="-6"/>
    <n v="-6"/>
    <n v="-12"/>
    <n v="0"/>
    <n v="-12"/>
    <n v="-12"/>
    <n v="-12"/>
    <n v="11"/>
    <n v="1"/>
    <n v="0"/>
    <n v="1394"/>
    <m/>
    <m/>
    <m/>
  </r>
  <r>
    <x v="88"/>
    <s v="ITA"/>
    <n v="19"/>
    <s v="Sicilia"/>
    <n v="3811569725"/>
    <n v="133623567"/>
    <n v="-4"/>
    <n v="-1"/>
    <n v="-5"/>
    <n v="2"/>
    <n v="-3"/>
    <n v="-3"/>
    <n v="-3"/>
    <n v="7"/>
    <n v="0"/>
    <n v="4"/>
    <n v="2083"/>
    <m/>
    <m/>
    <m/>
  </r>
  <r>
    <x v="88"/>
    <s v="ITA"/>
    <n v="9"/>
    <s v="Toscana"/>
    <n v="4376923077"/>
    <n v="1125588885"/>
    <n v="-7"/>
    <n v="1"/>
    <n v="-6"/>
    <n v="-85"/>
    <n v="-91"/>
    <n v="-91"/>
    <n v="-91"/>
    <n v="121"/>
    <n v="5"/>
    <n v="35"/>
    <n v="3890"/>
    <m/>
    <m/>
    <m/>
  </r>
  <r>
    <x v="88"/>
    <s v="ITA"/>
    <n v="10"/>
    <s v="Umbria"/>
    <n v="4310675841"/>
    <n v="1238824698"/>
    <n v="-1"/>
    <n v="0"/>
    <n v="-1"/>
    <n v="-1"/>
    <n v="-2"/>
    <n v="-2"/>
    <n v="-2"/>
    <n v="2"/>
    <n v="0"/>
    <n v="0"/>
    <n v="1225"/>
    <m/>
    <m/>
    <m/>
  </r>
  <r>
    <x v="88"/>
    <s v="ITA"/>
    <n v="2"/>
    <s v="Valle d'Aosta"/>
    <n v="4573750286"/>
    <n v="7320149366"/>
    <n v="-4"/>
    <n v="1"/>
    <n v="-3"/>
    <n v="3"/>
    <n v="0"/>
    <n v="0"/>
    <n v="0"/>
    <n v="1"/>
    <n v="0"/>
    <n v="1"/>
    <n v="270"/>
    <m/>
    <m/>
    <m/>
  </r>
  <r>
    <x v="88"/>
    <s v="ITA"/>
    <n v="5"/>
    <s v="Veneto"/>
    <n v="4543490485"/>
    <n v="1233845213"/>
    <n v="-22"/>
    <n v="-3"/>
    <n v="-25"/>
    <n v="-238"/>
    <n v="-263"/>
    <n v="-263"/>
    <n v="-263"/>
    <n v="271"/>
    <n v="13"/>
    <n v="21"/>
    <n v="11360"/>
    <m/>
    <m/>
    <m/>
  </r>
  <r>
    <x v="89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0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</r>
  <r>
    <x v="89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0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</r>
  <r>
    <x v="89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0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  <m/>
    <m/>
    <m/>
    <s v="Centro"/>
    <x v="12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  <m/>
    <m/>
    <m/>
    <s v="Sud"/>
    <x v="12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  <m/>
    <m/>
    <m/>
    <s v="Sud"/>
    <x v="1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  <m/>
    <m/>
    <m/>
    <s v="Sud"/>
    <x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  <m/>
    <m/>
    <m/>
    <s v="Nord"/>
    <x v="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  <m/>
    <m/>
    <m/>
    <s v="Nord"/>
    <x v="1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  <m/>
    <m/>
    <m/>
    <s v="Centro"/>
    <x v="12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  <m/>
    <m/>
    <m/>
    <s v="Nord"/>
    <x v="12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  <m/>
    <m/>
    <m/>
    <s v="Nord"/>
    <x v="1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  <m/>
    <m/>
    <m/>
    <s v="Centro"/>
    <x v="12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  <m/>
    <m/>
    <m/>
    <s v="Sud"/>
    <x v="12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  <m/>
    <m/>
    <m/>
    <s v="Nord"/>
    <x v="12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  <m/>
    <m/>
    <m/>
    <s v="Nord"/>
    <x v="12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  <m/>
    <m/>
    <m/>
    <s v="Nord"/>
    <x v="12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  <m/>
    <m/>
    <m/>
    <s v="Sud"/>
    <x v="12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  <m/>
    <m/>
    <m/>
    <s v="Sud"/>
    <x v="12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  <m/>
    <m/>
    <m/>
    <s v="Sud"/>
    <x v="12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  <m/>
    <m/>
    <m/>
    <s v="Centro"/>
    <x v="12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  <m/>
    <m/>
    <m/>
    <s v="Centro"/>
    <x v="12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  <m/>
    <m/>
    <m/>
    <s v="Nord"/>
    <x v="12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  <m/>
    <m/>
    <m/>
    <s v="Nord"/>
    <x v="12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  <m/>
    <m/>
    <m/>
    <s v="Centro"/>
    <x v="12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  <m/>
    <m/>
    <m/>
    <s v="Sud"/>
    <x v="12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  <m/>
    <m/>
    <m/>
    <s v="Sud"/>
    <x v="12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  <m/>
    <m/>
    <m/>
    <s v="Sud"/>
    <x v="12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  <m/>
    <m/>
    <m/>
    <s v="Nord"/>
    <x v="1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  <m/>
    <m/>
    <m/>
    <s v="Nord"/>
    <x v="12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  <m/>
    <m/>
    <m/>
    <s v="Centro"/>
    <x v="1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  <m/>
    <m/>
    <m/>
    <s v="Nord"/>
    <x v="1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  <m/>
    <m/>
    <m/>
    <s v="Nord"/>
    <x v="12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  <m/>
    <m/>
    <m/>
    <s v="Centro"/>
    <x v="1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  <m/>
    <m/>
    <m/>
    <s v="Sud"/>
    <x v="12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  <m/>
    <m/>
    <m/>
    <s v="Nord"/>
    <x v="12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  <m/>
    <m/>
    <m/>
    <s v="Nord"/>
    <x v="12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  <m/>
    <m/>
    <m/>
    <s v="Nord"/>
    <x v="12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  <m/>
    <m/>
    <m/>
    <s v="Sud"/>
    <x v="12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  <m/>
    <m/>
    <m/>
    <s v="Sud"/>
    <x v="12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  <m/>
    <m/>
    <m/>
    <s v="Sud"/>
    <x v="12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  <m/>
    <m/>
    <m/>
    <s v="Centro"/>
    <x v="12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  <m/>
    <m/>
    <m/>
    <s v="Centro"/>
    <x v="12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  <m/>
    <m/>
    <m/>
    <s v="Nord"/>
    <x v="12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  <m/>
    <m/>
    <m/>
    <s v="Nord"/>
    <x v="12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  <m/>
    <m/>
    <m/>
    <s v="Centro"/>
    <x v="12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  <m/>
    <m/>
    <m/>
    <s v="Sud"/>
    <x v="12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  <m/>
    <m/>
    <m/>
    <s v="Sud"/>
    <x v="12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  <m/>
    <m/>
    <m/>
    <s v="Sud"/>
    <x v="12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  <m/>
    <m/>
    <m/>
    <s v="Nord"/>
    <x v="12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  <m/>
    <m/>
    <m/>
    <s v="Nord"/>
    <x v="12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  <m/>
    <m/>
    <m/>
    <s v="Centro"/>
    <x v="1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  <m/>
    <m/>
    <m/>
    <s v="Nord"/>
    <x v="12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  <m/>
    <m/>
    <m/>
    <s v="Nord"/>
    <x v="1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  <m/>
    <m/>
    <m/>
    <s v="Centro"/>
    <x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  <m/>
    <m/>
    <m/>
    <s v="Sud"/>
    <x v="12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  <m/>
    <m/>
    <m/>
    <s v="Nord"/>
    <x v="12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  <m/>
    <m/>
    <m/>
    <s v="Nord"/>
    <x v="12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  <m/>
    <m/>
    <m/>
    <s v="Nord"/>
    <x v="1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  <m/>
    <m/>
    <m/>
    <s v="Sud"/>
    <x v="12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  <m/>
    <m/>
    <m/>
    <s v="Sud"/>
    <x v="12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  <m/>
    <m/>
    <m/>
    <s v="Sud"/>
    <x v="12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  <m/>
    <m/>
    <m/>
    <s v="Centro"/>
    <x v="12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  <m/>
    <m/>
    <m/>
    <s v="Centro"/>
    <x v="1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  <m/>
    <m/>
    <m/>
    <s v="Nord"/>
    <x v="12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  <m/>
    <m/>
    <m/>
    <s v="Nord"/>
    <x v="12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  <m/>
    <m/>
    <m/>
    <s v="Centro"/>
    <x v="12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  <m/>
    <m/>
    <m/>
    <s v="Sud"/>
    <x v="12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  <m/>
    <m/>
    <m/>
    <s v="Sud"/>
    <x v="12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  <m/>
    <m/>
    <m/>
    <s v="Sud"/>
    <x v="12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  <m/>
    <m/>
    <m/>
    <s v="Nord"/>
    <x v="12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  <m/>
    <m/>
    <m/>
    <s v="Nord"/>
    <x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  <m/>
    <m/>
    <m/>
    <s v="Centro"/>
    <x v="12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  <m/>
    <m/>
    <m/>
    <s v="Nord"/>
    <x v="12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  <m/>
    <m/>
    <m/>
    <s v="Nord"/>
    <x v="12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  <m/>
    <m/>
    <m/>
    <s v="Centro"/>
    <x v="12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  <m/>
    <m/>
    <m/>
    <s v="Sud"/>
    <x v="12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  <m/>
    <m/>
    <m/>
    <s v="Nord"/>
    <x v="12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  <m/>
    <m/>
    <m/>
    <s v="Nord"/>
    <x v="1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  <m/>
    <m/>
    <m/>
    <s v="Nord"/>
    <x v="12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  <m/>
    <m/>
    <m/>
    <s v="Sud"/>
    <x v="12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  <m/>
    <m/>
    <m/>
    <s v="Sud"/>
    <x v="12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  <m/>
    <m/>
    <m/>
    <s v="Sud"/>
    <x v="12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  <m/>
    <m/>
    <m/>
    <s v="Centro"/>
    <x v="12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  <m/>
    <m/>
    <m/>
    <s v="Centro"/>
    <x v="12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  <m/>
    <m/>
    <m/>
    <s v="Nord"/>
    <x v="12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  <m/>
    <m/>
    <m/>
    <s v="Nord"/>
    <x v="12"/>
  </r>
  <r>
    <x v="89"/>
    <m/>
    <m/>
    <x v="21"/>
    <m/>
    <m/>
    <m/>
    <m/>
    <m/>
    <m/>
    <m/>
    <m/>
    <m/>
    <m/>
    <m/>
    <m/>
    <m/>
    <m/>
    <m/>
    <m/>
    <m/>
    <x v="1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157"/>
    <n v="4"/>
    <n v="1018"/>
    <n v="1647"/>
    <n v="394"/>
  </r>
  <r>
    <x v="1"/>
    <n v="15"/>
    <n v="1"/>
    <n v="33"/>
    <n v="318"/>
    <n v="27"/>
  </r>
  <r>
    <x v="1"/>
    <n v="47"/>
    <n v="1"/>
    <n v="254"/>
    <n v="759"/>
    <n v="96"/>
  </r>
  <r>
    <x v="1"/>
    <n v="312"/>
    <n v="9"/>
    <n v="971"/>
    <n v="3037"/>
    <n v="404"/>
  </r>
  <r>
    <x v="2"/>
    <n v="552"/>
    <n v="89"/>
    <n v="4089"/>
    <n v="18703"/>
    <n v="4037"/>
  </r>
  <r>
    <x v="2"/>
    <n v="68"/>
    <n v="2"/>
    <n v="415"/>
    <n v="2417"/>
    <n v="325"/>
  </r>
  <r>
    <x v="0"/>
    <n v="1111"/>
    <n v="67"/>
    <n v="2457"/>
    <n v="3285"/>
    <n v="669"/>
  </r>
  <r>
    <x v="2"/>
    <n v="269"/>
    <n v="19"/>
    <n v="1620"/>
    <n v="6074"/>
    <n v="1407"/>
  </r>
  <r>
    <x v="2"/>
    <n v="4028"/>
    <n v="207"/>
    <n v="21698"/>
    <n v="44667"/>
    <n v="15784"/>
  </r>
  <r>
    <x v="0"/>
    <n v="101"/>
    <n v="15"/>
    <n v="1652"/>
    <n v="3939"/>
    <n v="990"/>
  </r>
  <r>
    <x v="1"/>
    <n v="8"/>
    <n v="2"/>
    <n v="174"/>
    <n v="220"/>
    <n v="22"/>
  </r>
  <r>
    <x v="2"/>
    <n v="34"/>
    <n v="5"/>
    <n v="185"/>
    <n v="2075"/>
    <n v="291"/>
  </r>
  <r>
    <x v="2"/>
    <n v="32"/>
    <n v="4"/>
    <n v="571"/>
    <n v="3326"/>
    <n v="455"/>
  </r>
  <r>
    <x v="2"/>
    <n v="1414"/>
    <n v="79"/>
    <n v="6959"/>
    <n v="17868"/>
    <n v="3757"/>
  </r>
  <r>
    <x v="1"/>
    <n v="233"/>
    <n v="17"/>
    <n v="1588"/>
    <n v="2120"/>
    <n v="482"/>
  </r>
  <r>
    <x v="1"/>
    <n v="58"/>
    <n v="6"/>
    <n v="242"/>
    <n v="922"/>
    <n v="128"/>
  </r>
  <r>
    <x v="1"/>
    <n v="103"/>
    <n v="10"/>
    <n v="1406"/>
    <n v="1634"/>
    <n v="268"/>
  </r>
  <r>
    <x v="0"/>
    <n v="162"/>
    <n v="42"/>
    <n v="1582"/>
    <n v="7240"/>
    <n v="1009"/>
  </r>
  <r>
    <x v="0"/>
    <n v="16"/>
    <n v="2"/>
    <n v="41"/>
    <n v="1296"/>
    <n v="74"/>
  </r>
  <r>
    <x v="2"/>
    <n v="22"/>
    <n v="2"/>
    <n v="19"/>
    <n v="991"/>
    <n v="143"/>
  </r>
  <r>
    <x v="2"/>
    <n v="215"/>
    <n v="12"/>
    <n v="2796"/>
    <n v="14182"/>
    <n v="18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22">
      <pivotArea outline="0" collapsedLevelsAreSubtotals="1" fieldPosition="0"/>
    </format>
    <format dxfId="21">
      <pivotArea dataOnly="0" labelOnly="1" fieldPosition="0">
        <references count="1">
          <reference field="3" count="0"/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1">
          <reference field="3" count="0"/>
        </references>
      </pivotArea>
    </format>
    <format dxfId="18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93" firstHeaderRow="0" firstDataRow="1" firstDataCol="1"/>
  <pivotFields count="20">
    <pivotField axis="axisRow" showAll="0">
      <items count="91">
        <item h="1" x="8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9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93" firstHeaderRow="1" firstDataRow="1" firstDataCol="1"/>
  <pivotFields count="20">
    <pivotField axis="axisRow" showAll="0">
      <items count="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89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96" firstHeaderRow="1" firstDataRow="1" firstDataCol="1" rowPageCount="1" colPageCount="1"/>
  <pivotFields count="16">
    <pivotField axis="axisRow" numFmtId="22" showAll="0" sortType="ascending">
      <items count="121">
        <item x="0"/>
        <item m="1" x="109"/>
        <item x="1"/>
        <item m="1" x="92"/>
        <item x="2"/>
        <item m="1" x="104"/>
        <item x="3"/>
        <item m="1" x="118"/>
        <item x="4"/>
        <item m="1" x="100"/>
        <item x="5"/>
        <item m="1" x="113"/>
        <item x="6"/>
        <item m="1" x="115"/>
        <item x="7"/>
        <item m="1" x="97"/>
        <item x="8"/>
        <item m="1" x="110"/>
        <item x="9"/>
        <item m="1" x="93"/>
        <item x="10"/>
        <item m="1" x="105"/>
        <item x="11"/>
        <item m="1" x="119"/>
        <item x="12"/>
        <item m="1" x="101"/>
        <item x="13"/>
        <item m="1" x="114"/>
        <item x="14"/>
        <item m="1" x="96"/>
        <item x="15"/>
        <item m="1" x="108"/>
        <item x="16"/>
        <item m="1" x="91"/>
        <item x="17"/>
        <item m="1" x="103"/>
        <item x="18"/>
        <item m="1" x="117"/>
        <item x="19"/>
        <item m="1" x="99"/>
        <item x="20"/>
        <item m="1" x="112"/>
        <item x="21"/>
        <item m="1" x="95"/>
        <item x="22"/>
        <item m="1" x="107"/>
        <item x="23"/>
        <item m="1" x="90"/>
        <item x="24"/>
        <item m="1" x="102"/>
        <item x="25"/>
        <item m="1" x="116"/>
        <item x="26"/>
        <item m="1" x="98"/>
        <item x="27"/>
        <item m="1" x="111"/>
        <item x="28"/>
        <item m="1" x="94"/>
        <item x="29"/>
        <item m="1" x="106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h="1" x="89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90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93" firstHeaderRow="1" firstDataRow="1" firstDataCol="1" rowPageCount="1" colPageCount="1"/>
  <pivotFields count="16">
    <pivotField axis="axisRow" numFmtId="22" showAll="0" sortType="ascending">
      <items count="121">
        <item x="0"/>
        <item m="1" x="109"/>
        <item x="1"/>
        <item m="1" x="92"/>
        <item x="2"/>
        <item m="1" x="104"/>
        <item x="3"/>
        <item m="1" x="118"/>
        <item x="4"/>
        <item m="1" x="100"/>
        <item x="5"/>
        <item m="1" x="113"/>
        <item x="6"/>
        <item m="1" x="115"/>
        <item x="7"/>
        <item m="1" x="97"/>
        <item x="8"/>
        <item m="1" x="110"/>
        <item x="9"/>
        <item m="1" x="93"/>
        <item x="10"/>
        <item m="1" x="105"/>
        <item x="11"/>
        <item m="1" x="119"/>
        <item x="12"/>
        <item m="1" x="101"/>
        <item x="13"/>
        <item m="1" x="114"/>
        <item x="14"/>
        <item m="1" x="96"/>
        <item x="15"/>
        <item m="1" x="108"/>
        <item x="16"/>
        <item m="1" x="91"/>
        <item x="17"/>
        <item m="1" x="103"/>
        <item x="18"/>
        <item m="1" x="117"/>
        <item x="19"/>
        <item m="1" x="99"/>
        <item x="20"/>
        <item m="1" x="112"/>
        <item x="21"/>
        <item m="1" x="95"/>
        <item x="22"/>
        <item m="1" x="107"/>
        <item x="23"/>
        <item m="1" x="90"/>
        <item x="24"/>
        <item m="1" x="102"/>
        <item x="25"/>
        <item m="1" x="116"/>
        <item x="26"/>
        <item m="1" x="98"/>
        <item x="27"/>
        <item m="1" x="111"/>
        <item x="28"/>
        <item m="1" x="94"/>
        <item x="29"/>
        <item m="1" x="106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h="1" x="89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90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17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16">
      <pivotArea outline="0" collapsedLevelsAreSubtotals="1" fieldPosition="0"/>
    </format>
    <format dxfId="1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3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17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70"/>
  <sheetViews>
    <sheetView topLeftCell="E1820" workbookViewId="0">
      <selection activeCell="U1849" sqref="U1849:V1870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ref="U1640:U1660" si="58">VLOOKUP(D1640,Zone,2)</f>
        <v>Centro</v>
      </c>
      <c r="V1640">
        <f t="shared" ref="V1640:V1660" si="59"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8"/>
        <v>Sud</v>
      </c>
      <c r="V1641">
        <f t="shared" si="59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8"/>
        <v>Sud</v>
      </c>
      <c r="V1642">
        <f t="shared" si="59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8"/>
        <v>Sud</v>
      </c>
      <c r="V1643">
        <f t="shared" si="59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8"/>
        <v>Nord</v>
      </c>
      <c r="V1644">
        <f t="shared" si="59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8"/>
        <v>Nord</v>
      </c>
      <c r="V1645">
        <f t="shared" si="59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8"/>
        <v>Centro</v>
      </c>
      <c r="V1646">
        <f t="shared" si="59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8"/>
        <v>Nord</v>
      </c>
      <c r="V1647">
        <f t="shared" si="59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8"/>
        <v>Nord</v>
      </c>
      <c r="V1648">
        <f t="shared" si="59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8"/>
        <v>Centro</v>
      </c>
      <c r="V1649">
        <f t="shared" si="59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8"/>
        <v>Sud</v>
      </c>
      <c r="V1650">
        <f t="shared" si="59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8"/>
        <v>Nord</v>
      </c>
      <c r="V1651">
        <f t="shared" si="59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8"/>
        <v>Nord</v>
      </c>
      <c r="V1652">
        <f t="shared" si="59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8"/>
        <v>Nord</v>
      </c>
      <c r="V1653">
        <f t="shared" si="59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8"/>
        <v>Sud</v>
      </c>
      <c r="V1654">
        <f t="shared" si="59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8"/>
        <v>Sud</v>
      </c>
      <c r="V1655">
        <f t="shared" si="59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8"/>
        <v>Sud</v>
      </c>
      <c r="V1656">
        <f t="shared" si="59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8"/>
        <v>Centro</v>
      </c>
      <c r="V1657">
        <f t="shared" si="59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8"/>
        <v>Centro</v>
      </c>
      <c r="V1658">
        <f t="shared" si="59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8"/>
        <v>Nord</v>
      </c>
      <c r="V1659">
        <f t="shared" si="59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8"/>
        <v>Nord</v>
      </c>
      <c r="V1660">
        <f t="shared" si="59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ref="U1661:U1681" si="60">VLOOKUP(D1661,Zone,2)</f>
        <v>Centro</v>
      </c>
      <c r="V1661">
        <f t="shared" ref="V1661:V1681" si="61"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60"/>
        <v>Sud</v>
      </c>
      <c r="V1662">
        <f t="shared" si="6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60"/>
        <v>Sud</v>
      </c>
      <c r="V1663">
        <f t="shared" si="6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60"/>
        <v>Sud</v>
      </c>
      <c r="V1664">
        <f t="shared" si="6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60"/>
        <v>Nord</v>
      </c>
      <c r="V1665">
        <f t="shared" si="6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si="60"/>
        <v>Nord</v>
      </c>
      <c r="V1666">
        <f t="shared" si="61"/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60"/>
        <v>Centro</v>
      </c>
      <c r="V1667">
        <f t="shared" si="61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60"/>
        <v>Nord</v>
      </c>
      <c r="V1668">
        <f t="shared" si="61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60"/>
        <v>Nord</v>
      </c>
      <c r="V1669">
        <f t="shared" si="61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60"/>
        <v>Centro</v>
      </c>
      <c r="V1670">
        <f t="shared" si="61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60"/>
        <v>Sud</v>
      </c>
      <c r="V1671">
        <f t="shared" si="61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60"/>
        <v>Nord</v>
      </c>
      <c r="V1672">
        <f t="shared" si="61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60"/>
        <v>Nord</v>
      </c>
      <c r="V1673">
        <f t="shared" si="61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60"/>
        <v>Nord</v>
      </c>
      <c r="V1674">
        <f t="shared" si="61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60"/>
        <v>Sud</v>
      </c>
      <c r="V1675">
        <f t="shared" si="61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60"/>
        <v>Sud</v>
      </c>
      <c r="V1676">
        <f t="shared" si="61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60"/>
        <v>Sud</v>
      </c>
      <c r="V1677">
        <f t="shared" si="61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60"/>
        <v>Centro</v>
      </c>
      <c r="V1678">
        <f t="shared" si="61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60"/>
        <v>Centro</v>
      </c>
      <c r="V1679">
        <f t="shared" si="61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60"/>
        <v>Nord</v>
      </c>
      <c r="V1680">
        <f t="shared" si="61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60"/>
        <v>Nord</v>
      </c>
      <c r="V1681">
        <f t="shared" si="61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ref="U1682:U1702" si="62">VLOOKUP(D1682,Zone,2)</f>
        <v>Centro</v>
      </c>
      <c r="V1682">
        <f t="shared" ref="V1682:V1702" si="63"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62"/>
        <v>Sud</v>
      </c>
      <c r="V1683">
        <f t="shared" si="6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62"/>
        <v>Sud</v>
      </c>
      <c r="V1684">
        <f t="shared" si="6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62"/>
        <v>Sud</v>
      </c>
      <c r="V1685">
        <f t="shared" si="6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62"/>
        <v>Nord</v>
      </c>
      <c r="V1686">
        <f t="shared" si="6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62"/>
        <v>Nord</v>
      </c>
      <c r="V1687">
        <f t="shared" si="6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62"/>
        <v>Centro</v>
      </c>
      <c r="V1688">
        <f t="shared" si="6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62"/>
        <v>Nord</v>
      </c>
      <c r="V1689">
        <f t="shared" si="6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62"/>
        <v>Nord</v>
      </c>
      <c r="V1690">
        <f t="shared" si="6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62"/>
        <v>Centro</v>
      </c>
      <c r="V1691">
        <f t="shared" si="6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62"/>
        <v>Sud</v>
      </c>
      <c r="V1692">
        <f t="shared" si="6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62"/>
        <v>Nord</v>
      </c>
      <c r="V1693">
        <f t="shared" si="6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62"/>
        <v>Nord</v>
      </c>
      <c r="V1694">
        <f t="shared" si="6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62"/>
        <v>Nord</v>
      </c>
      <c r="V1695">
        <f t="shared" si="6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62"/>
        <v>Sud</v>
      </c>
      <c r="V1696">
        <f t="shared" si="6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62"/>
        <v>Sud</v>
      </c>
      <c r="V1697">
        <f t="shared" si="6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62"/>
        <v>Sud</v>
      </c>
      <c r="V1698">
        <f t="shared" si="6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62"/>
        <v>Centro</v>
      </c>
      <c r="V1699">
        <f t="shared" si="6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62"/>
        <v>Centro</v>
      </c>
      <c r="V1700">
        <f t="shared" si="6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62"/>
        <v>Nord</v>
      </c>
      <c r="V1701">
        <f t="shared" si="6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62"/>
        <v>Nord</v>
      </c>
      <c r="V1702">
        <f t="shared" si="63"/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 t="shared" ref="U1703:U1723" si="64">VLOOKUP(D1703,Zone,2)</f>
        <v>Centro</v>
      </c>
      <c r="V1703">
        <f t="shared" ref="V1703:V1723" si="65">WEEKNUM(A1703)</f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 t="shared" si="64"/>
        <v>Sud</v>
      </c>
      <c r="V1704">
        <f t="shared" si="65"/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 t="shared" si="64"/>
        <v>Sud</v>
      </c>
      <c r="V1705">
        <f t="shared" si="65"/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 t="shared" si="64"/>
        <v>Sud</v>
      </c>
      <c r="V1706">
        <f t="shared" si="65"/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 t="shared" si="64"/>
        <v>Nord</v>
      </c>
      <c r="V1707">
        <f t="shared" si="65"/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 t="shared" si="64"/>
        <v>Nord</v>
      </c>
      <c r="V1708">
        <f t="shared" si="65"/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 t="shared" si="64"/>
        <v>Centro</v>
      </c>
      <c r="V1709">
        <f t="shared" si="65"/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 t="shared" si="64"/>
        <v>Nord</v>
      </c>
      <c r="V1710">
        <f t="shared" si="65"/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 t="shared" si="64"/>
        <v>Nord</v>
      </c>
      <c r="V1711">
        <f t="shared" si="65"/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 t="shared" si="64"/>
        <v>Centro</v>
      </c>
      <c r="V1712">
        <f t="shared" si="65"/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 t="shared" si="64"/>
        <v>Sud</v>
      </c>
      <c r="V1713">
        <f t="shared" si="65"/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 t="shared" si="64"/>
        <v>Nord</v>
      </c>
      <c r="V1714">
        <f t="shared" si="65"/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 t="shared" si="64"/>
        <v>Nord</v>
      </c>
      <c r="V1715">
        <f t="shared" si="65"/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 t="shared" si="64"/>
        <v>Nord</v>
      </c>
      <c r="V1716">
        <f t="shared" si="65"/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 t="shared" si="64"/>
        <v>Sud</v>
      </c>
      <c r="V1717">
        <f t="shared" si="65"/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 t="shared" si="64"/>
        <v>Sud</v>
      </c>
      <c r="V1718">
        <f t="shared" si="65"/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 t="shared" si="64"/>
        <v>Sud</v>
      </c>
      <c r="V1719">
        <f t="shared" si="65"/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 t="shared" si="64"/>
        <v>Centro</v>
      </c>
      <c r="V1720">
        <f t="shared" si="65"/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 t="shared" si="64"/>
        <v>Centro</v>
      </c>
      <c r="V1721">
        <f t="shared" si="65"/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 t="shared" si="64"/>
        <v>Nord</v>
      </c>
      <c r="V1722">
        <f t="shared" si="65"/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 t="shared" si="64"/>
        <v>Nord</v>
      </c>
      <c r="V1723">
        <f t="shared" si="65"/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 t="shared" ref="U1724:U1744" si="66">VLOOKUP(D1724,Zone,2)</f>
        <v>Centro</v>
      </c>
      <c r="V1724">
        <f t="shared" ref="V1724:V1744" si="67">WEEKNUM(A1724)</f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 t="shared" si="66"/>
        <v>Sud</v>
      </c>
      <c r="V1725">
        <f t="shared" si="67"/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 t="shared" si="66"/>
        <v>Sud</v>
      </c>
      <c r="V1726">
        <f t="shared" si="67"/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 t="shared" si="66"/>
        <v>Sud</v>
      </c>
      <c r="V1727">
        <f t="shared" si="67"/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 t="shared" si="66"/>
        <v>Nord</v>
      </c>
      <c r="V1728">
        <f t="shared" si="67"/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 t="shared" si="66"/>
        <v>Nord</v>
      </c>
      <c r="V1729">
        <f t="shared" si="67"/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 t="shared" si="66"/>
        <v>Centro</v>
      </c>
      <c r="V1730">
        <f t="shared" si="67"/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 t="shared" si="66"/>
        <v>Nord</v>
      </c>
      <c r="V1731">
        <f t="shared" si="67"/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 t="shared" si="66"/>
        <v>Nord</v>
      </c>
      <c r="V1732">
        <f t="shared" si="67"/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 t="shared" si="66"/>
        <v>Centro</v>
      </c>
      <c r="V1733">
        <f t="shared" si="67"/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 t="shared" si="66"/>
        <v>Sud</v>
      </c>
      <c r="V1734">
        <f t="shared" si="67"/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 t="shared" si="66"/>
        <v>Nord</v>
      </c>
      <c r="V1735">
        <f t="shared" si="67"/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 t="shared" si="66"/>
        <v>Nord</v>
      </c>
      <c r="V1736">
        <f t="shared" si="67"/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 t="shared" si="66"/>
        <v>Nord</v>
      </c>
      <c r="V1737">
        <f t="shared" si="67"/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 t="shared" si="66"/>
        <v>Sud</v>
      </c>
      <c r="V1738">
        <f t="shared" si="67"/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 t="shared" si="66"/>
        <v>Sud</v>
      </c>
      <c r="V1739">
        <f t="shared" si="67"/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 t="shared" si="66"/>
        <v>Sud</v>
      </c>
      <c r="V1740">
        <f t="shared" si="67"/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 t="shared" si="66"/>
        <v>Centro</v>
      </c>
      <c r="V1741">
        <f t="shared" si="67"/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 t="shared" si="66"/>
        <v>Centro</v>
      </c>
      <c r="V1742">
        <f t="shared" si="67"/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 t="shared" si="66"/>
        <v>Nord</v>
      </c>
      <c r="V1743">
        <f t="shared" si="67"/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 t="shared" si="66"/>
        <v>Nord</v>
      </c>
      <c r="V1744">
        <f t="shared" si="67"/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 t="shared" ref="U1745:U1765" si="68">VLOOKUP(D1745,Zone,2)</f>
        <v>Centro</v>
      </c>
      <c r="V1745">
        <f t="shared" ref="V1745:V1765" si="69">WEEKNUM(A1745)</f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 t="shared" si="68"/>
        <v>Sud</v>
      </c>
      <c r="V1746">
        <f t="shared" si="69"/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 t="shared" si="68"/>
        <v>Sud</v>
      </c>
      <c r="V1747">
        <f t="shared" si="69"/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 t="shared" si="68"/>
        <v>Sud</v>
      </c>
      <c r="V1748">
        <f t="shared" si="69"/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 t="shared" si="68"/>
        <v>Nord</v>
      </c>
      <c r="V1749">
        <f t="shared" si="69"/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 t="shared" si="68"/>
        <v>Nord</v>
      </c>
      <c r="V1750">
        <f t="shared" si="69"/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 t="shared" si="68"/>
        <v>Centro</v>
      </c>
      <c r="V1751">
        <f t="shared" si="69"/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 t="shared" si="68"/>
        <v>Nord</v>
      </c>
      <c r="V1752">
        <f t="shared" si="69"/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 t="shared" si="68"/>
        <v>Nord</v>
      </c>
      <c r="V1753">
        <f t="shared" si="69"/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 t="shared" si="68"/>
        <v>Centro</v>
      </c>
      <c r="V1754">
        <f t="shared" si="69"/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 t="shared" si="68"/>
        <v>Sud</v>
      </c>
      <c r="V1755">
        <f t="shared" si="69"/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 t="shared" si="68"/>
        <v>Nord</v>
      </c>
      <c r="V1756">
        <f t="shared" si="69"/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 t="shared" si="68"/>
        <v>Nord</v>
      </c>
      <c r="V1757">
        <f t="shared" si="69"/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 t="shared" si="68"/>
        <v>Nord</v>
      </c>
      <c r="V1758">
        <f t="shared" si="69"/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 t="shared" si="68"/>
        <v>Sud</v>
      </c>
      <c r="V1759">
        <f t="shared" si="69"/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 t="shared" si="68"/>
        <v>Sud</v>
      </c>
      <c r="V1760">
        <f t="shared" si="69"/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 t="shared" si="68"/>
        <v>Sud</v>
      </c>
      <c r="V1761">
        <f t="shared" si="69"/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 t="shared" si="68"/>
        <v>Centro</v>
      </c>
      <c r="V1762">
        <f t="shared" si="69"/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 t="shared" si="68"/>
        <v>Centro</v>
      </c>
      <c r="V1763">
        <f t="shared" si="69"/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 t="shared" si="68"/>
        <v>Nord</v>
      </c>
      <c r="V1764">
        <f t="shared" si="69"/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 t="shared" si="68"/>
        <v>Nord</v>
      </c>
      <c r="V1765">
        <f t="shared" si="69"/>
        <v>21</v>
      </c>
    </row>
    <row r="1766" spans="1:22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 t="shared" ref="U1766:U1786" si="70">VLOOKUP(D1766,Zone,2)</f>
        <v>Centro</v>
      </c>
      <c r="V1766">
        <f t="shared" ref="V1766:V1786" si="71">WEEKNUM(A1766)</f>
        <v>21</v>
      </c>
    </row>
    <row r="1767" spans="1:22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 t="shared" si="70"/>
        <v>Sud</v>
      </c>
      <c r="V1767">
        <f t="shared" si="71"/>
        <v>21</v>
      </c>
    </row>
    <row r="1768" spans="1:22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 t="shared" si="70"/>
        <v>Sud</v>
      </c>
      <c r="V1768">
        <f t="shared" si="71"/>
        <v>21</v>
      </c>
    </row>
    <row r="1769" spans="1:22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 t="shared" si="70"/>
        <v>Sud</v>
      </c>
      <c r="V1769">
        <f t="shared" si="71"/>
        <v>21</v>
      </c>
    </row>
    <row r="1770" spans="1:22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 t="shared" si="70"/>
        <v>Nord</v>
      </c>
      <c r="V1770">
        <f t="shared" si="71"/>
        <v>21</v>
      </c>
    </row>
    <row r="1771" spans="1:22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 t="shared" si="70"/>
        <v>Nord</v>
      </c>
      <c r="V1771">
        <f t="shared" si="71"/>
        <v>21</v>
      </c>
    </row>
    <row r="1772" spans="1:22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 t="shared" si="70"/>
        <v>Centro</v>
      </c>
      <c r="V1772">
        <f t="shared" si="71"/>
        <v>21</v>
      </c>
    </row>
    <row r="1773" spans="1:22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 t="shared" si="70"/>
        <v>Nord</v>
      </c>
      <c r="V1773">
        <f t="shared" si="71"/>
        <v>21</v>
      </c>
    </row>
    <row r="1774" spans="1:22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 t="shared" si="70"/>
        <v>Nord</v>
      </c>
      <c r="V1774">
        <f t="shared" si="71"/>
        <v>21</v>
      </c>
    </row>
    <row r="1775" spans="1:22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 t="shared" si="70"/>
        <v>Centro</v>
      </c>
      <c r="V1775">
        <f t="shared" si="71"/>
        <v>21</v>
      </c>
    </row>
    <row r="1776" spans="1:22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 t="shared" si="70"/>
        <v>Sud</v>
      </c>
      <c r="V1776">
        <f t="shared" si="71"/>
        <v>21</v>
      </c>
    </row>
    <row r="1777" spans="1:22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 t="shared" si="70"/>
        <v>Nord</v>
      </c>
      <c r="V1777">
        <f t="shared" si="71"/>
        <v>21</v>
      </c>
    </row>
    <row r="1778" spans="1:22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 t="shared" si="70"/>
        <v>Nord</v>
      </c>
      <c r="V1778">
        <f t="shared" si="71"/>
        <v>21</v>
      </c>
    </row>
    <row r="1779" spans="1:22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 t="shared" si="70"/>
        <v>Nord</v>
      </c>
      <c r="V1779">
        <f t="shared" si="71"/>
        <v>21</v>
      </c>
    </row>
    <row r="1780" spans="1:22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 t="shared" si="70"/>
        <v>Sud</v>
      </c>
      <c r="V1780">
        <f t="shared" si="71"/>
        <v>21</v>
      </c>
    </row>
    <row r="1781" spans="1:22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 t="shared" si="70"/>
        <v>Sud</v>
      </c>
      <c r="V1781">
        <f t="shared" si="71"/>
        <v>21</v>
      </c>
    </row>
    <row r="1782" spans="1:22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 t="shared" si="70"/>
        <v>Sud</v>
      </c>
      <c r="V1782">
        <f t="shared" si="71"/>
        <v>21</v>
      </c>
    </row>
    <row r="1783" spans="1:22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 t="shared" si="70"/>
        <v>Centro</v>
      </c>
      <c r="V1783">
        <f t="shared" si="71"/>
        <v>21</v>
      </c>
    </row>
    <row r="1784" spans="1:22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 t="shared" si="70"/>
        <v>Centro</v>
      </c>
      <c r="V1784">
        <f t="shared" si="71"/>
        <v>21</v>
      </c>
    </row>
    <row r="1785" spans="1:22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 t="shared" si="70"/>
        <v>Nord</v>
      </c>
      <c r="V1785">
        <f t="shared" si="71"/>
        <v>21</v>
      </c>
    </row>
    <row r="1786" spans="1:22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 t="shared" si="70"/>
        <v>Nord</v>
      </c>
      <c r="V1786">
        <f t="shared" si="71"/>
        <v>21</v>
      </c>
    </row>
    <row r="1787" spans="1:22" x14ac:dyDescent="0.2">
      <c r="A1787" s="6">
        <v>43970</v>
      </c>
      <c r="B1787" t="s">
        <v>14</v>
      </c>
      <c r="C1787">
        <v>13</v>
      </c>
      <c r="D1787" t="s">
        <v>15</v>
      </c>
      <c r="E1787" s="1">
        <v>4235122196</v>
      </c>
      <c r="F1787" s="1">
        <v>1339843823</v>
      </c>
      <c r="G1787">
        <v>-3</v>
      </c>
      <c r="H1787">
        <v>0</v>
      </c>
      <c r="I1787">
        <v>-3</v>
      </c>
      <c r="J1787">
        <v>-21</v>
      </c>
      <c r="K1787">
        <v>-24</v>
      </c>
      <c r="L1787">
        <v>-24</v>
      </c>
      <c r="M1787">
        <v>-24</v>
      </c>
      <c r="N1787">
        <v>27</v>
      </c>
      <c r="O1787">
        <v>1</v>
      </c>
      <c r="P1787">
        <v>4</v>
      </c>
      <c r="Q1787">
        <v>1048</v>
      </c>
      <c r="U1787" t="str">
        <f t="shared" ref="U1787:U1807" si="72">VLOOKUP(D1787,Zone,2)</f>
        <v>Centro</v>
      </c>
      <c r="V1787">
        <f t="shared" ref="V1787:V1807" si="73">WEEKNUM(A1787)</f>
        <v>21</v>
      </c>
    </row>
    <row r="1788" spans="1:22" x14ac:dyDescent="0.2">
      <c r="A1788" s="6">
        <v>43970</v>
      </c>
      <c r="B1788" t="s">
        <v>14</v>
      </c>
      <c r="C1788">
        <v>17</v>
      </c>
      <c r="D1788" t="s">
        <v>16</v>
      </c>
      <c r="E1788" s="1">
        <v>4063947052</v>
      </c>
      <c r="F1788" s="1">
        <v>1580514834</v>
      </c>
      <c r="G1788">
        <v>-3</v>
      </c>
      <c r="H1788">
        <v>0</v>
      </c>
      <c r="I1788">
        <v>-3</v>
      </c>
      <c r="J1788">
        <v>-6</v>
      </c>
      <c r="K1788">
        <v>-9</v>
      </c>
      <c r="L1788">
        <v>-9</v>
      </c>
      <c r="M1788">
        <v>-9</v>
      </c>
      <c r="N1788">
        <v>10</v>
      </c>
      <c r="O1788">
        <v>0</v>
      </c>
      <c r="P1788">
        <v>1</v>
      </c>
      <c r="Q1788">
        <v>766</v>
      </c>
      <c r="U1788" t="str">
        <f t="shared" si="72"/>
        <v>Sud</v>
      </c>
      <c r="V1788">
        <f t="shared" si="73"/>
        <v>21</v>
      </c>
    </row>
    <row r="1789" spans="1:22" x14ac:dyDescent="0.2">
      <c r="A1789" s="6">
        <v>43970</v>
      </c>
      <c r="B1789" t="s">
        <v>14</v>
      </c>
      <c r="C1789">
        <v>18</v>
      </c>
      <c r="D1789" t="s">
        <v>17</v>
      </c>
      <c r="E1789" s="1">
        <v>3890597598</v>
      </c>
      <c r="F1789" s="1">
        <v>1659440194</v>
      </c>
      <c r="G1789">
        <v>-3</v>
      </c>
      <c r="H1789">
        <v>0</v>
      </c>
      <c r="I1789">
        <v>-3</v>
      </c>
      <c r="J1789">
        <v>-16</v>
      </c>
      <c r="K1789">
        <v>-19</v>
      </c>
      <c r="L1789">
        <v>-19</v>
      </c>
      <c r="M1789">
        <v>-19</v>
      </c>
      <c r="N1789">
        <v>21</v>
      </c>
      <c r="O1789">
        <v>0</v>
      </c>
      <c r="P1789">
        <v>2</v>
      </c>
      <c r="Q1789">
        <v>1143</v>
      </c>
      <c r="U1789" t="str">
        <f t="shared" si="72"/>
        <v>Sud</v>
      </c>
      <c r="V1789">
        <f t="shared" si="73"/>
        <v>21</v>
      </c>
    </row>
    <row r="1790" spans="1:22" x14ac:dyDescent="0.2">
      <c r="A1790" s="6">
        <v>43970</v>
      </c>
      <c r="B1790" t="s">
        <v>14</v>
      </c>
      <c r="C1790">
        <v>15</v>
      </c>
      <c r="D1790" t="s">
        <v>18</v>
      </c>
      <c r="E1790" s="1">
        <v>4083956555</v>
      </c>
      <c r="F1790" s="1">
        <v>1425084984</v>
      </c>
      <c r="G1790">
        <v>-12</v>
      </c>
      <c r="H1790">
        <v>0</v>
      </c>
      <c r="I1790">
        <v>-12</v>
      </c>
      <c r="J1790">
        <v>-143</v>
      </c>
      <c r="K1790">
        <v>-155</v>
      </c>
      <c r="L1790">
        <v>-155</v>
      </c>
      <c r="M1790">
        <v>-155</v>
      </c>
      <c r="N1790">
        <v>167</v>
      </c>
      <c r="O1790">
        <v>0</v>
      </c>
      <c r="P1790">
        <v>12</v>
      </c>
      <c r="Q1790">
        <v>3747</v>
      </c>
      <c r="U1790" t="str">
        <f t="shared" si="72"/>
        <v>Sud</v>
      </c>
      <c r="V1790">
        <f t="shared" si="73"/>
        <v>21</v>
      </c>
    </row>
    <row r="1791" spans="1:22" x14ac:dyDescent="0.2">
      <c r="A1791" s="6">
        <v>43970</v>
      </c>
      <c r="B1791" t="s">
        <v>14</v>
      </c>
      <c r="C1791">
        <v>8</v>
      </c>
      <c r="D1791" t="s">
        <v>46</v>
      </c>
      <c r="E1791" s="1">
        <v>4449436681</v>
      </c>
      <c r="F1791" s="1">
        <v>113417208</v>
      </c>
      <c r="G1791">
        <v>-38</v>
      </c>
      <c r="H1791">
        <v>-6</v>
      </c>
      <c r="I1791">
        <v>-44</v>
      </c>
      <c r="J1791">
        <v>-151</v>
      </c>
      <c r="K1791">
        <v>-195</v>
      </c>
      <c r="L1791">
        <v>-195</v>
      </c>
      <c r="M1791">
        <v>-195</v>
      </c>
      <c r="N1791">
        <v>231</v>
      </c>
      <c r="O1791">
        <v>11</v>
      </c>
      <c r="P1791">
        <v>47</v>
      </c>
      <c r="Q1791">
        <v>4312</v>
      </c>
      <c r="U1791" t="str">
        <f t="shared" si="72"/>
        <v>Nord</v>
      </c>
      <c r="V1791">
        <f t="shared" si="73"/>
        <v>21</v>
      </c>
    </row>
    <row r="1792" spans="1:22" x14ac:dyDescent="0.2">
      <c r="A1792" s="6">
        <v>43970</v>
      </c>
      <c r="B1792" t="s">
        <v>14</v>
      </c>
      <c r="C1792">
        <v>6</v>
      </c>
      <c r="D1792" t="s">
        <v>19</v>
      </c>
      <c r="E1792" s="1">
        <v>456494354</v>
      </c>
      <c r="F1792" s="1">
        <v>1376813649</v>
      </c>
      <c r="G1792">
        <v>-5</v>
      </c>
      <c r="H1792">
        <v>-1</v>
      </c>
      <c r="I1792">
        <v>-6</v>
      </c>
      <c r="J1792">
        <v>-15</v>
      </c>
      <c r="K1792">
        <v>-21</v>
      </c>
      <c r="L1792">
        <v>-21</v>
      </c>
      <c r="M1792">
        <v>-21</v>
      </c>
      <c r="N1792">
        <v>26</v>
      </c>
      <c r="O1792">
        <v>0</v>
      </c>
      <c r="P1792">
        <v>5</v>
      </c>
      <c r="Q1792">
        <v>782</v>
      </c>
      <c r="U1792" t="str">
        <f t="shared" si="72"/>
        <v>Nord</v>
      </c>
      <c r="V1792">
        <f t="shared" si="73"/>
        <v>21</v>
      </c>
    </row>
    <row r="1793" spans="1:22" x14ac:dyDescent="0.2">
      <c r="A1793" s="6">
        <v>43970</v>
      </c>
      <c r="B1793" t="s">
        <v>14</v>
      </c>
      <c r="C1793">
        <v>12</v>
      </c>
      <c r="D1793" t="s">
        <v>20</v>
      </c>
      <c r="E1793" s="1">
        <v>4189277044</v>
      </c>
      <c r="F1793" s="1">
        <v>1248366722</v>
      </c>
      <c r="G1793">
        <v>-13</v>
      </c>
      <c r="H1793">
        <v>1</v>
      </c>
      <c r="I1793">
        <v>-12</v>
      </c>
      <c r="J1793">
        <v>-28</v>
      </c>
      <c r="K1793">
        <v>-40</v>
      </c>
      <c r="L1793">
        <v>-40</v>
      </c>
      <c r="M1793">
        <v>-40</v>
      </c>
      <c r="N1793">
        <v>48</v>
      </c>
      <c r="O1793">
        <v>12</v>
      </c>
      <c r="P1793">
        <v>20</v>
      </c>
      <c r="Q1793">
        <v>4405</v>
      </c>
      <c r="U1793" t="str">
        <f t="shared" si="72"/>
        <v>Centro</v>
      </c>
      <c r="V1793">
        <f t="shared" si="73"/>
        <v>21</v>
      </c>
    </row>
    <row r="1794" spans="1:22" x14ac:dyDescent="0.2">
      <c r="A1794" s="6">
        <v>43970</v>
      </c>
      <c r="B1794" t="s">
        <v>14</v>
      </c>
      <c r="C1794">
        <v>7</v>
      </c>
      <c r="D1794" t="s">
        <v>21</v>
      </c>
      <c r="E1794" s="1">
        <v>4441149315</v>
      </c>
      <c r="F1794" s="1">
        <v>89326992</v>
      </c>
      <c r="G1794">
        <v>-22</v>
      </c>
      <c r="H1794">
        <v>-1</v>
      </c>
      <c r="I1794">
        <v>-23</v>
      </c>
      <c r="J1794">
        <v>-52</v>
      </c>
      <c r="K1794">
        <v>-75</v>
      </c>
      <c r="L1794">
        <v>-75</v>
      </c>
      <c r="M1794">
        <v>-75</v>
      </c>
      <c r="N1794">
        <v>132</v>
      </c>
      <c r="O1794">
        <v>9</v>
      </c>
      <c r="P1794">
        <v>66</v>
      </c>
      <c r="Q1794">
        <v>2108</v>
      </c>
      <c r="U1794" t="str">
        <f t="shared" si="72"/>
        <v>Nord</v>
      </c>
      <c r="V1794">
        <f t="shared" si="73"/>
        <v>21</v>
      </c>
    </row>
    <row r="1795" spans="1:22" x14ac:dyDescent="0.2">
      <c r="A1795" s="6">
        <v>43970</v>
      </c>
      <c r="B1795" t="s">
        <v>14</v>
      </c>
      <c r="C1795">
        <v>3</v>
      </c>
      <c r="D1795" t="s">
        <v>22</v>
      </c>
      <c r="E1795" s="1">
        <v>4546679409</v>
      </c>
      <c r="F1795" s="1">
        <v>9190347404</v>
      </c>
      <c r="G1795">
        <v>-56</v>
      </c>
      <c r="H1795">
        <v>-8</v>
      </c>
      <c r="I1795">
        <v>-64</v>
      </c>
      <c r="J1795">
        <v>282</v>
      </c>
      <c r="K1795">
        <v>218</v>
      </c>
      <c r="L1795">
        <v>218</v>
      </c>
      <c r="M1795">
        <v>218</v>
      </c>
      <c r="N1795">
        <v>190</v>
      </c>
      <c r="O1795">
        <v>54</v>
      </c>
      <c r="P1795">
        <v>462</v>
      </c>
      <c r="Q1795">
        <v>14918</v>
      </c>
      <c r="U1795" t="str">
        <f t="shared" si="72"/>
        <v>Nord</v>
      </c>
      <c r="V1795">
        <f t="shared" si="73"/>
        <v>21</v>
      </c>
    </row>
    <row r="1796" spans="1:22" x14ac:dyDescent="0.2">
      <c r="A1796" s="6">
        <v>43970</v>
      </c>
      <c r="B1796" t="s">
        <v>14</v>
      </c>
      <c r="C1796">
        <v>11</v>
      </c>
      <c r="D1796" t="s">
        <v>23</v>
      </c>
      <c r="E1796" s="1">
        <v>4361675973</v>
      </c>
      <c r="F1796" s="1">
        <v>135188753</v>
      </c>
      <c r="G1796">
        <v>-12</v>
      </c>
      <c r="H1796">
        <v>0</v>
      </c>
      <c r="I1796">
        <v>-12</v>
      </c>
      <c r="J1796">
        <v>-175</v>
      </c>
      <c r="K1796">
        <v>-187</v>
      </c>
      <c r="L1796">
        <v>-187</v>
      </c>
      <c r="M1796">
        <v>-187</v>
      </c>
      <c r="N1796">
        <v>182</v>
      </c>
      <c r="O1796">
        <v>2</v>
      </c>
      <c r="P1796">
        <v>-3</v>
      </c>
      <c r="Q1796">
        <v>900</v>
      </c>
      <c r="U1796" t="str">
        <f t="shared" si="72"/>
        <v>Centro</v>
      </c>
      <c r="V1796">
        <f t="shared" si="73"/>
        <v>21</v>
      </c>
    </row>
    <row r="1797" spans="1:22" x14ac:dyDescent="0.2">
      <c r="A1797" s="6">
        <v>43970</v>
      </c>
      <c r="B1797" t="s">
        <v>14</v>
      </c>
      <c r="C1797">
        <v>14</v>
      </c>
      <c r="D1797" t="s">
        <v>24</v>
      </c>
      <c r="E1797" s="1">
        <v>4155774754</v>
      </c>
      <c r="F1797" s="1">
        <v>1465916051</v>
      </c>
      <c r="G1797">
        <v>0</v>
      </c>
      <c r="H1797">
        <v>0</v>
      </c>
      <c r="I1797">
        <v>0</v>
      </c>
      <c r="J1797">
        <v>-5</v>
      </c>
      <c r="K1797">
        <v>-5</v>
      </c>
      <c r="L1797">
        <v>-5</v>
      </c>
      <c r="M1797">
        <v>-5</v>
      </c>
      <c r="N1797">
        <v>5</v>
      </c>
      <c r="O1797">
        <v>0</v>
      </c>
      <c r="P1797">
        <v>0</v>
      </c>
      <c r="Q1797">
        <v>78</v>
      </c>
      <c r="U1797" t="str">
        <f t="shared" si="72"/>
        <v>Sud</v>
      </c>
      <c r="V1797">
        <f t="shared" si="73"/>
        <v>21</v>
      </c>
    </row>
    <row r="1798" spans="1:22" x14ac:dyDescent="0.2">
      <c r="A1798" s="6">
        <v>43970</v>
      </c>
      <c r="B1798" t="s">
        <v>14</v>
      </c>
      <c r="C1798">
        <v>21</v>
      </c>
      <c r="D1798" t="s">
        <v>25</v>
      </c>
      <c r="E1798" s="1">
        <v>4649933453</v>
      </c>
      <c r="F1798" s="1">
        <v>1135662422</v>
      </c>
      <c r="G1798">
        <v>-6</v>
      </c>
      <c r="H1798">
        <v>0</v>
      </c>
      <c r="I1798">
        <v>-6</v>
      </c>
      <c r="J1798">
        <v>7</v>
      </c>
      <c r="K1798">
        <v>1</v>
      </c>
      <c r="L1798">
        <v>1</v>
      </c>
      <c r="M1798">
        <v>1</v>
      </c>
      <c r="N1798">
        <v>4</v>
      </c>
      <c r="O1798">
        <v>0</v>
      </c>
      <c r="P1798">
        <v>5</v>
      </c>
      <c r="Q1798">
        <v>665</v>
      </c>
      <c r="U1798" t="str">
        <f t="shared" si="72"/>
        <v>Nord</v>
      </c>
      <c r="V1798">
        <f t="shared" si="73"/>
        <v>21</v>
      </c>
    </row>
    <row r="1799" spans="1:22" x14ac:dyDescent="0.2">
      <c r="A1799" s="6">
        <v>43970</v>
      </c>
      <c r="B1799" t="s">
        <v>14</v>
      </c>
      <c r="C1799">
        <v>22</v>
      </c>
      <c r="D1799" t="s">
        <v>26</v>
      </c>
      <c r="E1799" s="1">
        <v>4606893511</v>
      </c>
      <c r="F1799" s="1">
        <v>1112123097</v>
      </c>
      <c r="G1799">
        <v>1</v>
      </c>
      <c r="H1799">
        <v>0</v>
      </c>
      <c r="I1799">
        <v>1</v>
      </c>
      <c r="J1799">
        <v>-45</v>
      </c>
      <c r="K1799">
        <v>-44</v>
      </c>
      <c r="L1799">
        <v>-44</v>
      </c>
      <c r="M1799">
        <v>-44</v>
      </c>
      <c r="N1799">
        <v>49</v>
      </c>
      <c r="O1799">
        <v>2</v>
      </c>
      <c r="P1799">
        <v>7</v>
      </c>
      <c r="Q1799">
        <v>518</v>
      </c>
      <c r="U1799" t="str">
        <f t="shared" si="72"/>
        <v>Nord</v>
      </c>
      <c r="V1799">
        <f t="shared" si="73"/>
        <v>21</v>
      </c>
    </row>
    <row r="1800" spans="1:22" x14ac:dyDescent="0.2">
      <c r="A1800" s="6">
        <v>43970</v>
      </c>
      <c r="B1800" t="s">
        <v>14</v>
      </c>
      <c r="C1800">
        <v>1</v>
      </c>
      <c r="D1800" t="s">
        <v>27</v>
      </c>
      <c r="E1800" s="1">
        <v>450732745</v>
      </c>
      <c r="F1800" s="1">
        <v>7680687483</v>
      </c>
      <c r="G1800">
        <v>-10</v>
      </c>
      <c r="H1800">
        <v>-3</v>
      </c>
      <c r="I1800">
        <v>-13</v>
      </c>
      <c r="J1800">
        <v>-226</v>
      </c>
      <c r="K1800">
        <v>-239</v>
      </c>
      <c r="L1800">
        <v>-239</v>
      </c>
      <c r="M1800">
        <v>-239</v>
      </c>
      <c r="N1800">
        <v>300</v>
      </c>
      <c r="O1800">
        <v>47</v>
      </c>
      <c r="P1800">
        <v>108</v>
      </c>
      <c r="Q1800">
        <v>5010</v>
      </c>
      <c r="U1800" t="str">
        <f t="shared" si="72"/>
        <v>Nord</v>
      </c>
      <c r="V1800">
        <f t="shared" si="73"/>
        <v>21</v>
      </c>
    </row>
    <row r="1801" spans="1:22" x14ac:dyDescent="0.2">
      <c r="A1801" s="6">
        <v>43970</v>
      </c>
      <c r="B1801" t="s">
        <v>14</v>
      </c>
      <c r="C1801">
        <v>16</v>
      </c>
      <c r="D1801" t="s">
        <v>28</v>
      </c>
      <c r="E1801" s="1">
        <v>4112559576</v>
      </c>
      <c r="F1801" s="1">
        <v>1686736689</v>
      </c>
      <c r="G1801">
        <v>-7</v>
      </c>
      <c r="H1801">
        <v>0</v>
      </c>
      <c r="I1801">
        <v>-7</v>
      </c>
      <c r="J1801">
        <v>-47</v>
      </c>
      <c r="K1801">
        <v>-54</v>
      </c>
      <c r="L1801">
        <v>-54</v>
      </c>
      <c r="M1801">
        <v>-54</v>
      </c>
      <c r="N1801">
        <v>62</v>
      </c>
      <c r="O1801">
        <v>2</v>
      </c>
      <c r="P1801">
        <v>10</v>
      </c>
      <c r="Q1801">
        <v>1933</v>
      </c>
      <c r="U1801" t="str">
        <f t="shared" si="72"/>
        <v>Sud</v>
      </c>
      <c r="V1801">
        <f t="shared" si="73"/>
        <v>21</v>
      </c>
    </row>
    <row r="1802" spans="1:22" x14ac:dyDescent="0.2">
      <c r="A1802" s="6">
        <v>43970</v>
      </c>
      <c r="B1802" t="s">
        <v>14</v>
      </c>
      <c r="C1802">
        <v>20</v>
      </c>
      <c r="D1802" t="s">
        <v>29</v>
      </c>
      <c r="E1802" s="1">
        <v>3921531192</v>
      </c>
      <c r="F1802" s="1">
        <v>9110616306</v>
      </c>
      <c r="G1802">
        <v>-1</v>
      </c>
      <c r="H1802">
        <v>-1</v>
      </c>
      <c r="I1802">
        <v>-2</v>
      </c>
      <c r="J1802">
        <v>-37</v>
      </c>
      <c r="K1802">
        <v>-39</v>
      </c>
      <c r="L1802">
        <v>-39</v>
      </c>
      <c r="M1802">
        <v>-39</v>
      </c>
      <c r="N1802">
        <v>40</v>
      </c>
      <c r="O1802">
        <v>0</v>
      </c>
      <c r="P1802">
        <v>1</v>
      </c>
      <c r="Q1802">
        <v>1026</v>
      </c>
      <c r="U1802" t="str">
        <f t="shared" si="72"/>
        <v>Sud</v>
      </c>
      <c r="V1802">
        <f t="shared" si="73"/>
        <v>21</v>
      </c>
    </row>
    <row r="1803" spans="1:22" x14ac:dyDescent="0.2">
      <c r="A1803" s="6">
        <v>43970</v>
      </c>
      <c r="B1803" t="s">
        <v>14</v>
      </c>
      <c r="C1803">
        <v>19</v>
      </c>
      <c r="D1803" t="s">
        <v>30</v>
      </c>
      <c r="E1803" s="1">
        <v>3811569725</v>
      </c>
      <c r="F1803" s="1">
        <v>133623567</v>
      </c>
      <c r="G1803">
        <v>-12</v>
      </c>
      <c r="H1803">
        <v>-1</v>
      </c>
      <c r="I1803">
        <v>-13</v>
      </c>
      <c r="J1803">
        <v>-2</v>
      </c>
      <c r="K1803">
        <v>-15</v>
      </c>
      <c r="L1803">
        <v>-15</v>
      </c>
      <c r="M1803">
        <v>-15</v>
      </c>
      <c r="N1803">
        <v>22</v>
      </c>
      <c r="O1803">
        <v>1</v>
      </c>
      <c r="P1803">
        <v>8</v>
      </c>
      <c r="Q1803">
        <v>3181</v>
      </c>
      <c r="U1803" t="str">
        <f t="shared" si="72"/>
        <v>Sud</v>
      </c>
      <c r="V1803">
        <f t="shared" si="73"/>
        <v>21</v>
      </c>
    </row>
    <row r="1804" spans="1:22" x14ac:dyDescent="0.2">
      <c r="A1804" s="6">
        <v>43970</v>
      </c>
      <c r="B1804" t="s">
        <v>14</v>
      </c>
      <c r="C1804">
        <v>9</v>
      </c>
      <c r="D1804" t="s">
        <v>31</v>
      </c>
      <c r="E1804" s="1">
        <v>4376923077</v>
      </c>
      <c r="F1804" s="1">
        <v>1125588885</v>
      </c>
      <c r="G1804">
        <v>-7</v>
      </c>
      <c r="H1804">
        <v>-10</v>
      </c>
      <c r="I1804">
        <v>-17</v>
      </c>
      <c r="J1804">
        <v>-233</v>
      </c>
      <c r="K1804">
        <v>-250</v>
      </c>
      <c r="L1804">
        <v>-250</v>
      </c>
      <c r="M1804">
        <v>-250</v>
      </c>
      <c r="N1804">
        <v>254</v>
      </c>
      <c r="O1804">
        <v>3</v>
      </c>
      <c r="P1804">
        <v>7</v>
      </c>
      <c r="Q1804">
        <v>3960</v>
      </c>
      <c r="U1804" t="str">
        <f t="shared" si="72"/>
        <v>Centro</v>
      </c>
      <c r="V1804">
        <f t="shared" si="73"/>
        <v>21</v>
      </c>
    </row>
    <row r="1805" spans="1:22" x14ac:dyDescent="0.2">
      <c r="A1805" s="6">
        <v>43970</v>
      </c>
      <c r="B1805" t="s">
        <v>14</v>
      </c>
      <c r="C1805">
        <v>10</v>
      </c>
      <c r="D1805" t="s">
        <v>32</v>
      </c>
      <c r="E1805" s="1">
        <v>4310675841</v>
      </c>
      <c r="F1805" s="1">
        <v>1238824698</v>
      </c>
      <c r="G1805">
        <v>1</v>
      </c>
      <c r="H1805">
        <v>0</v>
      </c>
      <c r="I1805">
        <v>1</v>
      </c>
      <c r="J1805">
        <v>-12</v>
      </c>
      <c r="K1805">
        <v>-11</v>
      </c>
      <c r="L1805">
        <v>-11</v>
      </c>
      <c r="M1805">
        <v>-11</v>
      </c>
      <c r="N1805">
        <v>13</v>
      </c>
      <c r="O1805">
        <v>1</v>
      </c>
      <c r="P1805">
        <v>3</v>
      </c>
      <c r="Q1805">
        <v>1543</v>
      </c>
      <c r="U1805" t="str">
        <f t="shared" si="72"/>
        <v>Centro</v>
      </c>
      <c r="V1805">
        <f t="shared" si="73"/>
        <v>21</v>
      </c>
    </row>
    <row r="1806" spans="1:22" x14ac:dyDescent="0.2">
      <c r="A1806" s="6">
        <v>43970</v>
      </c>
      <c r="B1806" t="s">
        <v>14</v>
      </c>
      <c r="C1806">
        <v>2</v>
      </c>
      <c r="D1806" t="s">
        <v>33</v>
      </c>
      <c r="E1806" s="1">
        <v>4573750286</v>
      </c>
      <c r="F1806" s="1">
        <v>7320149366</v>
      </c>
      <c r="G1806">
        <v>-4</v>
      </c>
      <c r="H1806">
        <v>1</v>
      </c>
      <c r="I1806">
        <v>-3</v>
      </c>
      <c r="J1806">
        <v>-8</v>
      </c>
      <c r="K1806">
        <v>-11</v>
      </c>
      <c r="L1806">
        <v>-11</v>
      </c>
      <c r="M1806">
        <v>-11</v>
      </c>
      <c r="N1806">
        <v>12</v>
      </c>
      <c r="O1806">
        <v>0</v>
      </c>
      <c r="P1806">
        <v>1</v>
      </c>
      <c r="Q1806">
        <v>336</v>
      </c>
      <c r="U1806" t="str">
        <f t="shared" si="72"/>
        <v>Nord</v>
      </c>
      <c r="V1806">
        <f t="shared" si="73"/>
        <v>21</v>
      </c>
    </row>
    <row r="1807" spans="1:22" x14ac:dyDescent="0.2">
      <c r="A1807" s="6">
        <v>43970</v>
      </c>
      <c r="B1807" t="s">
        <v>14</v>
      </c>
      <c r="C1807">
        <v>5</v>
      </c>
      <c r="D1807" t="s">
        <v>34</v>
      </c>
      <c r="E1807" s="1">
        <v>4543490485</v>
      </c>
      <c r="F1807" s="1">
        <v>1233845213</v>
      </c>
      <c r="G1807">
        <v>-4</v>
      </c>
      <c r="H1807">
        <v>-4</v>
      </c>
      <c r="I1807">
        <v>-8</v>
      </c>
      <c r="J1807">
        <v>-242</v>
      </c>
      <c r="K1807">
        <v>-250</v>
      </c>
      <c r="L1807">
        <v>-250</v>
      </c>
      <c r="M1807">
        <v>-250</v>
      </c>
      <c r="N1807">
        <v>280</v>
      </c>
      <c r="O1807">
        <v>17</v>
      </c>
      <c r="P1807">
        <v>47</v>
      </c>
      <c r="Q1807">
        <v>10779</v>
      </c>
      <c r="U1807" t="str">
        <f t="shared" si="72"/>
        <v>Nord</v>
      </c>
      <c r="V1807">
        <f t="shared" si="73"/>
        <v>21</v>
      </c>
    </row>
    <row r="1808" spans="1:22" x14ac:dyDescent="0.2">
      <c r="A1808" s="6">
        <v>43971</v>
      </c>
      <c r="B1808" t="s">
        <v>14</v>
      </c>
      <c r="C1808">
        <v>13</v>
      </c>
      <c r="D1808" t="s">
        <v>15</v>
      </c>
      <c r="E1808" s="1">
        <v>4235122196</v>
      </c>
      <c r="F1808" s="1">
        <v>1339843823</v>
      </c>
      <c r="G1808">
        <v>-3</v>
      </c>
      <c r="H1808">
        <v>0</v>
      </c>
      <c r="I1808">
        <v>-3</v>
      </c>
      <c r="J1808">
        <v>-69</v>
      </c>
      <c r="K1808">
        <v>-72</v>
      </c>
      <c r="L1808">
        <v>-72</v>
      </c>
      <c r="M1808">
        <v>-72</v>
      </c>
      <c r="N1808">
        <v>80</v>
      </c>
      <c r="O1808">
        <v>0</v>
      </c>
      <c r="P1808">
        <v>8</v>
      </c>
      <c r="Q1808">
        <v>2178</v>
      </c>
      <c r="U1808" t="str">
        <f t="shared" ref="U1808:U1828" si="74">VLOOKUP(D1808,Zone,2)</f>
        <v>Centro</v>
      </c>
      <c r="V1808">
        <f t="shared" ref="V1808:V1828" si="75">WEEKNUM(A1808)</f>
        <v>21</v>
      </c>
    </row>
    <row r="1809" spans="1:22" x14ac:dyDescent="0.2">
      <c r="A1809" s="6">
        <v>43971</v>
      </c>
      <c r="B1809" t="s">
        <v>14</v>
      </c>
      <c r="C1809">
        <v>17</v>
      </c>
      <c r="D1809" t="s">
        <v>16</v>
      </c>
      <c r="E1809" s="1">
        <v>4063947052</v>
      </c>
      <c r="F1809" s="1">
        <v>1580514834</v>
      </c>
      <c r="G1809">
        <v>-4</v>
      </c>
      <c r="H1809">
        <v>0</v>
      </c>
      <c r="I1809">
        <v>-4</v>
      </c>
      <c r="J1809">
        <v>-7</v>
      </c>
      <c r="K1809">
        <v>-11</v>
      </c>
      <c r="L1809">
        <v>-11</v>
      </c>
      <c r="M1809">
        <v>-11</v>
      </c>
      <c r="N1809">
        <v>11</v>
      </c>
      <c r="O1809">
        <v>0</v>
      </c>
      <c r="P1809">
        <v>0</v>
      </c>
      <c r="Q1809">
        <v>639</v>
      </c>
      <c r="U1809" t="str">
        <f t="shared" si="74"/>
        <v>Sud</v>
      </c>
      <c r="V1809">
        <f t="shared" si="75"/>
        <v>21</v>
      </c>
    </row>
    <row r="1810" spans="1:22" x14ac:dyDescent="0.2">
      <c r="A1810" s="6">
        <v>43971</v>
      </c>
      <c r="B1810" t="s">
        <v>14</v>
      </c>
      <c r="C1810">
        <v>18</v>
      </c>
      <c r="D1810" t="s">
        <v>17</v>
      </c>
      <c r="E1810" s="1">
        <v>3890597598</v>
      </c>
      <c r="F1810" s="1">
        <v>1659440194</v>
      </c>
      <c r="G1810">
        <v>-1</v>
      </c>
      <c r="H1810">
        <v>-1</v>
      </c>
      <c r="I1810">
        <v>-2</v>
      </c>
      <c r="J1810">
        <v>-27</v>
      </c>
      <c r="K1810">
        <v>-29</v>
      </c>
      <c r="L1810">
        <v>-29</v>
      </c>
      <c r="M1810">
        <v>-29</v>
      </c>
      <c r="N1810">
        <v>31</v>
      </c>
      <c r="O1810">
        <v>1</v>
      </c>
      <c r="P1810">
        <v>3</v>
      </c>
      <c r="Q1810">
        <v>1158</v>
      </c>
      <c r="U1810" t="str">
        <f t="shared" si="74"/>
        <v>Sud</v>
      </c>
      <c r="V1810">
        <f t="shared" si="75"/>
        <v>21</v>
      </c>
    </row>
    <row r="1811" spans="1:22" x14ac:dyDescent="0.2">
      <c r="A1811" s="6">
        <v>43971</v>
      </c>
      <c r="B1811" t="s">
        <v>14</v>
      </c>
      <c r="C1811">
        <v>15</v>
      </c>
      <c r="D1811" t="s">
        <v>18</v>
      </c>
      <c r="E1811" s="1">
        <v>4083956555</v>
      </c>
      <c r="F1811" s="1">
        <v>1425084984</v>
      </c>
      <c r="G1811">
        <v>-12</v>
      </c>
      <c r="H1811">
        <v>-5</v>
      </c>
      <c r="I1811">
        <v>-17</v>
      </c>
      <c r="J1811">
        <v>-59</v>
      </c>
      <c r="K1811">
        <v>-76</v>
      </c>
      <c r="L1811">
        <v>-76</v>
      </c>
      <c r="M1811">
        <v>-76</v>
      </c>
      <c r="N1811">
        <v>81</v>
      </c>
      <c r="O1811">
        <v>2</v>
      </c>
      <c r="P1811">
        <v>7</v>
      </c>
      <c r="Q1811">
        <v>3539</v>
      </c>
      <c r="U1811" t="str">
        <f t="shared" si="74"/>
        <v>Sud</v>
      </c>
      <c r="V1811">
        <f t="shared" si="75"/>
        <v>21</v>
      </c>
    </row>
    <row r="1812" spans="1:22" x14ac:dyDescent="0.2">
      <c r="A1812" s="6">
        <v>43971</v>
      </c>
      <c r="B1812" t="s">
        <v>14</v>
      </c>
      <c r="C1812">
        <v>8</v>
      </c>
      <c r="D1812" t="s">
        <v>46</v>
      </c>
      <c r="E1812" s="1">
        <v>4449436681</v>
      </c>
      <c r="F1812" s="1">
        <v>113417208</v>
      </c>
      <c r="G1812">
        <v>-44</v>
      </c>
      <c r="H1812">
        <v>-3</v>
      </c>
      <c r="I1812">
        <v>-47</v>
      </c>
      <c r="J1812">
        <v>-185</v>
      </c>
      <c r="K1812">
        <v>-232</v>
      </c>
      <c r="L1812">
        <v>-232</v>
      </c>
      <c r="M1812">
        <v>-232</v>
      </c>
      <c r="N1812">
        <v>271</v>
      </c>
      <c r="O1812">
        <v>11</v>
      </c>
      <c r="P1812">
        <v>50</v>
      </c>
      <c r="Q1812">
        <v>6162</v>
      </c>
      <c r="U1812" t="str">
        <f t="shared" si="74"/>
        <v>Nord</v>
      </c>
      <c r="V1812">
        <f t="shared" si="75"/>
        <v>21</v>
      </c>
    </row>
    <row r="1813" spans="1:22" x14ac:dyDescent="0.2">
      <c r="A1813" s="6">
        <v>43971</v>
      </c>
      <c r="B1813" t="s">
        <v>14</v>
      </c>
      <c r="C1813">
        <v>6</v>
      </c>
      <c r="D1813" t="s">
        <v>19</v>
      </c>
      <c r="E1813" s="1">
        <v>456494354</v>
      </c>
      <c r="F1813" s="1">
        <v>1376813649</v>
      </c>
      <c r="G1813">
        <v>0</v>
      </c>
      <c r="H1813">
        <v>0</v>
      </c>
      <c r="I1813">
        <v>0</v>
      </c>
      <c r="J1813">
        <v>-4</v>
      </c>
      <c r="K1813">
        <v>-4</v>
      </c>
      <c r="L1813">
        <v>-4</v>
      </c>
      <c r="M1813">
        <v>-4</v>
      </c>
      <c r="N1813">
        <v>8</v>
      </c>
      <c r="O1813">
        <v>2</v>
      </c>
      <c r="P1813">
        <v>6</v>
      </c>
      <c r="Q1813">
        <v>3015</v>
      </c>
      <c r="U1813" t="str">
        <f t="shared" si="74"/>
        <v>Nord</v>
      </c>
      <c r="V1813">
        <f t="shared" si="75"/>
        <v>21</v>
      </c>
    </row>
    <row r="1814" spans="1:22" x14ac:dyDescent="0.2">
      <c r="A1814" s="6">
        <v>43971</v>
      </c>
      <c r="B1814" t="s">
        <v>14</v>
      </c>
      <c r="C1814">
        <v>12</v>
      </c>
      <c r="D1814" t="s">
        <v>20</v>
      </c>
      <c r="E1814" s="1">
        <v>4189277044</v>
      </c>
      <c r="F1814" s="1">
        <v>1248366722</v>
      </c>
      <c r="G1814">
        <v>-5</v>
      </c>
      <c r="H1814">
        <v>0</v>
      </c>
      <c r="I1814">
        <v>-5</v>
      </c>
      <c r="J1814">
        <v>5</v>
      </c>
      <c r="K1814">
        <v>0</v>
      </c>
      <c r="L1814">
        <v>0</v>
      </c>
      <c r="M1814">
        <v>0</v>
      </c>
      <c r="N1814">
        <v>21</v>
      </c>
      <c r="O1814">
        <v>7</v>
      </c>
      <c r="P1814">
        <v>28</v>
      </c>
      <c r="Q1814">
        <v>3972</v>
      </c>
      <c r="U1814" t="str">
        <f t="shared" si="74"/>
        <v>Centro</v>
      </c>
      <c r="V1814">
        <f t="shared" si="75"/>
        <v>21</v>
      </c>
    </row>
    <row r="1815" spans="1:22" x14ac:dyDescent="0.2">
      <c r="A1815" s="6">
        <v>43971</v>
      </c>
      <c r="B1815" t="s">
        <v>14</v>
      </c>
      <c r="C1815">
        <v>7</v>
      </c>
      <c r="D1815" t="s">
        <v>21</v>
      </c>
      <c r="E1815" s="1">
        <v>4441149315</v>
      </c>
      <c r="F1815" s="1">
        <v>89326992</v>
      </c>
      <c r="G1815">
        <v>-28</v>
      </c>
      <c r="H1815">
        <v>0</v>
      </c>
      <c r="I1815">
        <v>-28</v>
      </c>
      <c r="J1815">
        <v>-58</v>
      </c>
      <c r="K1815">
        <v>-86</v>
      </c>
      <c r="L1815">
        <v>-86</v>
      </c>
      <c r="M1815">
        <v>-86</v>
      </c>
      <c r="N1815">
        <v>108</v>
      </c>
      <c r="O1815">
        <v>10</v>
      </c>
      <c r="P1815">
        <v>32</v>
      </c>
      <c r="Q1815">
        <v>1547</v>
      </c>
      <c r="U1815" t="str">
        <f t="shared" si="74"/>
        <v>Nord</v>
      </c>
      <c r="V1815">
        <f t="shared" si="75"/>
        <v>21</v>
      </c>
    </row>
    <row r="1816" spans="1:22" x14ac:dyDescent="0.2">
      <c r="A1816" s="6">
        <v>43971</v>
      </c>
      <c r="B1816" t="s">
        <v>14</v>
      </c>
      <c r="C1816">
        <v>3</v>
      </c>
      <c r="D1816" t="s">
        <v>22</v>
      </c>
      <c r="E1816" s="1">
        <v>4546679409</v>
      </c>
      <c r="F1816" s="1">
        <v>9190347404</v>
      </c>
      <c r="G1816">
        <v>-145</v>
      </c>
      <c r="H1816">
        <v>-13</v>
      </c>
      <c r="I1816">
        <v>-158</v>
      </c>
      <c r="J1816">
        <v>-462</v>
      </c>
      <c r="K1816">
        <v>-620</v>
      </c>
      <c r="L1816">
        <v>-620</v>
      </c>
      <c r="M1816">
        <v>-620</v>
      </c>
      <c r="N1816">
        <v>849</v>
      </c>
      <c r="O1816">
        <v>65</v>
      </c>
      <c r="P1816">
        <v>294</v>
      </c>
      <c r="Q1816">
        <v>11508</v>
      </c>
      <c r="U1816" t="str">
        <f t="shared" si="74"/>
        <v>Nord</v>
      </c>
      <c r="V1816">
        <f t="shared" si="75"/>
        <v>21</v>
      </c>
    </row>
    <row r="1817" spans="1:22" x14ac:dyDescent="0.2">
      <c r="A1817" s="6">
        <v>43971</v>
      </c>
      <c r="B1817" t="s">
        <v>14</v>
      </c>
      <c r="C1817">
        <v>11</v>
      </c>
      <c r="D1817" t="s">
        <v>23</v>
      </c>
      <c r="E1817" s="1">
        <v>4361675973</v>
      </c>
      <c r="F1817" s="1">
        <v>135188753</v>
      </c>
      <c r="G1817">
        <v>-19</v>
      </c>
      <c r="H1817">
        <v>-1</v>
      </c>
      <c r="I1817">
        <v>-20</v>
      </c>
      <c r="J1817">
        <v>-134</v>
      </c>
      <c r="K1817">
        <v>-154</v>
      </c>
      <c r="L1817">
        <v>-154</v>
      </c>
      <c r="M1817">
        <v>-154</v>
      </c>
      <c r="N1817">
        <v>155</v>
      </c>
      <c r="O1817">
        <v>1</v>
      </c>
      <c r="P1817">
        <v>2</v>
      </c>
      <c r="Q1817">
        <v>108</v>
      </c>
      <c r="U1817" t="str">
        <f t="shared" si="74"/>
        <v>Centro</v>
      </c>
      <c r="V1817">
        <f t="shared" si="75"/>
        <v>21</v>
      </c>
    </row>
    <row r="1818" spans="1:22" x14ac:dyDescent="0.2">
      <c r="A1818" s="6">
        <v>43971</v>
      </c>
      <c r="B1818" t="s">
        <v>14</v>
      </c>
      <c r="C1818">
        <v>14</v>
      </c>
      <c r="D1818" t="s">
        <v>24</v>
      </c>
      <c r="E1818" s="1">
        <v>4155774754</v>
      </c>
      <c r="F1818" s="1">
        <v>1465916051</v>
      </c>
      <c r="G1818">
        <v>-2</v>
      </c>
      <c r="H1818">
        <v>0</v>
      </c>
      <c r="I1818">
        <v>-2</v>
      </c>
      <c r="J1818">
        <v>-12</v>
      </c>
      <c r="K1818">
        <v>-14</v>
      </c>
      <c r="L1818">
        <v>-14</v>
      </c>
      <c r="M1818">
        <v>-14</v>
      </c>
      <c r="N1818">
        <v>14</v>
      </c>
      <c r="O1818">
        <v>0</v>
      </c>
      <c r="P1818">
        <v>0</v>
      </c>
      <c r="Q1818">
        <v>566</v>
      </c>
      <c r="U1818" t="str">
        <f t="shared" si="74"/>
        <v>Sud</v>
      </c>
      <c r="V1818">
        <f t="shared" si="75"/>
        <v>21</v>
      </c>
    </row>
    <row r="1819" spans="1:22" x14ac:dyDescent="0.2">
      <c r="A1819" s="6">
        <v>43971</v>
      </c>
      <c r="B1819" t="s">
        <v>14</v>
      </c>
      <c r="C1819">
        <v>21</v>
      </c>
      <c r="D1819" t="s">
        <v>25</v>
      </c>
      <c r="E1819" s="1">
        <v>4649933453</v>
      </c>
      <c r="F1819" s="1">
        <v>1135662422</v>
      </c>
      <c r="G1819">
        <v>-3</v>
      </c>
      <c r="H1819">
        <v>-1</v>
      </c>
      <c r="I1819">
        <v>-4</v>
      </c>
      <c r="J1819">
        <v>-32</v>
      </c>
      <c r="K1819">
        <v>-36</v>
      </c>
      <c r="L1819">
        <v>-36</v>
      </c>
      <c r="M1819">
        <v>-36</v>
      </c>
      <c r="N1819">
        <v>36</v>
      </c>
      <c r="O1819">
        <v>0</v>
      </c>
      <c r="P1819">
        <v>0</v>
      </c>
      <c r="Q1819">
        <v>784</v>
      </c>
      <c r="U1819" t="str">
        <f t="shared" si="74"/>
        <v>Nord</v>
      </c>
      <c r="V1819">
        <f t="shared" si="75"/>
        <v>21</v>
      </c>
    </row>
    <row r="1820" spans="1:22" x14ac:dyDescent="0.2">
      <c r="A1820" s="6">
        <v>43971</v>
      </c>
      <c r="B1820" t="s">
        <v>14</v>
      </c>
      <c r="C1820">
        <v>22</v>
      </c>
      <c r="D1820" t="s">
        <v>26</v>
      </c>
      <c r="E1820" s="1">
        <v>4606893511</v>
      </c>
      <c r="F1820" s="1">
        <v>1112123097</v>
      </c>
      <c r="G1820">
        <v>-3</v>
      </c>
      <c r="H1820">
        <v>-2</v>
      </c>
      <c r="I1820">
        <v>-5</v>
      </c>
      <c r="J1820">
        <v>-73</v>
      </c>
      <c r="K1820">
        <v>-78</v>
      </c>
      <c r="L1820">
        <v>-78</v>
      </c>
      <c r="M1820">
        <v>-78</v>
      </c>
      <c r="N1820">
        <v>88</v>
      </c>
      <c r="O1820">
        <v>0</v>
      </c>
      <c r="P1820">
        <v>10</v>
      </c>
      <c r="Q1820">
        <v>1340</v>
      </c>
      <c r="U1820" t="str">
        <f t="shared" si="74"/>
        <v>Nord</v>
      </c>
      <c r="V1820">
        <f t="shared" si="75"/>
        <v>21</v>
      </c>
    </row>
    <row r="1821" spans="1:22" x14ac:dyDescent="0.2">
      <c r="A1821" s="6">
        <v>43971</v>
      </c>
      <c r="B1821" t="s">
        <v>14</v>
      </c>
      <c r="C1821">
        <v>1</v>
      </c>
      <c r="D1821" t="s">
        <v>27</v>
      </c>
      <c r="E1821" s="1">
        <v>450732745</v>
      </c>
      <c r="F1821" s="1">
        <v>7680687483</v>
      </c>
      <c r="G1821">
        <v>-66</v>
      </c>
      <c r="H1821">
        <v>0</v>
      </c>
      <c r="I1821">
        <v>-66</v>
      </c>
      <c r="J1821">
        <v>-418</v>
      </c>
      <c r="K1821">
        <v>-484</v>
      </c>
      <c r="L1821">
        <v>-484</v>
      </c>
      <c r="M1821">
        <v>-484</v>
      </c>
      <c r="N1821">
        <v>603</v>
      </c>
      <c r="O1821">
        <v>39</v>
      </c>
      <c r="P1821">
        <v>158</v>
      </c>
      <c r="Q1821">
        <v>6135</v>
      </c>
      <c r="U1821" t="str">
        <f t="shared" si="74"/>
        <v>Nord</v>
      </c>
      <c r="V1821">
        <f t="shared" si="75"/>
        <v>21</v>
      </c>
    </row>
    <row r="1822" spans="1:22" x14ac:dyDescent="0.2">
      <c r="A1822" s="6">
        <v>43971</v>
      </c>
      <c r="B1822" t="s">
        <v>14</v>
      </c>
      <c r="C1822">
        <v>16</v>
      </c>
      <c r="D1822" t="s">
        <v>28</v>
      </c>
      <c r="E1822" s="1">
        <v>4112559576</v>
      </c>
      <c r="F1822" s="1">
        <v>1686736689</v>
      </c>
      <c r="G1822">
        <v>-5</v>
      </c>
      <c r="H1822">
        <v>-1</v>
      </c>
      <c r="I1822">
        <v>-6</v>
      </c>
      <c r="J1822">
        <v>-33</v>
      </c>
      <c r="K1822">
        <v>-39</v>
      </c>
      <c r="L1822">
        <v>-39</v>
      </c>
      <c r="M1822">
        <v>-39</v>
      </c>
      <c r="N1822">
        <v>45</v>
      </c>
      <c r="O1822">
        <v>5</v>
      </c>
      <c r="P1822">
        <v>11</v>
      </c>
      <c r="Q1822">
        <v>2061</v>
      </c>
      <c r="U1822" t="str">
        <f t="shared" si="74"/>
        <v>Sud</v>
      </c>
      <c r="V1822">
        <f t="shared" si="75"/>
        <v>21</v>
      </c>
    </row>
    <row r="1823" spans="1:22" x14ac:dyDescent="0.2">
      <c r="A1823" s="6">
        <v>43971</v>
      </c>
      <c r="B1823" t="s">
        <v>14</v>
      </c>
      <c r="C1823">
        <v>20</v>
      </c>
      <c r="D1823" t="s">
        <v>29</v>
      </c>
      <c r="E1823" s="1">
        <v>3921531192</v>
      </c>
      <c r="F1823" s="1">
        <v>9110616306</v>
      </c>
      <c r="G1823">
        <v>-3</v>
      </c>
      <c r="H1823">
        <v>1</v>
      </c>
      <c r="I1823">
        <v>-2</v>
      </c>
      <c r="J1823">
        <v>-8</v>
      </c>
      <c r="K1823">
        <v>-10</v>
      </c>
      <c r="L1823">
        <v>-10</v>
      </c>
      <c r="M1823">
        <v>-10</v>
      </c>
      <c r="N1823">
        <v>11</v>
      </c>
      <c r="O1823">
        <v>0</v>
      </c>
      <c r="P1823">
        <v>1</v>
      </c>
      <c r="Q1823">
        <v>1159</v>
      </c>
      <c r="U1823" t="str">
        <f t="shared" si="74"/>
        <v>Sud</v>
      </c>
      <c r="V1823">
        <f t="shared" si="75"/>
        <v>21</v>
      </c>
    </row>
    <row r="1824" spans="1:22" x14ac:dyDescent="0.2">
      <c r="A1824" s="6">
        <v>43971</v>
      </c>
      <c r="B1824" t="s">
        <v>14</v>
      </c>
      <c r="C1824">
        <v>19</v>
      </c>
      <c r="D1824" t="s">
        <v>30</v>
      </c>
      <c r="E1824" s="1">
        <v>3811569725</v>
      </c>
      <c r="F1824" s="1">
        <v>133623567</v>
      </c>
      <c r="G1824">
        <v>-7</v>
      </c>
      <c r="H1824">
        <v>-1</v>
      </c>
      <c r="I1824">
        <v>-8</v>
      </c>
      <c r="J1824">
        <v>7</v>
      </c>
      <c r="K1824">
        <v>-1</v>
      </c>
      <c r="L1824">
        <v>-1</v>
      </c>
      <c r="M1824">
        <v>-1</v>
      </c>
      <c r="N1824">
        <v>9</v>
      </c>
      <c r="O1824">
        <v>0</v>
      </c>
      <c r="P1824">
        <v>8</v>
      </c>
      <c r="Q1824">
        <v>1533</v>
      </c>
      <c r="U1824" t="str">
        <f t="shared" si="74"/>
        <v>Sud</v>
      </c>
      <c r="V1824">
        <f t="shared" si="75"/>
        <v>21</v>
      </c>
    </row>
    <row r="1825" spans="1:22" x14ac:dyDescent="0.2">
      <c r="A1825" s="6">
        <v>43971</v>
      </c>
      <c r="B1825" t="s">
        <v>14</v>
      </c>
      <c r="C1825">
        <v>9</v>
      </c>
      <c r="D1825" t="s">
        <v>31</v>
      </c>
      <c r="E1825" s="1">
        <v>4376923077</v>
      </c>
      <c r="F1825" s="1">
        <v>1125588885</v>
      </c>
      <c r="G1825">
        <v>-12</v>
      </c>
      <c r="H1825">
        <v>-11</v>
      </c>
      <c r="I1825">
        <v>-23</v>
      </c>
      <c r="J1825">
        <v>-183</v>
      </c>
      <c r="K1825">
        <v>-206</v>
      </c>
      <c r="L1825">
        <v>-206</v>
      </c>
      <c r="M1825">
        <v>-206</v>
      </c>
      <c r="N1825">
        <v>214</v>
      </c>
      <c r="O1825">
        <v>6</v>
      </c>
      <c r="P1825">
        <v>14</v>
      </c>
      <c r="Q1825">
        <v>5138</v>
      </c>
      <c r="U1825" t="str">
        <f t="shared" si="74"/>
        <v>Centro</v>
      </c>
      <c r="V1825">
        <f t="shared" si="75"/>
        <v>21</v>
      </c>
    </row>
    <row r="1826" spans="1:22" x14ac:dyDescent="0.2">
      <c r="A1826" s="6">
        <v>43971</v>
      </c>
      <c r="B1826" t="s">
        <v>14</v>
      </c>
      <c r="C1826">
        <v>10</v>
      </c>
      <c r="D1826" t="s">
        <v>32</v>
      </c>
      <c r="E1826" s="1">
        <v>4310675841</v>
      </c>
      <c r="F1826" s="1">
        <v>1238824698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1398</v>
      </c>
      <c r="U1826" t="str">
        <f t="shared" si="74"/>
        <v>Centro</v>
      </c>
      <c r="V1826">
        <f t="shared" si="75"/>
        <v>21</v>
      </c>
    </row>
    <row r="1827" spans="1:22" x14ac:dyDescent="0.2">
      <c r="A1827" s="6">
        <v>43971</v>
      </c>
      <c r="B1827" t="s">
        <v>14</v>
      </c>
      <c r="C1827">
        <v>2</v>
      </c>
      <c r="D1827" t="s">
        <v>33</v>
      </c>
      <c r="E1827" s="1">
        <v>4573750286</v>
      </c>
      <c r="F1827" s="1">
        <v>7320149366</v>
      </c>
      <c r="G1827">
        <v>-1</v>
      </c>
      <c r="H1827">
        <v>0</v>
      </c>
      <c r="I1827">
        <v>-1</v>
      </c>
      <c r="J1827">
        <v>-2</v>
      </c>
      <c r="K1827">
        <v>-3</v>
      </c>
      <c r="L1827">
        <v>-3</v>
      </c>
      <c r="M1827">
        <v>-3</v>
      </c>
      <c r="N1827">
        <v>3</v>
      </c>
      <c r="O1827">
        <v>0</v>
      </c>
      <c r="P1827">
        <v>0</v>
      </c>
      <c r="Q1827">
        <v>257</v>
      </c>
      <c r="U1827" t="str">
        <f t="shared" si="74"/>
        <v>Nord</v>
      </c>
      <c r="V1827">
        <f t="shared" si="75"/>
        <v>21</v>
      </c>
    </row>
    <row r="1828" spans="1:22" x14ac:dyDescent="0.2">
      <c r="A1828" s="6">
        <v>43971</v>
      </c>
      <c r="B1828" t="s">
        <v>14</v>
      </c>
      <c r="C1828">
        <v>5</v>
      </c>
      <c r="D1828" t="s">
        <v>34</v>
      </c>
      <c r="E1828" s="1">
        <v>4543490485</v>
      </c>
      <c r="F1828" s="1">
        <v>1233845213</v>
      </c>
      <c r="G1828">
        <v>-4</v>
      </c>
      <c r="H1828">
        <v>-2</v>
      </c>
      <c r="I1828">
        <v>-6</v>
      </c>
      <c r="J1828">
        <v>-216</v>
      </c>
      <c r="K1828">
        <v>-222</v>
      </c>
      <c r="L1828">
        <v>-222</v>
      </c>
      <c r="M1828">
        <v>-222</v>
      </c>
      <c r="N1828">
        <v>243</v>
      </c>
      <c r="O1828">
        <v>12</v>
      </c>
      <c r="P1828">
        <v>33</v>
      </c>
      <c r="Q1828">
        <v>12998</v>
      </c>
      <c r="U1828" t="str">
        <f t="shared" si="74"/>
        <v>Nord</v>
      </c>
      <c r="V1828">
        <f t="shared" si="75"/>
        <v>21</v>
      </c>
    </row>
    <row r="1829" spans="1:22" x14ac:dyDescent="0.2">
      <c r="A1829" s="6">
        <v>43972</v>
      </c>
      <c r="B1829" t="s">
        <v>14</v>
      </c>
      <c r="C1829">
        <v>13</v>
      </c>
      <c r="D1829" t="s">
        <v>15</v>
      </c>
      <c r="E1829" s="1">
        <v>4235122196</v>
      </c>
      <c r="F1829" s="1">
        <v>1339843823</v>
      </c>
      <c r="G1829">
        <v>-10</v>
      </c>
      <c r="H1829">
        <v>-1</v>
      </c>
      <c r="I1829">
        <v>-11</v>
      </c>
      <c r="J1829">
        <v>-34</v>
      </c>
      <c r="K1829">
        <v>-45</v>
      </c>
      <c r="L1829">
        <v>-45</v>
      </c>
      <c r="M1829">
        <v>-45</v>
      </c>
      <c r="N1829">
        <v>50</v>
      </c>
      <c r="O1829">
        <v>2</v>
      </c>
      <c r="P1829">
        <v>7</v>
      </c>
      <c r="Q1829">
        <v>1038</v>
      </c>
      <c r="U1829" t="str">
        <f t="shared" ref="U1829:U1849" si="76">VLOOKUP(D1829,Zone,2)</f>
        <v>Centro</v>
      </c>
      <c r="V1829">
        <f t="shared" ref="V1829:V1849" si="77">WEEKNUM(A1829)</f>
        <v>21</v>
      </c>
    </row>
    <row r="1830" spans="1:22" x14ac:dyDescent="0.2">
      <c r="A1830" s="6">
        <v>43972</v>
      </c>
      <c r="B1830" t="s">
        <v>14</v>
      </c>
      <c r="C1830">
        <v>17</v>
      </c>
      <c r="D1830" t="s">
        <v>16</v>
      </c>
      <c r="E1830" s="1">
        <v>4063947052</v>
      </c>
      <c r="F1830" s="1">
        <v>1580514834</v>
      </c>
      <c r="G1830">
        <v>-7</v>
      </c>
      <c r="H1830">
        <v>0</v>
      </c>
      <c r="I1830">
        <v>-7</v>
      </c>
      <c r="J1830">
        <v>-6</v>
      </c>
      <c r="K1830">
        <v>-13</v>
      </c>
      <c r="L1830">
        <v>-13</v>
      </c>
      <c r="M1830">
        <v>-13</v>
      </c>
      <c r="N1830">
        <v>14</v>
      </c>
      <c r="O1830">
        <v>0</v>
      </c>
      <c r="P1830">
        <v>1</v>
      </c>
      <c r="Q1830">
        <v>551</v>
      </c>
      <c r="U1830" t="str">
        <f t="shared" si="76"/>
        <v>Sud</v>
      </c>
      <c r="V1830">
        <f t="shared" si="77"/>
        <v>21</v>
      </c>
    </row>
    <row r="1831" spans="1:22" x14ac:dyDescent="0.2">
      <c r="A1831" s="6">
        <v>43972</v>
      </c>
      <c r="B1831" t="s">
        <v>14</v>
      </c>
      <c r="C1831">
        <v>18</v>
      </c>
      <c r="D1831" t="s">
        <v>17</v>
      </c>
      <c r="E1831" s="1">
        <v>3890597598</v>
      </c>
      <c r="F1831" s="1">
        <v>1659440194</v>
      </c>
      <c r="G1831">
        <v>-2</v>
      </c>
      <c r="H1831">
        <v>0</v>
      </c>
      <c r="I1831">
        <v>-2</v>
      </c>
      <c r="J1831">
        <v>-25</v>
      </c>
      <c r="K1831">
        <v>-27</v>
      </c>
      <c r="L1831">
        <v>-27</v>
      </c>
      <c r="M1831">
        <v>-27</v>
      </c>
      <c r="N1831">
        <v>27</v>
      </c>
      <c r="O1831">
        <v>0</v>
      </c>
      <c r="P1831">
        <v>0</v>
      </c>
      <c r="Q1831">
        <v>1256</v>
      </c>
      <c r="U1831" t="str">
        <f t="shared" si="76"/>
        <v>Sud</v>
      </c>
      <c r="V1831">
        <f t="shared" si="77"/>
        <v>21</v>
      </c>
    </row>
    <row r="1832" spans="1:22" x14ac:dyDescent="0.2">
      <c r="A1832" s="6">
        <v>43972</v>
      </c>
      <c r="B1832" t="s">
        <v>14</v>
      </c>
      <c r="C1832">
        <v>15</v>
      </c>
      <c r="D1832" t="s">
        <v>18</v>
      </c>
      <c r="E1832" s="1">
        <v>4083956555</v>
      </c>
      <c r="F1832" s="1">
        <v>1425084984</v>
      </c>
      <c r="G1832">
        <v>-6</v>
      </c>
      <c r="H1832">
        <v>-3</v>
      </c>
      <c r="I1832">
        <v>-9</v>
      </c>
      <c r="J1832">
        <v>-60</v>
      </c>
      <c r="K1832">
        <v>-69</v>
      </c>
      <c r="L1832">
        <v>-69</v>
      </c>
      <c r="M1832">
        <v>-69</v>
      </c>
      <c r="N1832">
        <v>76</v>
      </c>
      <c r="O1832">
        <v>2</v>
      </c>
      <c r="P1832">
        <v>9</v>
      </c>
      <c r="Q1832">
        <v>5078</v>
      </c>
      <c r="U1832" t="str">
        <f t="shared" si="76"/>
        <v>Sud</v>
      </c>
      <c r="V1832">
        <f t="shared" si="77"/>
        <v>21</v>
      </c>
    </row>
    <row r="1833" spans="1:22" x14ac:dyDescent="0.2">
      <c r="A1833" s="6">
        <v>43972</v>
      </c>
      <c r="B1833" t="s">
        <v>14</v>
      </c>
      <c r="C1833">
        <v>8</v>
      </c>
      <c r="D1833" t="s">
        <v>46</v>
      </c>
      <c r="E1833" s="1">
        <v>4449436681</v>
      </c>
      <c r="F1833" s="1">
        <v>113417208</v>
      </c>
      <c r="G1833">
        <v>-34</v>
      </c>
      <c r="H1833">
        <v>-4</v>
      </c>
      <c r="I1833">
        <v>-38</v>
      </c>
      <c r="J1833">
        <v>-134</v>
      </c>
      <c r="K1833">
        <v>-172</v>
      </c>
      <c r="L1833">
        <v>-172</v>
      </c>
      <c r="M1833">
        <v>-172</v>
      </c>
      <c r="N1833">
        <v>208</v>
      </c>
      <c r="O1833">
        <v>17</v>
      </c>
      <c r="P1833">
        <v>53</v>
      </c>
      <c r="Q1833">
        <v>4555</v>
      </c>
      <c r="U1833" t="str">
        <f t="shared" si="76"/>
        <v>Nord</v>
      </c>
      <c r="V1833">
        <f t="shared" si="77"/>
        <v>21</v>
      </c>
    </row>
    <row r="1834" spans="1:22" x14ac:dyDescent="0.2">
      <c r="A1834" s="6">
        <v>43972</v>
      </c>
      <c r="B1834" t="s">
        <v>14</v>
      </c>
      <c r="C1834">
        <v>6</v>
      </c>
      <c r="D1834" t="s">
        <v>19</v>
      </c>
      <c r="E1834" s="1">
        <v>456494354</v>
      </c>
      <c r="F1834" s="1">
        <v>1376813649</v>
      </c>
      <c r="G1834">
        <v>-4</v>
      </c>
      <c r="H1834">
        <v>0</v>
      </c>
      <c r="I1834">
        <v>-4</v>
      </c>
      <c r="J1834">
        <v>-14</v>
      </c>
      <c r="K1834">
        <v>-18</v>
      </c>
      <c r="L1834">
        <v>-18</v>
      </c>
      <c r="M1834">
        <v>-18</v>
      </c>
      <c r="N1834">
        <v>23</v>
      </c>
      <c r="O1834">
        <v>1</v>
      </c>
      <c r="P1834">
        <v>6</v>
      </c>
      <c r="Q1834">
        <v>2870</v>
      </c>
      <c r="U1834" t="str">
        <f t="shared" si="76"/>
        <v>Nord</v>
      </c>
      <c r="V1834">
        <f t="shared" si="77"/>
        <v>21</v>
      </c>
    </row>
    <row r="1835" spans="1:22" x14ac:dyDescent="0.2">
      <c r="A1835" s="6">
        <v>43972</v>
      </c>
      <c r="B1835" t="s">
        <v>14</v>
      </c>
      <c r="C1835">
        <v>12</v>
      </c>
      <c r="D1835" t="s">
        <v>20</v>
      </c>
      <c r="E1835" s="1">
        <v>4189277044</v>
      </c>
      <c r="F1835" s="1">
        <v>1248366722</v>
      </c>
      <c r="G1835">
        <v>-9</v>
      </c>
      <c r="H1835">
        <v>-6</v>
      </c>
      <c r="I1835">
        <v>-15</v>
      </c>
      <c r="J1835">
        <v>-134</v>
      </c>
      <c r="K1835">
        <v>-149</v>
      </c>
      <c r="L1835">
        <v>-149</v>
      </c>
      <c r="M1835">
        <v>-149</v>
      </c>
      <c r="N1835">
        <v>159</v>
      </c>
      <c r="O1835">
        <v>15</v>
      </c>
      <c r="P1835">
        <v>25</v>
      </c>
      <c r="Q1835">
        <v>4222</v>
      </c>
      <c r="U1835" t="str">
        <f t="shared" si="76"/>
        <v>Centro</v>
      </c>
      <c r="V1835">
        <f t="shared" si="77"/>
        <v>21</v>
      </c>
    </row>
    <row r="1836" spans="1:22" x14ac:dyDescent="0.2">
      <c r="A1836" s="6">
        <v>43972</v>
      </c>
      <c r="B1836" t="s">
        <v>14</v>
      </c>
      <c r="C1836">
        <v>7</v>
      </c>
      <c r="D1836" t="s">
        <v>21</v>
      </c>
      <c r="E1836" s="1">
        <v>4441149315</v>
      </c>
      <c r="F1836" s="1">
        <v>89326992</v>
      </c>
      <c r="G1836">
        <v>-27</v>
      </c>
      <c r="H1836">
        <v>0</v>
      </c>
      <c r="I1836">
        <v>-27</v>
      </c>
      <c r="J1836">
        <v>-76</v>
      </c>
      <c r="K1836">
        <v>-103</v>
      </c>
      <c r="L1836">
        <v>-103</v>
      </c>
      <c r="M1836">
        <v>-103</v>
      </c>
      <c r="N1836">
        <v>147</v>
      </c>
      <c r="O1836">
        <v>11</v>
      </c>
      <c r="P1836">
        <v>55</v>
      </c>
      <c r="Q1836">
        <v>1871</v>
      </c>
      <c r="U1836" t="str">
        <f t="shared" si="76"/>
        <v>Nord</v>
      </c>
      <c r="V1836">
        <f t="shared" si="77"/>
        <v>21</v>
      </c>
    </row>
    <row r="1837" spans="1:22" x14ac:dyDescent="0.2">
      <c r="A1837" s="6">
        <v>43972</v>
      </c>
      <c r="B1837" t="s">
        <v>14</v>
      </c>
      <c r="C1837">
        <v>3</v>
      </c>
      <c r="D1837" t="s">
        <v>22</v>
      </c>
      <c r="E1837" s="1">
        <v>4546679409</v>
      </c>
      <c r="F1837" s="1">
        <v>9190347404</v>
      </c>
      <c r="G1837">
        <v>-162</v>
      </c>
      <c r="H1837">
        <v>-5</v>
      </c>
      <c r="I1837">
        <v>-167</v>
      </c>
      <c r="J1837">
        <v>211</v>
      </c>
      <c r="K1837">
        <v>44</v>
      </c>
      <c r="L1837">
        <v>44</v>
      </c>
      <c r="M1837">
        <v>44</v>
      </c>
      <c r="N1837">
        <v>207</v>
      </c>
      <c r="O1837">
        <v>65</v>
      </c>
      <c r="P1837">
        <v>316</v>
      </c>
      <c r="Q1837">
        <v>14702</v>
      </c>
      <c r="U1837" t="str">
        <f t="shared" si="76"/>
        <v>Nord</v>
      </c>
      <c r="V1837">
        <f t="shared" si="77"/>
        <v>21</v>
      </c>
    </row>
    <row r="1838" spans="1:22" x14ac:dyDescent="0.2">
      <c r="A1838" s="6">
        <v>43972</v>
      </c>
      <c r="B1838" t="s">
        <v>14</v>
      </c>
      <c r="C1838">
        <v>11</v>
      </c>
      <c r="D1838" t="s">
        <v>23</v>
      </c>
      <c r="E1838" s="1">
        <v>4361675973</v>
      </c>
      <c r="F1838" s="1">
        <v>135188753</v>
      </c>
      <c r="G1838">
        <v>-14</v>
      </c>
      <c r="H1838">
        <v>0</v>
      </c>
      <c r="I1838">
        <v>-14</v>
      </c>
      <c r="J1838">
        <v>-128</v>
      </c>
      <c r="K1838">
        <v>-142</v>
      </c>
      <c r="L1838">
        <v>-142</v>
      </c>
      <c r="M1838">
        <v>-142</v>
      </c>
      <c r="N1838">
        <v>151</v>
      </c>
      <c r="O1838">
        <v>3</v>
      </c>
      <c r="P1838">
        <v>12</v>
      </c>
      <c r="Q1838">
        <v>1792</v>
      </c>
      <c r="U1838" t="str">
        <f t="shared" si="76"/>
        <v>Centro</v>
      </c>
      <c r="V1838">
        <f t="shared" si="77"/>
        <v>21</v>
      </c>
    </row>
    <row r="1839" spans="1:22" x14ac:dyDescent="0.2">
      <c r="A1839" s="6">
        <v>43972</v>
      </c>
      <c r="B1839" t="s">
        <v>14</v>
      </c>
      <c r="C1839">
        <v>14</v>
      </c>
      <c r="D1839" t="s">
        <v>24</v>
      </c>
      <c r="E1839" s="1">
        <v>4155774754</v>
      </c>
      <c r="F1839" s="1">
        <v>1465916051</v>
      </c>
      <c r="G1839">
        <v>1</v>
      </c>
      <c r="H1839">
        <v>0</v>
      </c>
      <c r="I1839">
        <v>1</v>
      </c>
      <c r="J1839">
        <v>-5</v>
      </c>
      <c r="K1839">
        <v>-4</v>
      </c>
      <c r="L1839">
        <v>-4</v>
      </c>
      <c r="M1839">
        <v>-4</v>
      </c>
      <c r="N1839">
        <v>5</v>
      </c>
      <c r="O1839">
        <v>0</v>
      </c>
      <c r="P1839">
        <v>1</v>
      </c>
      <c r="Q1839">
        <v>95</v>
      </c>
      <c r="U1839" t="str">
        <f t="shared" si="76"/>
        <v>Sud</v>
      </c>
      <c r="V1839">
        <f t="shared" si="77"/>
        <v>21</v>
      </c>
    </row>
    <row r="1840" spans="1:22" x14ac:dyDescent="0.2">
      <c r="A1840" s="6">
        <v>43972</v>
      </c>
      <c r="B1840" t="s">
        <v>14</v>
      </c>
      <c r="C1840">
        <v>21</v>
      </c>
      <c r="D1840" t="s">
        <v>25</v>
      </c>
      <c r="E1840" s="1">
        <v>4649933453</v>
      </c>
      <c r="F1840" s="1">
        <v>1135662422</v>
      </c>
      <c r="G1840">
        <v>7</v>
      </c>
      <c r="H1840">
        <v>0</v>
      </c>
      <c r="I1840">
        <v>7</v>
      </c>
      <c r="J1840">
        <v>-29</v>
      </c>
      <c r="K1840">
        <v>-22</v>
      </c>
      <c r="L1840">
        <v>-22</v>
      </c>
      <c r="M1840">
        <v>-22</v>
      </c>
      <c r="N1840">
        <v>22</v>
      </c>
      <c r="O1840">
        <v>0</v>
      </c>
      <c r="P1840">
        <v>0</v>
      </c>
      <c r="Q1840">
        <v>794</v>
      </c>
      <c r="U1840" t="str">
        <f t="shared" si="76"/>
        <v>Nord</v>
      </c>
      <c r="V1840">
        <f t="shared" si="77"/>
        <v>21</v>
      </c>
    </row>
    <row r="1841" spans="1:22" x14ac:dyDescent="0.2">
      <c r="A1841" s="6">
        <v>43972</v>
      </c>
      <c r="B1841" t="s">
        <v>14</v>
      </c>
      <c r="C1841">
        <v>22</v>
      </c>
      <c r="D1841" t="s">
        <v>26</v>
      </c>
      <c r="E1841" s="1">
        <v>4606893511</v>
      </c>
      <c r="F1841" s="1">
        <v>1112123097</v>
      </c>
      <c r="G1841">
        <v>1</v>
      </c>
      <c r="H1841">
        <v>0</v>
      </c>
      <c r="I1841">
        <v>1</v>
      </c>
      <c r="J1841">
        <v>-61</v>
      </c>
      <c r="K1841">
        <v>-60</v>
      </c>
      <c r="L1841">
        <v>-60</v>
      </c>
      <c r="M1841">
        <v>-60</v>
      </c>
      <c r="N1841">
        <v>70</v>
      </c>
      <c r="O1841">
        <v>0</v>
      </c>
      <c r="P1841">
        <v>10</v>
      </c>
      <c r="Q1841">
        <v>1818</v>
      </c>
      <c r="U1841" t="str">
        <f t="shared" si="76"/>
        <v>Nord</v>
      </c>
      <c r="V1841">
        <f t="shared" si="77"/>
        <v>21</v>
      </c>
    </row>
    <row r="1842" spans="1:22" x14ac:dyDescent="0.2">
      <c r="A1842" s="6">
        <v>43972</v>
      </c>
      <c r="B1842" t="s">
        <v>14</v>
      </c>
      <c r="C1842">
        <v>1</v>
      </c>
      <c r="D1842" t="s">
        <v>27</v>
      </c>
      <c r="E1842" s="1">
        <v>450732745</v>
      </c>
      <c r="F1842" s="1">
        <v>7680687483</v>
      </c>
      <c r="G1842">
        <v>-34</v>
      </c>
      <c r="H1842">
        <v>-13</v>
      </c>
      <c r="I1842">
        <v>-47</v>
      </c>
      <c r="J1842">
        <v>-394</v>
      </c>
      <c r="K1842">
        <v>-441</v>
      </c>
      <c r="L1842">
        <v>-441</v>
      </c>
      <c r="M1842">
        <v>-441</v>
      </c>
      <c r="N1842">
        <v>522</v>
      </c>
      <c r="O1842">
        <v>24</v>
      </c>
      <c r="P1842">
        <v>105</v>
      </c>
      <c r="Q1842">
        <v>6662</v>
      </c>
      <c r="U1842" t="str">
        <f t="shared" si="76"/>
        <v>Nord</v>
      </c>
      <c r="V1842">
        <f t="shared" si="77"/>
        <v>21</v>
      </c>
    </row>
    <row r="1843" spans="1:22" x14ac:dyDescent="0.2">
      <c r="A1843" s="6">
        <v>43972</v>
      </c>
      <c r="B1843" t="s">
        <v>14</v>
      </c>
      <c r="C1843">
        <v>16</v>
      </c>
      <c r="D1843" t="s">
        <v>28</v>
      </c>
      <c r="E1843" s="1">
        <v>4112559576</v>
      </c>
      <c r="F1843" s="1">
        <v>1686736689</v>
      </c>
      <c r="G1843">
        <v>-6</v>
      </c>
      <c r="H1843">
        <v>-1</v>
      </c>
      <c r="I1843">
        <v>-7</v>
      </c>
      <c r="J1843">
        <v>-56</v>
      </c>
      <c r="K1843">
        <v>-63</v>
      </c>
      <c r="L1843">
        <v>-63</v>
      </c>
      <c r="M1843">
        <v>-63</v>
      </c>
      <c r="N1843">
        <v>69</v>
      </c>
      <c r="O1843">
        <v>0</v>
      </c>
      <c r="P1843">
        <v>6</v>
      </c>
      <c r="Q1843">
        <v>1694</v>
      </c>
      <c r="U1843" t="str">
        <f t="shared" si="76"/>
        <v>Sud</v>
      </c>
      <c r="V1843">
        <f t="shared" si="77"/>
        <v>21</v>
      </c>
    </row>
    <row r="1844" spans="1:22" x14ac:dyDescent="0.2">
      <c r="A1844" s="6">
        <v>43972</v>
      </c>
      <c r="B1844" t="s">
        <v>14</v>
      </c>
      <c r="C1844">
        <v>20</v>
      </c>
      <c r="D1844" t="s">
        <v>29</v>
      </c>
      <c r="E1844" s="1">
        <v>3921531192</v>
      </c>
      <c r="F1844" s="1">
        <v>9110616306</v>
      </c>
      <c r="G1844">
        <v>-4</v>
      </c>
      <c r="H1844">
        <v>2</v>
      </c>
      <c r="I1844">
        <v>-2</v>
      </c>
      <c r="J1844">
        <v>-11</v>
      </c>
      <c r="K1844">
        <v>-13</v>
      </c>
      <c r="L1844">
        <v>-13</v>
      </c>
      <c r="M1844">
        <v>-13</v>
      </c>
      <c r="N1844">
        <v>13</v>
      </c>
      <c r="O1844">
        <v>1</v>
      </c>
      <c r="P1844">
        <v>1</v>
      </c>
      <c r="Q1844">
        <v>1223</v>
      </c>
      <c r="U1844" t="str">
        <f t="shared" si="76"/>
        <v>Sud</v>
      </c>
      <c r="V1844">
        <f t="shared" si="77"/>
        <v>21</v>
      </c>
    </row>
    <row r="1845" spans="1:22" x14ac:dyDescent="0.2">
      <c r="A1845" s="6">
        <v>43972</v>
      </c>
      <c r="B1845" t="s">
        <v>14</v>
      </c>
      <c r="C1845">
        <v>19</v>
      </c>
      <c r="D1845" t="s">
        <v>30</v>
      </c>
      <c r="E1845" s="1">
        <v>3811569725</v>
      </c>
      <c r="F1845" s="1">
        <v>133623567</v>
      </c>
      <c r="G1845">
        <v>-11</v>
      </c>
      <c r="H1845">
        <v>0</v>
      </c>
      <c r="I1845">
        <v>-11</v>
      </c>
      <c r="J1845">
        <v>10</v>
      </c>
      <c r="K1845">
        <v>-1</v>
      </c>
      <c r="L1845">
        <v>-1</v>
      </c>
      <c r="M1845">
        <v>-1</v>
      </c>
      <c r="N1845">
        <v>7</v>
      </c>
      <c r="O1845">
        <v>0</v>
      </c>
      <c r="P1845">
        <v>6</v>
      </c>
      <c r="Q1845">
        <v>3775</v>
      </c>
      <c r="U1845" t="str">
        <f t="shared" si="76"/>
        <v>Sud</v>
      </c>
      <c r="V1845">
        <f t="shared" si="77"/>
        <v>21</v>
      </c>
    </row>
    <row r="1846" spans="1:22" x14ac:dyDescent="0.2">
      <c r="A1846" s="6">
        <v>43972</v>
      </c>
      <c r="B1846" t="s">
        <v>14</v>
      </c>
      <c r="C1846">
        <v>9</v>
      </c>
      <c r="D1846" t="s">
        <v>31</v>
      </c>
      <c r="E1846" s="1">
        <v>4376923077</v>
      </c>
      <c r="F1846" s="1">
        <v>1125588885</v>
      </c>
      <c r="G1846">
        <v>-9</v>
      </c>
      <c r="H1846">
        <v>-4</v>
      </c>
      <c r="I1846">
        <v>-13</v>
      </c>
      <c r="J1846">
        <v>-227</v>
      </c>
      <c r="K1846">
        <v>-240</v>
      </c>
      <c r="L1846">
        <v>-240</v>
      </c>
      <c r="M1846">
        <v>-240</v>
      </c>
      <c r="N1846">
        <v>252</v>
      </c>
      <c r="O1846">
        <v>6</v>
      </c>
      <c r="P1846">
        <v>18</v>
      </c>
      <c r="Q1846">
        <v>4316</v>
      </c>
      <c r="U1846" t="str">
        <f t="shared" si="76"/>
        <v>Centro</v>
      </c>
      <c r="V1846">
        <f t="shared" si="77"/>
        <v>21</v>
      </c>
    </row>
    <row r="1847" spans="1:22" x14ac:dyDescent="0.2">
      <c r="A1847" s="6">
        <v>43972</v>
      </c>
      <c r="B1847" t="s">
        <v>14</v>
      </c>
      <c r="C1847">
        <v>10</v>
      </c>
      <c r="D1847" t="s">
        <v>32</v>
      </c>
      <c r="E1847" s="1">
        <v>4310675841</v>
      </c>
      <c r="F1847" s="1">
        <v>1238824698</v>
      </c>
      <c r="G1847">
        <v>-8</v>
      </c>
      <c r="H1847">
        <v>0</v>
      </c>
      <c r="I1847">
        <v>-8</v>
      </c>
      <c r="J1847">
        <v>3</v>
      </c>
      <c r="K1847">
        <v>-5</v>
      </c>
      <c r="L1847">
        <v>-5</v>
      </c>
      <c r="M1847">
        <v>-5</v>
      </c>
      <c r="N1847">
        <v>7</v>
      </c>
      <c r="O1847">
        <v>0</v>
      </c>
      <c r="P1847">
        <v>2</v>
      </c>
      <c r="Q1847">
        <v>1251</v>
      </c>
      <c r="U1847" t="str">
        <f t="shared" si="76"/>
        <v>Centro</v>
      </c>
      <c r="V1847">
        <f t="shared" si="77"/>
        <v>21</v>
      </c>
    </row>
    <row r="1848" spans="1:22" x14ac:dyDescent="0.2">
      <c r="A1848" s="6">
        <v>43972</v>
      </c>
      <c r="B1848" t="s">
        <v>14</v>
      </c>
      <c r="C1848">
        <v>2</v>
      </c>
      <c r="D1848" t="s">
        <v>33</v>
      </c>
      <c r="E1848" s="1">
        <v>4573750286</v>
      </c>
      <c r="F1848" s="1">
        <v>7320149366</v>
      </c>
      <c r="G1848">
        <v>1</v>
      </c>
      <c r="H1848">
        <v>0</v>
      </c>
      <c r="I1848">
        <v>1</v>
      </c>
      <c r="J1848">
        <v>-4</v>
      </c>
      <c r="K1848">
        <v>-3</v>
      </c>
      <c r="L1848">
        <v>-3</v>
      </c>
      <c r="M1848">
        <v>-3</v>
      </c>
      <c r="N1848">
        <v>4</v>
      </c>
      <c r="O1848">
        <v>0</v>
      </c>
      <c r="P1848">
        <v>1</v>
      </c>
      <c r="Q1848">
        <v>341</v>
      </c>
      <c r="U1848" t="str">
        <f t="shared" si="76"/>
        <v>Nord</v>
      </c>
      <c r="V1848">
        <f t="shared" si="77"/>
        <v>21</v>
      </c>
    </row>
    <row r="1849" spans="1:22" x14ac:dyDescent="0.2">
      <c r="A1849" s="6">
        <v>43972</v>
      </c>
      <c r="B1849" t="s">
        <v>14</v>
      </c>
      <c r="C1849">
        <v>5</v>
      </c>
      <c r="D1849" t="s">
        <v>34</v>
      </c>
      <c r="E1849" s="1">
        <v>4543490485</v>
      </c>
      <c r="F1849" s="1">
        <v>1233845213</v>
      </c>
      <c r="G1849">
        <v>-18</v>
      </c>
      <c r="H1849">
        <v>-1</v>
      </c>
      <c r="I1849">
        <v>-19</v>
      </c>
      <c r="J1849">
        <v>-227</v>
      </c>
      <c r="K1849">
        <v>-246</v>
      </c>
      <c r="L1849">
        <v>-246</v>
      </c>
      <c r="M1849">
        <v>-246</v>
      </c>
      <c r="N1849">
        <v>245</v>
      </c>
      <c r="O1849">
        <v>9</v>
      </c>
      <c r="P1849">
        <v>8</v>
      </c>
      <c r="Q1849">
        <v>11775</v>
      </c>
      <c r="U1849" t="str">
        <f t="shared" si="76"/>
        <v>Nord</v>
      </c>
      <c r="V1849">
        <f t="shared" si="77"/>
        <v>21</v>
      </c>
    </row>
    <row r="1850" spans="1:22" x14ac:dyDescent="0.2">
      <c r="A1850" s="6">
        <v>43973</v>
      </c>
      <c r="B1850" t="s">
        <v>14</v>
      </c>
      <c r="C1850">
        <v>13</v>
      </c>
      <c r="D1850" t="s">
        <v>15</v>
      </c>
      <c r="E1850" s="1">
        <v>4235122196</v>
      </c>
      <c r="F1850" s="1">
        <v>1339843823</v>
      </c>
      <c r="G1850">
        <v>-18</v>
      </c>
      <c r="H1850">
        <v>-1</v>
      </c>
      <c r="I1850">
        <v>-19</v>
      </c>
      <c r="J1850">
        <v>-74</v>
      </c>
      <c r="K1850">
        <v>-93</v>
      </c>
      <c r="L1850">
        <v>-93</v>
      </c>
      <c r="M1850">
        <v>-93</v>
      </c>
      <c r="N1850">
        <v>98</v>
      </c>
      <c r="O1850">
        <v>3</v>
      </c>
      <c r="P1850">
        <v>8</v>
      </c>
      <c r="Q1850">
        <v>1795</v>
      </c>
      <c r="U1850" t="str">
        <f t="shared" ref="U1850:U1870" si="78">VLOOKUP(D1850,Zone,2)</f>
        <v>Centro</v>
      </c>
      <c r="V1850">
        <f t="shared" ref="V1850:V1870" si="79">WEEKNUM(A1850)</f>
        <v>21</v>
      </c>
    </row>
    <row r="1851" spans="1:22" x14ac:dyDescent="0.2">
      <c r="A1851" s="6">
        <v>43973</v>
      </c>
      <c r="B1851" t="s">
        <v>14</v>
      </c>
      <c r="C1851">
        <v>17</v>
      </c>
      <c r="D1851" t="s">
        <v>16</v>
      </c>
      <c r="E1851" s="1">
        <v>4063947052</v>
      </c>
      <c r="F1851" s="1">
        <v>1580514834</v>
      </c>
      <c r="G1851">
        <v>0</v>
      </c>
      <c r="H1851">
        <v>0</v>
      </c>
      <c r="I1851">
        <v>0</v>
      </c>
      <c r="J1851">
        <v>-11</v>
      </c>
      <c r="K1851">
        <v>-11</v>
      </c>
      <c r="L1851">
        <v>-11</v>
      </c>
      <c r="M1851">
        <v>-11</v>
      </c>
      <c r="N1851">
        <v>11</v>
      </c>
      <c r="O1851">
        <v>0</v>
      </c>
      <c r="P1851">
        <v>0</v>
      </c>
      <c r="Q1851">
        <v>508</v>
      </c>
      <c r="U1851" t="str">
        <f t="shared" si="78"/>
        <v>Sud</v>
      </c>
      <c r="V1851">
        <f t="shared" si="79"/>
        <v>21</v>
      </c>
    </row>
    <row r="1852" spans="1:22" x14ac:dyDescent="0.2">
      <c r="A1852" s="6">
        <v>43973</v>
      </c>
      <c r="B1852" t="s">
        <v>14</v>
      </c>
      <c r="C1852">
        <v>18</v>
      </c>
      <c r="D1852" t="s">
        <v>17</v>
      </c>
      <c r="E1852" s="1">
        <v>3890597598</v>
      </c>
      <c r="F1852" s="1">
        <v>1659440194</v>
      </c>
      <c r="G1852">
        <v>0</v>
      </c>
      <c r="H1852">
        <v>0</v>
      </c>
      <c r="I1852">
        <v>0</v>
      </c>
      <c r="J1852">
        <v>-24</v>
      </c>
      <c r="K1852">
        <v>-24</v>
      </c>
      <c r="L1852">
        <v>-24</v>
      </c>
      <c r="M1852">
        <v>-24</v>
      </c>
      <c r="N1852">
        <v>25</v>
      </c>
      <c r="O1852">
        <v>0</v>
      </c>
      <c r="P1852">
        <v>1</v>
      </c>
      <c r="Q1852">
        <v>1123</v>
      </c>
      <c r="U1852" t="str">
        <f t="shared" si="78"/>
        <v>Sud</v>
      </c>
      <c r="V1852">
        <f t="shared" si="79"/>
        <v>21</v>
      </c>
    </row>
    <row r="1853" spans="1:22" x14ac:dyDescent="0.2">
      <c r="A1853" s="6">
        <v>43973</v>
      </c>
      <c r="B1853" t="s">
        <v>14</v>
      </c>
      <c r="C1853">
        <v>15</v>
      </c>
      <c r="D1853" t="s">
        <v>18</v>
      </c>
      <c r="E1853" s="1">
        <v>4083956555</v>
      </c>
      <c r="F1853" s="1">
        <v>1425084984</v>
      </c>
      <c r="G1853">
        <v>0</v>
      </c>
      <c r="H1853">
        <v>0</v>
      </c>
      <c r="I1853">
        <v>0</v>
      </c>
      <c r="J1853">
        <v>-81</v>
      </c>
      <c r="K1853">
        <v>-81</v>
      </c>
      <c r="L1853">
        <v>-81</v>
      </c>
      <c r="M1853">
        <v>-81</v>
      </c>
      <c r="N1853">
        <v>90</v>
      </c>
      <c r="O1853">
        <v>1</v>
      </c>
      <c r="P1853">
        <v>10</v>
      </c>
      <c r="Q1853">
        <v>5983</v>
      </c>
      <c r="U1853" t="str">
        <f t="shared" si="78"/>
        <v>Sud</v>
      </c>
      <c r="V1853">
        <f t="shared" si="79"/>
        <v>21</v>
      </c>
    </row>
    <row r="1854" spans="1:22" x14ac:dyDescent="0.2">
      <c r="A1854" s="6">
        <v>43973</v>
      </c>
      <c r="B1854" t="s">
        <v>14</v>
      </c>
      <c r="C1854">
        <v>8</v>
      </c>
      <c r="D1854" t="s">
        <v>46</v>
      </c>
      <c r="E1854" s="1">
        <v>4449436681</v>
      </c>
      <c r="F1854" s="1">
        <v>113417208</v>
      </c>
      <c r="G1854">
        <v>-40</v>
      </c>
      <c r="H1854">
        <v>-3</v>
      </c>
      <c r="I1854">
        <v>-43</v>
      </c>
      <c r="J1854">
        <v>-153</v>
      </c>
      <c r="K1854">
        <v>-196</v>
      </c>
      <c r="L1854">
        <v>-196</v>
      </c>
      <c r="M1854">
        <v>-196</v>
      </c>
      <c r="N1854">
        <v>237</v>
      </c>
      <c r="O1854">
        <v>12</v>
      </c>
      <c r="P1854">
        <v>53</v>
      </c>
      <c r="Q1854">
        <v>3940</v>
      </c>
      <c r="U1854" t="str">
        <f t="shared" si="78"/>
        <v>Nord</v>
      </c>
      <c r="V1854">
        <f t="shared" si="79"/>
        <v>21</v>
      </c>
    </row>
    <row r="1855" spans="1:22" x14ac:dyDescent="0.2">
      <c r="A1855" s="6">
        <v>43973</v>
      </c>
      <c r="B1855" t="s">
        <v>14</v>
      </c>
      <c r="C1855">
        <v>6</v>
      </c>
      <c r="D1855" t="s">
        <v>19</v>
      </c>
      <c r="E1855" s="1">
        <v>456494354</v>
      </c>
      <c r="F1855" s="1">
        <v>1376813649</v>
      </c>
      <c r="G1855">
        <v>-4</v>
      </c>
      <c r="H1855">
        <v>0</v>
      </c>
      <c r="I1855">
        <v>-4</v>
      </c>
      <c r="J1855">
        <v>-89</v>
      </c>
      <c r="K1855">
        <v>-93</v>
      </c>
      <c r="L1855">
        <v>-93</v>
      </c>
      <c r="M1855">
        <v>-93</v>
      </c>
      <c r="N1855">
        <v>103</v>
      </c>
      <c r="O1855">
        <v>2</v>
      </c>
      <c r="P1855">
        <v>12</v>
      </c>
      <c r="Q1855">
        <v>2521</v>
      </c>
      <c r="U1855" t="str">
        <f t="shared" si="78"/>
        <v>Nord</v>
      </c>
      <c r="V1855">
        <f t="shared" si="79"/>
        <v>21</v>
      </c>
    </row>
    <row r="1856" spans="1:22" x14ac:dyDescent="0.2">
      <c r="A1856" s="6">
        <v>43973</v>
      </c>
      <c r="B1856" t="s">
        <v>14</v>
      </c>
      <c r="C1856">
        <v>12</v>
      </c>
      <c r="D1856" t="s">
        <v>20</v>
      </c>
      <c r="E1856" s="1">
        <v>4189277044</v>
      </c>
      <c r="F1856" s="1">
        <v>1248366722</v>
      </c>
      <c r="G1856">
        <v>1</v>
      </c>
      <c r="H1856">
        <v>-1</v>
      </c>
      <c r="I1856">
        <v>0</v>
      </c>
      <c r="J1856">
        <v>-2</v>
      </c>
      <c r="K1856">
        <v>-2</v>
      </c>
      <c r="L1856">
        <v>-2</v>
      </c>
      <c r="M1856">
        <v>-2</v>
      </c>
      <c r="N1856">
        <v>26</v>
      </c>
      <c r="O1856">
        <v>7</v>
      </c>
      <c r="P1856">
        <v>31</v>
      </c>
      <c r="Q1856">
        <v>5019</v>
      </c>
      <c r="U1856" t="str">
        <f t="shared" si="78"/>
        <v>Centro</v>
      </c>
      <c r="V1856">
        <f t="shared" si="79"/>
        <v>21</v>
      </c>
    </row>
    <row r="1857" spans="1:22" x14ac:dyDescent="0.2">
      <c r="A1857" s="6">
        <v>43973</v>
      </c>
      <c r="B1857" t="s">
        <v>14</v>
      </c>
      <c r="C1857">
        <v>7</v>
      </c>
      <c r="D1857" t="s">
        <v>21</v>
      </c>
      <c r="E1857" s="1">
        <v>4441149315</v>
      </c>
      <c r="F1857" s="1">
        <v>89326992</v>
      </c>
      <c r="G1857">
        <v>-14</v>
      </c>
      <c r="H1857">
        <v>-3</v>
      </c>
      <c r="I1857">
        <v>-17</v>
      </c>
      <c r="J1857">
        <v>-150</v>
      </c>
      <c r="K1857">
        <v>-167</v>
      </c>
      <c r="L1857">
        <v>-167</v>
      </c>
      <c r="M1857">
        <v>-167</v>
      </c>
      <c r="N1857">
        <v>202</v>
      </c>
      <c r="O1857">
        <v>10</v>
      </c>
      <c r="P1857">
        <v>45</v>
      </c>
      <c r="Q1857">
        <v>2518</v>
      </c>
      <c r="U1857" t="str">
        <f t="shared" si="78"/>
        <v>Nord</v>
      </c>
      <c r="V1857">
        <f t="shared" si="79"/>
        <v>21</v>
      </c>
    </row>
    <row r="1858" spans="1:22" x14ac:dyDescent="0.2">
      <c r="A1858" s="6">
        <v>43973</v>
      </c>
      <c r="B1858" t="s">
        <v>14</v>
      </c>
      <c r="C1858">
        <v>3</v>
      </c>
      <c r="D1858" t="s">
        <v>22</v>
      </c>
      <c r="E1858" s="1">
        <v>4546679409</v>
      </c>
      <c r="F1858" s="1">
        <v>9190347404</v>
      </c>
      <c r="G1858">
        <v>-91</v>
      </c>
      <c r="H1858">
        <v>-19</v>
      </c>
      <c r="I1858">
        <v>-110</v>
      </c>
      <c r="J1858">
        <v>-672</v>
      </c>
      <c r="K1858">
        <v>-782</v>
      </c>
      <c r="L1858">
        <v>-782</v>
      </c>
      <c r="M1858">
        <v>-782</v>
      </c>
      <c r="N1858">
        <v>1018</v>
      </c>
      <c r="O1858">
        <v>57</v>
      </c>
      <c r="P1858">
        <v>293</v>
      </c>
      <c r="Q1858">
        <v>19028</v>
      </c>
      <c r="U1858" t="str">
        <f t="shared" si="78"/>
        <v>Nord</v>
      </c>
      <c r="V1858">
        <f t="shared" si="79"/>
        <v>21</v>
      </c>
    </row>
    <row r="1859" spans="1:22" x14ac:dyDescent="0.2">
      <c r="A1859" s="6">
        <v>43973</v>
      </c>
      <c r="B1859" t="s">
        <v>14</v>
      </c>
      <c r="C1859">
        <v>11</v>
      </c>
      <c r="D1859" t="s">
        <v>23</v>
      </c>
      <c r="E1859" s="1">
        <v>4361675973</v>
      </c>
      <c r="F1859" s="1">
        <v>135188753</v>
      </c>
      <c r="G1859">
        <v>-10</v>
      </c>
      <c r="H1859">
        <v>-1</v>
      </c>
      <c r="I1859">
        <v>-11</v>
      </c>
      <c r="J1859">
        <v>-53</v>
      </c>
      <c r="K1859">
        <v>-64</v>
      </c>
      <c r="L1859">
        <v>-64</v>
      </c>
      <c r="M1859">
        <v>-64</v>
      </c>
      <c r="N1859">
        <v>72</v>
      </c>
      <c r="O1859">
        <v>0</v>
      </c>
      <c r="P1859">
        <v>8</v>
      </c>
      <c r="Q1859">
        <v>1664</v>
      </c>
      <c r="U1859" t="str">
        <f t="shared" si="78"/>
        <v>Centro</v>
      </c>
      <c r="V1859">
        <f t="shared" si="79"/>
        <v>21</v>
      </c>
    </row>
    <row r="1860" spans="1:22" x14ac:dyDescent="0.2">
      <c r="A1860" s="6">
        <v>43973</v>
      </c>
      <c r="B1860" t="s">
        <v>14</v>
      </c>
      <c r="C1860">
        <v>14</v>
      </c>
      <c r="D1860" t="s">
        <v>24</v>
      </c>
      <c r="E1860" s="1">
        <v>4155774754</v>
      </c>
      <c r="F1860" s="1">
        <v>1465916051</v>
      </c>
      <c r="G1860">
        <v>0</v>
      </c>
      <c r="H1860">
        <v>0</v>
      </c>
      <c r="I1860">
        <v>0</v>
      </c>
      <c r="J1860">
        <v>-10</v>
      </c>
      <c r="K1860">
        <v>-10</v>
      </c>
      <c r="L1860">
        <v>-10</v>
      </c>
      <c r="M1860">
        <v>-10</v>
      </c>
      <c r="N1860">
        <v>13</v>
      </c>
      <c r="O1860">
        <v>0</v>
      </c>
      <c r="P1860">
        <v>3</v>
      </c>
      <c r="Q1860">
        <v>363</v>
      </c>
      <c r="U1860" t="str">
        <f t="shared" si="78"/>
        <v>Sud</v>
      </c>
      <c r="V1860">
        <f t="shared" si="79"/>
        <v>21</v>
      </c>
    </row>
    <row r="1861" spans="1:22" x14ac:dyDescent="0.2">
      <c r="A1861" s="6">
        <v>43973</v>
      </c>
      <c r="B1861" t="s">
        <v>14</v>
      </c>
      <c r="C1861">
        <v>21</v>
      </c>
      <c r="D1861" t="s">
        <v>25</v>
      </c>
      <c r="E1861" s="1">
        <v>4649933453</v>
      </c>
      <c r="F1861" s="1">
        <v>1135662422</v>
      </c>
      <c r="G1861">
        <v>-16</v>
      </c>
      <c r="H1861">
        <v>0</v>
      </c>
      <c r="I1861">
        <v>-16</v>
      </c>
      <c r="J1861">
        <v>-10</v>
      </c>
      <c r="K1861">
        <v>-26</v>
      </c>
      <c r="L1861">
        <v>-26</v>
      </c>
      <c r="M1861">
        <v>-26</v>
      </c>
      <c r="N1861">
        <v>29</v>
      </c>
      <c r="O1861">
        <v>0</v>
      </c>
      <c r="P1861">
        <v>3</v>
      </c>
      <c r="Q1861">
        <v>1084</v>
      </c>
      <c r="U1861" t="str">
        <f t="shared" si="78"/>
        <v>Nord</v>
      </c>
      <c r="V1861">
        <f t="shared" si="79"/>
        <v>21</v>
      </c>
    </row>
    <row r="1862" spans="1:22" x14ac:dyDescent="0.2">
      <c r="A1862" s="6">
        <v>43973</v>
      </c>
      <c r="B1862" t="s">
        <v>14</v>
      </c>
      <c r="C1862">
        <v>22</v>
      </c>
      <c r="D1862" t="s">
        <v>26</v>
      </c>
      <c r="E1862" s="1">
        <v>4606893511</v>
      </c>
      <c r="F1862" s="1">
        <v>1112123097</v>
      </c>
      <c r="G1862">
        <v>-8</v>
      </c>
      <c r="H1862">
        <v>-2</v>
      </c>
      <c r="I1862">
        <v>-10</v>
      </c>
      <c r="J1862">
        <v>551</v>
      </c>
      <c r="K1862">
        <v>541</v>
      </c>
      <c r="L1862">
        <v>541</v>
      </c>
      <c r="M1862">
        <v>541</v>
      </c>
      <c r="N1862">
        <v>-531</v>
      </c>
      <c r="O1862">
        <v>0</v>
      </c>
      <c r="P1862">
        <v>10</v>
      </c>
      <c r="Q1862">
        <v>2152</v>
      </c>
      <c r="U1862" t="str">
        <f t="shared" si="78"/>
        <v>Nord</v>
      </c>
      <c r="V1862">
        <f t="shared" si="79"/>
        <v>21</v>
      </c>
    </row>
    <row r="1863" spans="1:22" x14ac:dyDescent="0.2">
      <c r="A1863" s="6">
        <v>43973</v>
      </c>
      <c r="B1863" t="s">
        <v>14</v>
      </c>
      <c r="C1863">
        <v>1</v>
      </c>
      <c r="D1863" t="s">
        <v>27</v>
      </c>
      <c r="E1863" s="1">
        <v>450732745</v>
      </c>
      <c r="F1863" s="1">
        <v>7680687483</v>
      </c>
      <c r="G1863">
        <v>-65</v>
      </c>
      <c r="H1863">
        <v>-4</v>
      </c>
      <c r="I1863">
        <v>-69</v>
      </c>
      <c r="J1863">
        <v>-189</v>
      </c>
      <c r="K1863">
        <v>-258</v>
      </c>
      <c r="L1863">
        <v>-258</v>
      </c>
      <c r="M1863">
        <v>-258</v>
      </c>
      <c r="N1863">
        <v>330</v>
      </c>
      <c r="O1863">
        <v>15</v>
      </c>
      <c r="P1863">
        <v>87</v>
      </c>
      <c r="Q1863">
        <v>5347</v>
      </c>
      <c r="U1863" t="str">
        <f t="shared" si="78"/>
        <v>Nord</v>
      </c>
      <c r="V1863">
        <f t="shared" si="79"/>
        <v>21</v>
      </c>
    </row>
    <row r="1864" spans="1:22" x14ac:dyDescent="0.2">
      <c r="A1864" s="6">
        <v>43973</v>
      </c>
      <c r="B1864" t="s">
        <v>14</v>
      </c>
      <c r="C1864">
        <v>16</v>
      </c>
      <c r="D1864" t="s">
        <v>28</v>
      </c>
      <c r="E1864" s="1">
        <v>4112559576</v>
      </c>
      <c r="F1864" s="1">
        <v>1686736689</v>
      </c>
      <c r="G1864">
        <v>-3</v>
      </c>
      <c r="H1864">
        <v>-3</v>
      </c>
      <c r="I1864">
        <v>-6</v>
      </c>
      <c r="J1864">
        <v>5</v>
      </c>
      <c r="K1864">
        <v>-1</v>
      </c>
      <c r="L1864">
        <v>-1</v>
      </c>
      <c r="M1864">
        <v>-1</v>
      </c>
      <c r="N1864">
        <v>24</v>
      </c>
      <c r="O1864">
        <v>4</v>
      </c>
      <c r="P1864">
        <v>27</v>
      </c>
      <c r="Q1864">
        <v>2113</v>
      </c>
      <c r="U1864" t="str">
        <f t="shared" si="78"/>
        <v>Sud</v>
      </c>
      <c r="V1864">
        <f t="shared" si="79"/>
        <v>21</v>
      </c>
    </row>
    <row r="1865" spans="1:22" x14ac:dyDescent="0.2">
      <c r="A1865" s="6">
        <v>43973</v>
      </c>
      <c r="B1865" t="s">
        <v>14</v>
      </c>
      <c r="C1865">
        <v>20</v>
      </c>
      <c r="D1865" t="s">
        <v>29</v>
      </c>
      <c r="E1865" s="1">
        <v>3921531192</v>
      </c>
      <c r="F1865" s="1">
        <v>9110616306</v>
      </c>
      <c r="G1865">
        <v>-6</v>
      </c>
      <c r="H1865">
        <v>-6</v>
      </c>
      <c r="I1865">
        <v>-12</v>
      </c>
      <c r="J1865">
        <v>0</v>
      </c>
      <c r="K1865">
        <v>-12</v>
      </c>
      <c r="L1865">
        <v>-12</v>
      </c>
      <c r="M1865">
        <v>-12</v>
      </c>
      <c r="N1865">
        <v>11</v>
      </c>
      <c r="O1865">
        <v>1</v>
      </c>
      <c r="P1865">
        <v>0</v>
      </c>
      <c r="Q1865">
        <v>1394</v>
      </c>
      <c r="U1865" t="str">
        <f t="shared" si="78"/>
        <v>Sud</v>
      </c>
      <c r="V1865">
        <f t="shared" si="79"/>
        <v>21</v>
      </c>
    </row>
    <row r="1866" spans="1:22" x14ac:dyDescent="0.2">
      <c r="A1866" s="6">
        <v>43973</v>
      </c>
      <c r="B1866" t="s">
        <v>14</v>
      </c>
      <c r="C1866">
        <v>19</v>
      </c>
      <c r="D1866" t="s">
        <v>30</v>
      </c>
      <c r="E1866" s="1">
        <v>3811569725</v>
      </c>
      <c r="F1866" s="1">
        <v>133623567</v>
      </c>
      <c r="G1866">
        <v>-4</v>
      </c>
      <c r="H1866">
        <v>-1</v>
      </c>
      <c r="I1866">
        <v>-5</v>
      </c>
      <c r="J1866">
        <v>2</v>
      </c>
      <c r="K1866">
        <v>-3</v>
      </c>
      <c r="L1866">
        <v>-3</v>
      </c>
      <c r="M1866">
        <v>-3</v>
      </c>
      <c r="N1866">
        <v>7</v>
      </c>
      <c r="O1866">
        <v>0</v>
      </c>
      <c r="P1866">
        <v>4</v>
      </c>
      <c r="Q1866">
        <v>2083</v>
      </c>
      <c r="U1866" t="str">
        <f t="shared" si="78"/>
        <v>Sud</v>
      </c>
      <c r="V1866">
        <f t="shared" si="79"/>
        <v>21</v>
      </c>
    </row>
    <row r="1867" spans="1:22" x14ac:dyDescent="0.2">
      <c r="A1867" s="6">
        <v>43973</v>
      </c>
      <c r="B1867" t="s">
        <v>14</v>
      </c>
      <c r="C1867">
        <v>9</v>
      </c>
      <c r="D1867" t="s">
        <v>31</v>
      </c>
      <c r="E1867" s="1">
        <v>4376923077</v>
      </c>
      <c r="F1867" s="1">
        <v>1125588885</v>
      </c>
      <c r="G1867">
        <v>-7</v>
      </c>
      <c r="H1867">
        <v>1</v>
      </c>
      <c r="I1867">
        <v>-6</v>
      </c>
      <c r="J1867">
        <v>-85</v>
      </c>
      <c r="K1867">
        <v>-91</v>
      </c>
      <c r="L1867">
        <v>-91</v>
      </c>
      <c r="M1867">
        <v>-91</v>
      </c>
      <c r="N1867">
        <v>121</v>
      </c>
      <c r="O1867">
        <v>5</v>
      </c>
      <c r="P1867">
        <v>35</v>
      </c>
      <c r="Q1867">
        <v>3890</v>
      </c>
      <c r="U1867" t="str">
        <f t="shared" si="78"/>
        <v>Centro</v>
      </c>
      <c r="V1867">
        <f t="shared" si="79"/>
        <v>21</v>
      </c>
    </row>
    <row r="1868" spans="1:22" x14ac:dyDescent="0.2">
      <c r="A1868" s="6">
        <v>43973</v>
      </c>
      <c r="B1868" t="s">
        <v>14</v>
      </c>
      <c r="C1868">
        <v>10</v>
      </c>
      <c r="D1868" t="s">
        <v>32</v>
      </c>
      <c r="E1868" s="1">
        <v>4310675841</v>
      </c>
      <c r="F1868" s="1">
        <v>1238824698</v>
      </c>
      <c r="G1868">
        <v>-1</v>
      </c>
      <c r="H1868">
        <v>0</v>
      </c>
      <c r="I1868">
        <v>-1</v>
      </c>
      <c r="J1868">
        <v>-1</v>
      </c>
      <c r="K1868">
        <v>-2</v>
      </c>
      <c r="L1868">
        <v>-2</v>
      </c>
      <c r="M1868">
        <v>-2</v>
      </c>
      <c r="N1868">
        <v>2</v>
      </c>
      <c r="O1868">
        <v>0</v>
      </c>
      <c r="P1868">
        <v>0</v>
      </c>
      <c r="Q1868">
        <v>1225</v>
      </c>
      <c r="U1868" t="str">
        <f t="shared" si="78"/>
        <v>Centro</v>
      </c>
      <c r="V1868">
        <f t="shared" si="79"/>
        <v>21</v>
      </c>
    </row>
    <row r="1869" spans="1:22" x14ac:dyDescent="0.2">
      <c r="A1869" s="6">
        <v>43973</v>
      </c>
      <c r="B1869" t="s">
        <v>14</v>
      </c>
      <c r="C1869">
        <v>2</v>
      </c>
      <c r="D1869" t="s">
        <v>33</v>
      </c>
      <c r="E1869" s="1">
        <v>4573750286</v>
      </c>
      <c r="F1869" s="1">
        <v>7320149366</v>
      </c>
      <c r="G1869">
        <v>-4</v>
      </c>
      <c r="H1869">
        <v>1</v>
      </c>
      <c r="I1869">
        <v>-3</v>
      </c>
      <c r="J1869">
        <v>3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270</v>
      </c>
      <c r="U1869" t="str">
        <f t="shared" si="78"/>
        <v>Nord</v>
      </c>
      <c r="V1869">
        <f t="shared" si="79"/>
        <v>21</v>
      </c>
    </row>
    <row r="1870" spans="1:22" x14ac:dyDescent="0.2">
      <c r="A1870" s="6">
        <v>43973</v>
      </c>
      <c r="B1870" t="s">
        <v>14</v>
      </c>
      <c r="C1870">
        <v>5</v>
      </c>
      <c r="D1870" t="s">
        <v>34</v>
      </c>
      <c r="E1870" s="1">
        <v>4543490485</v>
      </c>
      <c r="F1870" s="1">
        <v>1233845213</v>
      </c>
      <c r="G1870">
        <v>-22</v>
      </c>
      <c r="H1870">
        <v>-3</v>
      </c>
      <c r="I1870">
        <v>-25</v>
      </c>
      <c r="J1870">
        <v>-238</v>
      </c>
      <c r="K1870">
        <v>-263</v>
      </c>
      <c r="L1870">
        <v>-263</v>
      </c>
      <c r="M1870">
        <v>-263</v>
      </c>
      <c r="N1870">
        <v>271</v>
      </c>
      <c r="O1870">
        <v>13</v>
      </c>
      <c r="P1870">
        <v>21</v>
      </c>
      <c r="Q1870">
        <v>11360</v>
      </c>
      <c r="U1870" t="str">
        <f t="shared" si="78"/>
        <v>Nord</v>
      </c>
      <c r="V1870">
        <f t="shared" si="79"/>
        <v>21</v>
      </c>
    </row>
  </sheetData>
  <autoFilter ref="A1:V1" xr:uid="{0BB3AF5B-ED15-6447-87F5-50320DFD649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19"/>
  <sheetViews>
    <sheetView tabSelected="1" topLeftCell="A79" zoomScale="91" zoomScaleNormal="91" workbookViewId="0">
      <selection activeCell="D97" sqref="D97:J119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1640625" hidden="1" customWidth="1"/>
    <col min="10" max="10" width="22.1640625" bestFit="1" customWidth="1"/>
    <col min="11" max="11" width="27.33203125" bestFit="1" customWidth="1"/>
    <col min="12" max="12" width="27.83203125" bestFit="1" customWidth="1"/>
    <col min="13" max="13" width="20.33203125" bestFit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19" t="s">
        <v>15</v>
      </c>
      <c r="J4" s="18">
        <v>4</v>
      </c>
      <c r="K4" s="18">
        <v>157</v>
      </c>
      <c r="L4" s="18">
        <v>1018</v>
      </c>
      <c r="M4" s="18">
        <v>1647</v>
      </c>
      <c r="N4" s="18">
        <v>394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19" t="s">
        <v>16</v>
      </c>
      <c r="J5" s="18">
        <v>1</v>
      </c>
      <c r="K5" s="18">
        <v>15</v>
      </c>
      <c r="L5" s="18">
        <v>33</v>
      </c>
      <c r="M5" s="18">
        <v>318</v>
      </c>
      <c r="N5" s="18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19" t="s">
        <v>17</v>
      </c>
      <c r="J6" s="18">
        <v>1</v>
      </c>
      <c r="K6" s="18">
        <v>47</v>
      </c>
      <c r="L6" s="18">
        <v>254</v>
      </c>
      <c r="M6" s="18">
        <v>759</v>
      </c>
      <c r="N6" s="18">
        <v>96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19" t="s">
        <v>18</v>
      </c>
      <c r="J7" s="18">
        <v>9</v>
      </c>
      <c r="K7" s="18">
        <v>312</v>
      </c>
      <c r="L7" s="18">
        <v>971</v>
      </c>
      <c r="M7" s="18">
        <v>3037</v>
      </c>
      <c r="N7" s="18">
        <v>404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19" t="s">
        <v>46</v>
      </c>
      <c r="J8" s="18">
        <v>89</v>
      </c>
      <c r="K8" s="18">
        <v>552</v>
      </c>
      <c r="L8" s="18">
        <v>4089</v>
      </c>
      <c r="M8" s="18">
        <v>18703</v>
      </c>
      <c r="N8" s="18">
        <v>4037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19" t="s">
        <v>19</v>
      </c>
      <c r="J9" s="18">
        <v>2</v>
      </c>
      <c r="K9" s="18">
        <v>68</v>
      </c>
      <c r="L9" s="18">
        <v>415</v>
      </c>
      <c r="M9" s="18">
        <v>2417</v>
      </c>
      <c r="N9" s="18">
        <v>325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19" t="s">
        <v>20</v>
      </c>
      <c r="J10" s="18">
        <v>67</v>
      </c>
      <c r="K10" s="18">
        <v>1111</v>
      </c>
      <c r="L10" s="18">
        <v>2457</v>
      </c>
      <c r="M10" s="18">
        <v>3285</v>
      </c>
      <c r="N10" s="18">
        <v>669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19" t="s">
        <v>21</v>
      </c>
      <c r="J11" s="18">
        <v>19</v>
      </c>
      <c r="K11" s="18">
        <v>269</v>
      </c>
      <c r="L11" s="18">
        <v>1620</v>
      </c>
      <c r="M11" s="18">
        <v>6074</v>
      </c>
      <c r="N11" s="18">
        <v>1407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19" t="s">
        <v>22</v>
      </c>
      <c r="J12" s="18">
        <v>207</v>
      </c>
      <c r="K12" s="18">
        <v>4028</v>
      </c>
      <c r="L12" s="18">
        <v>21698</v>
      </c>
      <c r="M12" s="18">
        <v>44667</v>
      </c>
      <c r="N12" s="18">
        <v>15784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19" t="s">
        <v>23</v>
      </c>
      <c r="J13" s="18">
        <v>15</v>
      </c>
      <c r="K13" s="18">
        <v>101</v>
      </c>
      <c r="L13" s="18">
        <v>1652</v>
      </c>
      <c r="M13" s="18">
        <v>3939</v>
      </c>
      <c r="N13" s="18">
        <v>990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19" t="s">
        <v>24</v>
      </c>
      <c r="J14" s="18">
        <v>2</v>
      </c>
      <c r="K14" s="18">
        <v>8</v>
      </c>
      <c r="L14" s="18">
        <v>174</v>
      </c>
      <c r="M14" s="18">
        <v>220</v>
      </c>
      <c r="N14" s="18">
        <v>22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19" t="s">
        <v>25</v>
      </c>
      <c r="J15" s="18">
        <v>5</v>
      </c>
      <c r="K15" s="18">
        <v>34</v>
      </c>
      <c r="L15" s="18">
        <v>185</v>
      </c>
      <c r="M15" s="18">
        <v>2075</v>
      </c>
      <c r="N15" s="18">
        <v>291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19" t="s">
        <v>26</v>
      </c>
      <c r="J16" s="18">
        <v>4</v>
      </c>
      <c r="K16" s="18">
        <v>32</v>
      </c>
      <c r="L16" s="18">
        <v>571</v>
      </c>
      <c r="M16" s="18">
        <v>3326</v>
      </c>
      <c r="N16" s="18">
        <v>455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19" t="s">
        <v>27</v>
      </c>
      <c r="J17" s="18">
        <v>79</v>
      </c>
      <c r="K17" s="18">
        <v>1414</v>
      </c>
      <c r="L17" s="18">
        <v>6959</v>
      </c>
      <c r="M17" s="18">
        <v>17868</v>
      </c>
      <c r="N17" s="18">
        <v>3757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19" t="s">
        <v>28</v>
      </c>
      <c r="J18" s="18">
        <v>17</v>
      </c>
      <c r="K18" s="18">
        <v>233</v>
      </c>
      <c r="L18" s="18">
        <v>1588</v>
      </c>
      <c r="M18" s="18">
        <v>2120</v>
      </c>
      <c r="N18" s="18">
        <v>482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19" t="s">
        <v>29</v>
      </c>
      <c r="J19" s="18">
        <v>6</v>
      </c>
      <c r="K19" s="18">
        <v>58</v>
      </c>
      <c r="L19" s="18">
        <v>242</v>
      </c>
      <c r="M19" s="18">
        <v>922</v>
      </c>
      <c r="N19" s="18">
        <v>128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19" t="s">
        <v>30</v>
      </c>
      <c r="J20" s="18">
        <v>10</v>
      </c>
      <c r="K20" s="18">
        <v>103</v>
      </c>
      <c r="L20" s="18">
        <v>1406</v>
      </c>
      <c r="M20" s="18">
        <v>1634</v>
      </c>
      <c r="N20" s="18">
        <v>268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19" t="s">
        <v>31</v>
      </c>
      <c r="J21" s="18">
        <v>42</v>
      </c>
      <c r="K21" s="18">
        <v>162</v>
      </c>
      <c r="L21" s="18">
        <v>1582</v>
      </c>
      <c r="M21" s="18">
        <v>7240</v>
      </c>
      <c r="N21" s="18">
        <v>1009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19" t="s">
        <v>32</v>
      </c>
      <c r="J22" s="18">
        <v>2</v>
      </c>
      <c r="K22" s="18">
        <v>16</v>
      </c>
      <c r="L22" s="18">
        <v>41</v>
      </c>
      <c r="M22" s="18">
        <v>1296</v>
      </c>
      <c r="N22" s="18">
        <v>74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19" t="s">
        <v>33</v>
      </c>
      <c r="J23" s="18">
        <v>2</v>
      </c>
      <c r="K23" s="18">
        <v>22</v>
      </c>
      <c r="L23" s="18">
        <v>19</v>
      </c>
      <c r="M23" s="18">
        <v>991</v>
      </c>
      <c r="N23" s="18">
        <v>143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19" t="s">
        <v>34</v>
      </c>
      <c r="J24" s="18">
        <v>12</v>
      </c>
      <c r="K24" s="18">
        <v>215</v>
      </c>
      <c r="L24" s="18">
        <v>2796</v>
      </c>
      <c r="M24" s="18">
        <v>14182</v>
      </c>
      <c r="N24" s="18">
        <v>1854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7" t="s">
        <v>36</v>
      </c>
      <c r="J25" s="18">
        <v>595</v>
      </c>
      <c r="K25" s="18">
        <v>8957</v>
      </c>
      <c r="L25" s="18">
        <v>49770</v>
      </c>
      <c r="M25" s="18">
        <v>136720</v>
      </c>
      <c r="N25" s="18">
        <v>32616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92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x14ac:dyDescent="0.2">
      <c r="A89" s="7">
        <v>43970</v>
      </c>
      <c r="B89" s="4">
        <v>162</v>
      </c>
      <c r="C89" s="4">
        <v>2075</v>
      </c>
      <c r="D89" s="4">
        <v>-216</v>
      </c>
      <c r="E89" s="4">
        <v>-33</v>
      </c>
      <c r="F89" s="4">
        <v>-1175</v>
      </c>
      <c r="G89">
        <f t="shared" si="4"/>
        <v>813</v>
      </c>
    </row>
    <row r="90" spans="1:7" x14ac:dyDescent="0.2">
      <c r="A90" s="7">
        <v>43971</v>
      </c>
      <c r="B90" s="4">
        <v>161</v>
      </c>
      <c r="C90" s="4">
        <v>2881</v>
      </c>
      <c r="D90" s="4">
        <v>-367</v>
      </c>
      <c r="E90" s="4">
        <v>-40</v>
      </c>
      <c r="F90" s="4">
        <v>-1970</v>
      </c>
      <c r="G90">
        <f t="shared" si="4"/>
        <v>665</v>
      </c>
    </row>
    <row r="91" spans="1:7" x14ac:dyDescent="0.2">
      <c r="A91" s="7">
        <v>43972</v>
      </c>
      <c r="B91" s="4">
        <v>156</v>
      </c>
      <c r="C91" s="4">
        <v>2278</v>
      </c>
      <c r="D91" s="4">
        <v>-355</v>
      </c>
      <c r="E91" s="4">
        <v>-36</v>
      </c>
      <c r="F91" s="4">
        <v>-1401</v>
      </c>
      <c r="G91">
        <f t="shared" si="4"/>
        <v>642</v>
      </c>
    </row>
    <row r="92" spans="1:7" x14ac:dyDescent="0.2">
      <c r="A92" s="7">
        <v>43973</v>
      </c>
      <c r="B92" s="4">
        <v>130</v>
      </c>
      <c r="C92" s="4">
        <v>2160</v>
      </c>
      <c r="D92" s="4">
        <v>-312</v>
      </c>
      <c r="E92" s="4">
        <v>-45</v>
      </c>
      <c r="F92" s="4">
        <v>-1281</v>
      </c>
      <c r="G92">
        <f t="shared" si="4"/>
        <v>652</v>
      </c>
    </row>
    <row r="93" spans="1:7" ht="29" x14ac:dyDescent="0.35">
      <c r="A93" s="3" t="s">
        <v>36</v>
      </c>
      <c r="B93" s="4">
        <v>32616</v>
      </c>
      <c r="C93" s="4">
        <v>136720</v>
      </c>
      <c r="D93" s="4">
        <v>8957</v>
      </c>
      <c r="E93" s="4">
        <v>595</v>
      </c>
      <c r="F93" s="4">
        <v>49770</v>
      </c>
      <c r="G93" s="26">
        <f>SUM(B93:F93)</f>
        <v>228658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s="12" t="s">
        <v>47</v>
      </c>
      <c r="L97" s="12" t="s">
        <v>48</v>
      </c>
      <c r="M97" s="12" t="s">
        <v>49</v>
      </c>
      <c r="N97" s="12" t="s">
        <v>10</v>
      </c>
      <c r="O97" s="12" t="s">
        <v>11</v>
      </c>
      <c r="P97" t="s">
        <v>12</v>
      </c>
      <c r="Q97" t="s">
        <v>13</v>
      </c>
      <c r="R97" t="s">
        <v>78</v>
      </c>
      <c r="S97" t="s">
        <v>50</v>
      </c>
      <c r="T97" t="s">
        <v>51</v>
      </c>
      <c r="U97" t="s">
        <v>62</v>
      </c>
    </row>
    <row r="98" spans="1:21" x14ac:dyDescent="0.2">
      <c r="A98" s="6">
        <v>43973</v>
      </c>
      <c r="B98" t="s">
        <v>14</v>
      </c>
      <c r="C98">
        <v>13</v>
      </c>
      <c r="D98" s="12" t="s">
        <v>15</v>
      </c>
      <c r="E98" s="27">
        <v>4235122196</v>
      </c>
      <c r="F98" s="27">
        <v>1339843823</v>
      </c>
      <c r="G98" s="12">
        <v>-18</v>
      </c>
      <c r="H98" s="12">
        <v>-1</v>
      </c>
      <c r="I98" s="12">
        <v>-19</v>
      </c>
      <c r="J98" s="12">
        <v>-74</v>
      </c>
      <c r="K98">
        <v>-93</v>
      </c>
      <c r="L98">
        <v>-93</v>
      </c>
      <c r="M98">
        <v>-93</v>
      </c>
      <c r="N98">
        <v>98</v>
      </c>
      <c r="O98">
        <v>3</v>
      </c>
      <c r="P98">
        <v>8</v>
      </c>
      <c r="Q98">
        <v>1795</v>
      </c>
      <c r="R98" s="28">
        <f>P98/Q98</f>
        <v>4.4568245125348191E-3</v>
      </c>
    </row>
    <row r="99" spans="1:21" x14ac:dyDescent="0.2">
      <c r="A99" s="6">
        <v>43973</v>
      </c>
      <c r="B99" t="s">
        <v>14</v>
      </c>
      <c r="C99">
        <v>17</v>
      </c>
      <c r="D99" s="12" t="s">
        <v>16</v>
      </c>
      <c r="E99" s="27">
        <v>4063947052</v>
      </c>
      <c r="F99" s="27">
        <v>1580514834</v>
      </c>
      <c r="G99" s="12">
        <v>0</v>
      </c>
      <c r="H99" s="12">
        <v>0</v>
      </c>
      <c r="I99" s="12">
        <v>0</v>
      </c>
      <c r="J99" s="12">
        <v>-11</v>
      </c>
      <c r="K99">
        <v>-11</v>
      </c>
      <c r="L99">
        <v>-11</v>
      </c>
      <c r="M99">
        <v>-11</v>
      </c>
      <c r="N99">
        <v>11</v>
      </c>
      <c r="O99">
        <v>0</v>
      </c>
      <c r="P99">
        <v>0</v>
      </c>
      <c r="Q99">
        <v>508</v>
      </c>
      <c r="R99" s="28">
        <f t="shared" ref="R99:R118" si="5">P99/Q99</f>
        <v>0</v>
      </c>
    </row>
    <row r="100" spans="1:21" x14ac:dyDescent="0.2">
      <c r="A100" s="6">
        <v>43973</v>
      </c>
      <c r="B100" t="s">
        <v>14</v>
      </c>
      <c r="C100">
        <v>18</v>
      </c>
      <c r="D100" s="12" t="s">
        <v>17</v>
      </c>
      <c r="E100" s="27">
        <v>3890597598</v>
      </c>
      <c r="F100" s="27">
        <v>1659440194</v>
      </c>
      <c r="G100" s="12">
        <v>0</v>
      </c>
      <c r="H100" s="12">
        <v>0</v>
      </c>
      <c r="I100" s="12">
        <v>0</v>
      </c>
      <c r="J100" s="12">
        <v>-24</v>
      </c>
      <c r="K100">
        <v>-24</v>
      </c>
      <c r="L100">
        <v>-24</v>
      </c>
      <c r="M100">
        <v>-24</v>
      </c>
      <c r="N100">
        <v>25</v>
      </c>
      <c r="O100">
        <v>0</v>
      </c>
      <c r="P100">
        <v>1</v>
      </c>
      <c r="Q100">
        <v>1123</v>
      </c>
      <c r="R100" s="28">
        <f t="shared" si="5"/>
        <v>8.9047195013357077E-4</v>
      </c>
    </row>
    <row r="101" spans="1:21" x14ac:dyDescent="0.2">
      <c r="A101" s="6">
        <v>43973</v>
      </c>
      <c r="B101" t="s">
        <v>14</v>
      </c>
      <c r="C101">
        <v>15</v>
      </c>
      <c r="D101" s="12" t="s">
        <v>18</v>
      </c>
      <c r="E101" s="27">
        <v>4083956555</v>
      </c>
      <c r="F101" s="27">
        <v>1425084984</v>
      </c>
      <c r="G101" s="12">
        <v>0</v>
      </c>
      <c r="H101" s="12">
        <v>0</v>
      </c>
      <c r="I101" s="12">
        <v>0</v>
      </c>
      <c r="J101" s="12">
        <v>-81</v>
      </c>
      <c r="K101">
        <v>-81</v>
      </c>
      <c r="L101">
        <v>-81</v>
      </c>
      <c r="M101">
        <v>-81</v>
      </c>
      <c r="N101">
        <v>90</v>
      </c>
      <c r="O101">
        <v>1</v>
      </c>
      <c r="P101">
        <v>10</v>
      </c>
      <c r="Q101">
        <v>5983</v>
      </c>
      <c r="R101" s="28">
        <f t="shared" si="5"/>
        <v>1.6714023065351831E-3</v>
      </c>
    </row>
    <row r="102" spans="1:21" x14ac:dyDescent="0.2">
      <c r="A102" s="6">
        <v>43973</v>
      </c>
      <c r="B102" t="s">
        <v>14</v>
      </c>
      <c r="C102">
        <v>8</v>
      </c>
      <c r="D102" s="12" t="s">
        <v>46</v>
      </c>
      <c r="E102" s="27">
        <v>4449436681</v>
      </c>
      <c r="F102" s="27">
        <v>113417208</v>
      </c>
      <c r="G102" s="12">
        <v>-40</v>
      </c>
      <c r="H102" s="12">
        <v>-3</v>
      </c>
      <c r="I102" s="12">
        <v>-43</v>
      </c>
      <c r="J102" s="12">
        <v>-153</v>
      </c>
      <c r="K102">
        <v>-196</v>
      </c>
      <c r="L102">
        <v>-196</v>
      </c>
      <c r="M102">
        <v>-196</v>
      </c>
      <c r="N102">
        <v>237</v>
      </c>
      <c r="O102">
        <v>12</v>
      </c>
      <c r="P102">
        <v>53</v>
      </c>
      <c r="Q102">
        <v>3940</v>
      </c>
      <c r="R102" s="28">
        <f t="shared" si="5"/>
        <v>1.3451776649746193E-2</v>
      </c>
    </row>
    <row r="103" spans="1:21" x14ac:dyDescent="0.2">
      <c r="A103" s="6">
        <v>43973</v>
      </c>
      <c r="B103" t="s">
        <v>14</v>
      </c>
      <c r="C103">
        <v>6</v>
      </c>
      <c r="D103" s="12" t="s">
        <v>19</v>
      </c>
      <c r="E103" s="27">
        <v>456494354</v>
      </c>
      <c r="F103" s="27">
        <v>1376813649</v>
      </c>
      <c r="G103" s="12">
        <v>-4</v>
      </c>
      <c r="H103" s="12">
        <v>0</v>
      </c>
      <c r="I103" s="12">
        <v>-4</v>
      </c>
      <c r="J103" s="12">
        <v>-89</v>
      </c>
      <c r="K103">
        <v>-93</v>
      </c>
      <c r="L103">
        <v>-93</v>
      </c>
      <c r="M103">
        <v>-93</v>
      </c>
      <c r="N103">
        <v>103</v>
      </c>
      <c r="O103">
        <v>2</v>
      </c>
      <c r="P103">
        <v>12</v>
      </c>
      <c r="Q103">
        <v>2521</v>
      </c>
      <c r="R103" s="28">
        <f t="shared" si="5"/>
        <v>4.7600158667195558E-3</v>
      </c>
    </row>
    <row r="104" spans="1:21" x14ac:dyDescent="0.2">
      <c r="A104" s="6">
        <v>43973</v>
      </c>
      <c r="B104" t="s">
        <v>14</v>
      </c>
      <c r="C104">
        <v>12</v>
      </c>
      <c r="D104" s="12" t="s">
        <v>20</v>
      </c>
      <c r="E104" s="27">
        <v>4189277044</v>
      </c>
      <c r="F104" s="27">
        <v>1248366722</v>
      </c>
      <c r="G104" s="12">
        <v>1</v>
      </c>
      <c r="H104" s="12">
        <v>-1</v>
      </c>
      <c r="I104" s="12">
        <v>0</v>
      </c>
      <c r="J104" s="12">
        <v>-2</v>
      </c>
      <c r="K104">
        <v>-2</v>
      </c>
      <c r="L104">
        <v>-2</v>
      </c>
      <c r="M104">
        <v>-2</v>
      </c>
      <c r="N104">
        <v>26</v>
      </c>
      <c r="O104">
        <v>7</v>
      </c>
      <c r="P104">
        <v>31</v>
      </c>
      <c r="Q104">
        <v>5019</v>
      </c>
      <c r="R104" s="28">
        <f t="shared" si="5"/>
        <v>6.1765291890814901E-3</v>
      </c>
    </row>
    <row r="105" spans="1:21" x14ac:dyDescent="0.2">
      <c r="A105" s="6">
        <v>43973</v>
      </c>
      <c r="B105" t="s">
        <v>14</v>
      </c>
      <c r="C105">
        <v>7</v>
      </c>
      <c r="D105" s="12" t="s">
        <v>21</v>
      </c>
      <c r="E105" s="27">
        <v>4441149315</v>
      </c>
      <c r="F105" s="27">
        <v>89326992</v>
      </c>
      <c r="G105" s="12">
        <v>-14</v>
      </c>
      <c r="H105" s="12">
        <v>-3</v>
      </c>
      <c r="I105" s="12">
        <v>-17</v>
      </c>
      <c r="J105" s="12">
        <v>-150</v>
      </c>
      <c r="K105">
        <v>-167</v>
      </c>
      <c r="L105">
        <v>-167</v>
      </c>
      <c r="M105">
        <v>-167</v>
      </c>
      <c r="N105">
        <v>202</v>
      </c>
      <c r="O105">
        <v>10</v>
      </c>
      <c r="P105">
        <v>45</v>
      </c>
      <c r="Q105">
        <v>2518</v>
      </c>
      <c r="R105" s="28">
        <f t="shared" si="5"/>
        <v>1.7871326449563147E-2</v>
      </c>
    </row>
    <row r="106" spans="1:21" x14ac:dyDescent="0.2">
      <c r="A106" s="6">
        <v>43973</v>
      </c>
      <c r="B106" t="s">
        <v>14</v>
      </c>
      <c r="C106">
        <v>3</v>
      </c>
      <c r="D106" s="12" t="s">
        <v>22</v>
      </c>
      <c r="E106" s="27">
        <v>4546679409</v>
      </c>
      <c r="F106" s="27">
        <v>9190347404</v>
      </c>
      <c r="G106" s="12">
        <v>-91</v>
      </c>
      <c r="H106" s="12">
        <v>-19</v>
      </c>
      <c r="I106" s="12">
        <v>-110</v>
      </c>
      <c r="J106" s="12">
        <v>-672</v>
      </c>
      <c r="K106">
        <v>-782</v>
      </c>
      <c r="L106">
        <v>-782</v>
      </c>
      <c r="M106">
        <v>-782</v>
      </c>
      <c r="N106">
        <v>1018</v>
      </c>
      <c r="O106">
        <v>57</v>
      </c>
      <c r="P106">
        <v>293</v>
      </c>
      <c r="Q106">
        <v>19028</v>
      </c>
      <c r="R106" s="28">
        <f t="shared" si="5"/>
        <v>1.5398360311120454E-2</v>
      </c>
    </row>
    <row r="107" spans="1:21" x14ac:dyDescent="0.2">
      <c r="A107" s="6">
        <v>43973</v>
      </c>
      <c r="B107" t="s">
        <v>14</v>
      </c>
      <c r="C107">
        <v>11</v>
      </c>
      <c r="D107" s="12" t="s">
        <v>23</v>
      </c>
      <c r="E107" s="27">
        <v>4361675973</v>
      </c>
      <c r="F107" s="27">
        <v>135188753</v>
      </c>
      <c r="G107" s="12">
        <v>-10</v>
      </c>
      <c r="H107" s="12">
        <v>-1</v>
      </c>
      <c r="I107" s="12">
        <v>-11</v>
      </c>
      <c r="J107" s="12">
        <v>-53</v>
      </c>
      <c r="K107">
        <v>-64</v>
      </c>
      <c r="L107">
        <v>-64</v>
      </c>
      <c r="M107">
        <v>-64</v>
      </c>
      <c r="N107">
        <v>72</v>
      </c>
      <c r="O107">
        <v>0</v>
      </c>
      <c r="P107">
        <v>8</v>
      </c>
      <c r="Q107">
        <v>1664</v>
      </c>
      <c r="R107" s="28">
        <f t="shared" si="5"/>
        <v>4.807692307692308E-3</v>
      </c>
    </row>
    <row r="108" spans="1:21" x14ac:dyDescent="0.2">
      <c r="A108" s="6">
        <v>43973</v>
      </c>
      <c r="B108" t="s">
        <v>14</v>
      </c>
      <c r="C108">
        <v>14</v>
      </c>
      <c r="D108" s="12" t="s">
        <v>24</v>
      </c>
      <c r="E108" s="27">
        <v>4155774754</v>
      </c>
      <c r="F108" s="27">
        <v>1465916051</v>
      </c>
      <c r="G108" s="12">
        <v>0</v>
      </c>
      <c r="H108" s="12">
        <v>0</v>
      </c>
      <c r="I108" s="12">
        <v>0</v>
      </c>
      <c r="J108" s="12">
        <v>-10</v>
      </c>
      <c r="K108">
        <v>-10</v>
      </c>
      <c r="L108">
        <v>-10</v>
      </c>
      <c r="M108">
        <v>-10</v>
      </c>
      <c r="N108">
        <v>13</v>
      </c>
      <c r="O108">
        <v>0</v>
      </c>
      <c r="P108">
        <v>3</v>
      </c>
      <c r="Q108">
        <v>363</v>
      </c>
      <c r="R108" s="28">
        <f t="shared" si="5"/>
        <v>8.2644628099173556E-3</v>
      </c>
    </row>
    <row r="109" spans="1:21" x14ac:dyDescent="0.2">
      <c r="A109" s="6">
        <v>43973</v>
      </c>
      <c r="B109" t="s">
        <v>14</v>
      </c>
      <c r="C109">
        <v>21</v>
      </c>
      <c r="D109" s="12" t="s">
        <v>25</v>
      </c>
      <c r="E109" s="27">
        <v>4649933453</v>
      </c>
      <c r="F109" s="27">
        <v>1135662422</v>
      </c>
      <c r="G109" s="12">
        <v>-16</v>
      </c>
      <c r="H109" s="12">
        <v>0</v>
      </c>
      <c r="I109" s="12">
        <v>-16</v>
      </c>
      <c r="J109" s="12">
        <v>-10</v>
      </c>
      <c r="K109">
        <v>-26</v>
      </c>
      <c r="L109">
        <v>-26</v>
      </c>
      <c r="M109">
        <v>-26</v>
      </c>
      <c r="N109">
        <v>29</v>
      </c>
      <c r="O109">
        <v>0</v>
      </c>
      <c r="P109">
        <v>3</v>
      </c>
      <c r="Q109">
        <v>1084</v>
      </c>
      <c r="R109" s="28">
        <f t="shared" si="5"/>
        <v>2.7675276752767526E-3</v>
      </c>
    </row>
    <row r="110" spans="1:21" x14ac:dyDescent="0.2">
      <c r="A110" s="6">
        <v>43973</v>
      </c>
      <c r="B110" t="s">
        <v>14</v>
      </c>
      <c r="C110">
        <v>22</v>
      </c>
      <c r="D110" s="12" t="s">
        <v>26</v>
      </c>
      <c r="E110" s="27">
        <v>4606893511</v>
      </c>
      <c r="F110" s="27">
        <v>1112123097</v>
      </c>
      <c r="G110" s="12">
        <v>-8</v>
      </c>
      <c r="H110" s="12">
        <v>-2</v>
      </c>
      <c r="I110" s="12">
        <v>-10</v>
      </c>
      <c r="J110" s="12">
        <v>551</v>
      </c>
      <c r="K110">
        <v>541</v>
      </c>
      <c r="L110">
        <v>541</v>
      </c>
      <c r="M110">
        <v>541</v>
      </c>
      <c r="N110">
        <v>-531</v>
      </c>
      <c r="O110">
        <v>0</v>
      </c>
      <c r="P110">
        <v>10</v>
      </c>
      <c r="Q110">
        <v>2152</v>
      </c>
      <c r="R110" s="28">
        <f t="shared" si="5"/>
        <v>4.646840148698885E-3</v>
      </c>
    </row>
    <row r="111" spans="1:21" x14ac:dyDescent="0.2">
      <c r="A111" s="6">
        <v>43973</v>
      </c>
      <c r="B111" t="s">
        <v>14</v>
      </c>
      <c r="C111">
        <v>1</v>
      </c>
      <c r="D111" s="12" t="s">
        <v>27</v>
      </c>
      <c r="E111" s="27">
        <v>450732745</v>
      </c>
      <c r="F111" s="27">
        <v>7680687483</v>
      </c>
      <c r="G111" s="12">
        <v>-65</v>
      </c>
      <c r="H111" s="12">
        <v>-4</v>
      </c>
      <c r="I111" s="12">
        <v>-69</v>
      </c>
      <c r="J111" s="12">
        <v>-189</v>
      </c>
      <c r="K111">
        <v>-258</v>
      </c>
      <c r="L111">
        <v>-258</v>
      </c>
      <c r="M111">
        <v>-258</v>
      </c>
      <c r="N111">
        <v>330</v>
      </c>
      <c r="O111">
        <v>15</v>
      </c>
      <c r="P111">
        <v>87</v>
      </c>
      <c r="Q111">
        <v>5347</v>
      </c>
      <c r="R111" s="28">
        <f t="shared" si="5"/>
        <v>1.6270806059472603E-2</v>
      </c>
    </row>
    <row r="112" spans="1:21" x14ac:dyDescent="0.2">
      <c r="A112" s="6">
        <v>43973</v>
      </c>
      <c r="B112" t="s">
        <v>14</v>
      </c>
      <c r="C112">
        <v>16</v>
      </c>
      <c r="D112" s="12" t="s">
        <v>28</v>
      </c>
      <c r="E112" s="27">
        <v>4112559576</v>
      </c>
      <c r="F112" s="27">
        <v>1686736689</v>
      </c>
      <c r="G112" s="12">
        <v>-3</v>
      </c>
      <c r="H112" s="12">
        <v>-3</v>
      </c>
      <c r="I112" s="12">
        <v>-6</v>
      </c>
      <c r="J112" s="12">
        <v>5</v>
      </c>
      <c r="K112">
        <v>-1</v>
      </c>
      <c r="L112">
        <v>-1</v>
      </c>
      <c r="M112">
        <v>-1</v>
      </c>
      <c r="N112">
        <v>24</v>
      </c>
      <c r="O112">
        <v>4</v>
      </c>
      <c r="P112">
        <v>27</v>
      </c>
      <c r="Q112">
        <v>2113</v>
      </c>
      <c r="R112" s="28">
        <f t="shared" si="5"/>
        <v>1.2778040700425935E-2</v>
      </c>
    </row>
    <row r="113" spans="1:18" x14ac:dyDescent="0.2">
      <c r="A113" s="6">
        <v>43973</v>
      </c>
      <c r="B113" t="s">
        <v>14</v>
      </c>
      <c r="C113">
        <v>20</v>
      </c>
      <c r="D113" s="12" t="s">
        <v>29</v>
      </c>
      <c r="E113" s="27">
        <v>3921531192</v>
      </c>
      <c r="F113" s="27">
        <v>9110616306</v>
      </c>
      <c r="G113" s="12">
        <v>-6</v>
      </c>
      <c r="H113" s="12">
        <v>-6</v>
      </c>
      <c r="I113" s="12">
        <v>-12</v>
      </c>
      <c r="J113" s="12">
        <v>0</v>
      </c>
      <c r="K113">
        <v>-12</v>
      </c>
      <c r="L113">
        <v>-12</v>
      </c>
      <c r="M113">
        <v>-12</v>
      </c>
      <c r="N113">
        <v>11</v>
      </c>
      <c r="O113">
        <v>1</v>
      </c>
      <c r="P113">
        <v>0</v>
      </c>
      <c r="Q113">
        <v>1394</v>
      </c>
      <c r="R113" s="28">
        <f t="shared" si="5"/>
        <v>0</v>
      </c>
    </row>
    <row r="114" spans="1:18" x14ac:dyDescent="0.2">
      <c r="A114" s="6">
        <v>43973</v>
      </c>
      <c r="B114" t="s">
        <v>14</v>
      </c>
      <c r="C114">
        <v>19</v>
      </c>
      <c r="D114" s="12" t="s">
        <v>30</v>
      </c>
      <c r="E114" s="27">
        <v>3811569725</v>
      </c>
      <c r="F114" s="27">
        <v>133623567</v>
      </c>
      <c r="G114" s="12">
        <v>-4</v>
      </c>
      <c r="H114" s="12">
        <v>-1</v>
      </c>
      <c r="I114" s="12">
        <v>-5</v>
      </c>
      <c r="J114" s="12">
        <v>2</v>
      </c>
      <c r="K114">
        <v>-3</v>
      </c>
      <c r="L114">
        <v>-3</v>
      </c>
      <c r="M114">
        <v>-3</v>
      </c>
      <c r="N114">
        <v>7</v>
      </c>
      <c r="O114">
        <v>0</v>
      </c>
      <c r="P114">
        <v>4</v>
      </c>
      <c r="Q114">
        <v>2083</v>
      </c>
      <c r="R114" s="28">
        <f t="shared" si="5"/>
        <v>1.9203072491598655E-3</v>
      </c>
    </row>
    <row r="115" spans="1:18" x14ac:dyDescent="0.2">
      <c r="A115" s="6">
        <v>43973</v>
      </c>
      <c r="B115" t="s">
        <v>14</v>
      </c>
      <c r="C115">
        <v>9</v>
      </c>
      <c r="D115" s="12" t="s">
        <v>31</v>
      </c>
      <c r="E115" s="27">
        <v>4376923077</v>
      </c>
      <c r="F115" s="27">
        <v>1125588885</v>
      </c>
      <c r="G115" s="12">
        <v>-7</v>
      </c>
      <c r="H115" s="12">
        <v>1</v>
      </c>
      <c r="I115" s="12">
        <v>-6</v>
      </c>
      <c r="J115" s="12">
        <v>-85</v>
      </c>
      <c r="K115">
        <v>-91</v>
      </c>
      <c r="L115">
        <v>-91</v>
      </c>
      <c r="M115">
        <v>-91</v>
      </c>
      <c r="N115">
        <v>121</v>
      </c>
      <c r="O115">
        <v>5</v>
      </c>
      <c r="P115">
        <v>35</v>
      </c>
      <c r="Q115">
        <v>3890</v>
      </c>
      <c r="R115" s="28">
        <f t="shared" si="5"/>
        <v>8.9974293059125968E-3</v>
      </c>
    </row>
    <row r="116" spans="1:18" x14ac:dyDescent="0.2">
      <c r="A116" s="6">
        <v>43973</v>
      </c>
      <c r="B116" t="s">
        <v>14</v>
      </c>
      <c r="C116">
        <v>10</v>
      </c>
      <c r="D116" s="12" t="s">
        <v>32</v>
      </c>
      <c r="E116" s="27">
        <v>4310675841</v>
      </c>
      <c r="F116" s="27">
        <v>1238824698</v>
      </c>
      <c r="G116" s="12">
        <v>-1</v>
      </c>
      <c r="H116" s="12">
        <v>0</v>
      </c>
      <c r="I116" s="12">
        <v>-1</v>
      </c>
      <c r="J116" s="12">
        <v>-1</v>
      </c>
      <c r="K116">
        <v>-2</v>
      </c>
      <c r="L116">
        <v>-2</v>
      </c>
      <c r="M116">
        <v>-2</v>
      </c>
      <c r="N116">
        <v>2</v>
      </c>
      <c r="O116">
        <v>0</v>
      </c>
      <c r="P116">
        <v>0</v>
      </c>
      <c r="Q116">
        <v>1225</v>
      </c>
      <c r="R116" s="28">
        <f t="shared" si="5"/>
        <v>0</v>
      </c>
    </row>
    <row r="117" spans="1:18" x14ac:dyDescent="0.2">
      <c r="A117" s="6">
        <v>43973</v>
      </c>
      <c r="B117" t="s">
        <v>14</v>
      </c>
      <c r="C117">
        <v>2</v>
      </c>
      <c r="D117" s="12" t="s">
        <v>33</v>
      </c>
      <c r="E117" s="27">
        <v>4573750286</v>
      </c>
      <c r="F117" s="27">
        <v>7320149366</v>
      </c>
      <c r="G117" s="12">
        <v>-4</v>
      </c>
      <c r="H117" s="12">
        <v>1</v>
      </c>
      <c r="I117" s="12">
        <v>-3</v>
      </c>
      <c r="J117" s="12">
        <v>3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270</v>
      </c>
      <c r="R117" s="28">
        <f t="shared" si="5"/>
        <v>3.7037037037037038E-3</v>
      </c>
    </row>
    <row r="118" spans="1:18" x14ac:dyDescent="0.2">
      <c r="A118" s="6">
        <v>43973</v>
      </c>
      <c r="B118" t="s">
        <v>14</v>
      </c>
      <c r="C118">
        <v>5</v>
      </c>
      <c r="D118" s="12" t="s">
        <v>34</v>
      </c>
      <c r="E118" s="27">
        <v>4543490485</v>
      </c>
      <c r="F118" s="27">
        <v>1233845213</v>
      </c>
      <c r="G118" s="12">
        <v>-22</v>
      </c>
      <c r="H118" s="12">
        <v>-3</v>
      </c>
      <c r="I118" s="12">
        <v>-25</v>
      </c>
      <c r="J118" s="12">
        <v>-238</v>
      </c>
      <c r="K118">
        <v>-263</v>
      </c>
      <c r="L118">
        <v>-263</v>
      </c>
      <c r="M118">
        <v>-263</v>
      </c>
      <c r="N118">
        <v>271</v>
      </c>
      <c r="O118">
        <v>13</v>
      </c>
      <c r="P118">
        <v>21</v>
      </c>
      <c r="Q118">
        <v>11360</v>
      </c>
      <c r="R118" s="28">
        <f t="shared" si="5"/>
        <v>1.8485915492957746E-3</v>
      </c>
    </row>
    <row r="119" spans="1:18" x14ac:dyDescent="0.2">
      <c r="G119">
        <f>SUM(G98:G118)</f>
        <v>-312</v>
      </c>
      <c r="H119">
        <f>SUM(H98:H118)</f>
        <v>-45</v>
      </c>
      <c r="J119">
        <f>SUM(J98:J118)</f>
        <v>-1281</v>
      </c>
      <c r="O119">
        <f>SUM(O98:O118)</f>
        <v>130</v>
      </c>
    </row>
  </sheetData>
  <autoFilter ref="A97:U119" xr:uid="{EFA78291-6AC7-EE44-949A-6A9E8DD51CA2}"/>
  <conditionalFormatting sqref="G98:J118">
    <cfRule type="cellIs" dxfId="25" priority="2" operator="greaterThan">
      <formula>0</formula>
    </cfRule>
    <cfRule type="cellIs" dxfId="24" priority="4" operator="greaterThan">
      <formula>0</formula>
    </cfRule>
  </conditionalFormatting>
  <conditionalFormatting sqref="K98:K118">
    <cfRule type="cellIs" dxfId="23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91"/>
  <sheetViews>
    <sheetView topLeftCell="A41" workbookViewId="0">
      <selection activeCell="I108" sqref="I108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  <row r="88" spans="1:2" x14ac:dyDescent="0.2">
      <c r="A88" s="6">
        <f>All!A89</f>
        <v>43970</v>
      </c>
      <c r="B88">
        <f>All!G89</f>
        <v>813</v>
      </c>
    </row>
    <row r="89" spans="1:2" x14ac:dyDescent="0.2">
      <c r="A89" s="6">
        <f>All!A90</f>
        <v>43971</v>
      </c>
      <c r="B89">
        <f>All!G90</f>
        <v>665</v>
      </c>
    </row>
    <row r="90" spans="1:2" x14ac:dyDescent="0.2">
      <c r="A90" s="6">
        <f>All!A91</f>
        <v>43972</v>
      </c>
      <c r="B90">
        <f>All!G91</f>
        <v>642</v>
      </c>
    </row>
    <row r="91" spans="1:2" x14ac:dyDescent="0.2">
      <c r="A91" s="6">
        <f>All!A92</f>
        <v>43973</v>
      </c>
      <c r="B91">
        <f>All!G92</f>
        <v>652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93"/>
  <sheetViews>
    <sheetView workbookViewId="0">
      <selection activeCell="H43" sqref="H43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7">
        <v>43970</v>
      </c>
      <c r="C89" s="4">
        <v>63158</v>
      </c>
    </row>
    <row r="90" spans="2:3" x14ac:dyDescent="0.2">
      <c r="B90" s="7">
        <v>43971</v>
      </c>
      <c r="C90" s="4">
        <v>67195</v>
      </c>
    </row>
    <row r="91" spans="2:3" x14ac:dyDescent="0.2">
      <c r="B91" s="7">
        <v>43972</v>
      </c>
      <c r="C91" s="4">
        <v>71679</v>
      </c>
    </row>
    <row r="92" spans="2:3" x14ac:dyDescent="0.2">
      <c r="B92" s="7">
        <v>43973</v>
      </c>
      <c r="C92" s="4">
        <v>75380</v>
      </c>
    </row>
    <row r="93" spans="2:3" x14ac:dyDescent="0.2">
      <c r="B93" s="3" t="s">
        <v>36</v>
      </c>
      <c r="C93" s="4">
        <v>3318778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96"/>
  <sheetViews>
    <sheetView workbookViewId="0">
      <selection activeCell="A16" sqref="A7:A95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>
        <v>43970</v>
      </c>
      <c r="B92" s="4">
        <v>2075</v>
      </c>
    </row>
    <row r="93" spans="1:2" x14ac:dyDescent="0.2">
      <c r="A93" s="5">
        <v>43971</v>
      </c>
      <c r="B93" s="4">
        <v>2881</v>
      </c>
    </row>
    <row r="94" spans="1:2" x14ac:dyDescent="0.2">
      <c r="A94" s="5">
        <v>43972</v>
      </c>
      <c r="B94" s="4">
        <v>2278</v>
      </c>
    </row>
    <row r="95" spans="1:2" x14ac:dyDescent="0.2">
      <c r="A95" s="5">
        <v>43973</v>
      </c>
      <c r="B95" s="4">
        <v>2160</v>
      </c>
    </row>
    <row r="96" spans="1:2" x14ac:dyDescent="0.2">
      <c r="A96" s="5" t="s">
        <v>36</v>
      </c>
      <c r="B96" s="4">
        <v>136720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93"/>
  <sheetViews>
    <sheetView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>
        <v>43970</v>
      </c>
      <c r="B89" s="4">
        <v>162</v>
      </c>
    </row>
    <row r="90" spans="1:2" x14ac:dyDescent="0.2">
      <c r="A90" s="5">
        <v>43971</v>
      </c>
      <c r="B90" s="4">
        <v>161</v>
      </c>
    </row>
    <row r="91" spans="1:2" x14ac:dyDescent="0.2">
      <c r="A91" s="5">
        <v>43972</v>
      </c>
      <c r="B91" s="4">
        <v>156</v>
      </c>
    </row>
    <row r="92" spans="1:2" x14ac:dyDescent="0.2">
      <c r="A92" s="5">
        <v>43973</v>
      </c>
      <c r="B92" s="4">
        <v>130</v>
      </c>
    </row>
    <row r="93" spans="1:2" x14ac:dyDescent="0.2">
      <c r="A93" s="5" t="s">
        <v>36</v>
      </c>
      <c r="B93" s="4">
        <v>32616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89"/>
  <sheetViews>
    <sheetView topLeftCell="A45" workbookViewId="0">
      <selection activeCell="I85" sqref="I85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  <row r="86" spans="2:6" x14ac:dyDescent="0.2">
      <c r="B86" s="6">
        <f>All!A89</f>
        <v>43970</v>
      </c>
      <c r="C86" s="8">
        <f>All!D89</f>
        <v>-216</v>
      </c>
      <c r="D86" s="8">
        <f>All!E89</f>
        <v>-33</v>
      </c>
      <c r="E86" s="8">
        <f>All!F89</f>
        <v>-1175</v>
      </c>
      <c r="F86" s="8">
        <f t="shared" ref="F86" si="40">SUM(C86:E86)</f>
        <v>-1424</v>
      </c>
    </row>
    <row r="87" spans="2:6" x14ac:dyDescent="0.2">
      <c r="B87" s="6">
        <f>All!A90</f>
        <v>43971</v>
      </c>
      <c r="C87" s="8">
        <f>All!D90</f>
        <v>-367</v>
      </c>
      <c r="D87" s="8">
        <f>All!E90</f>
        <v>-40</v>
      </c>
      <c r="E87" s="8">
        <f>All!F90</f>
        <v>-1970</v>
      </c>
      <c r="F87" s="8">
        <f t="shared" ref="F87" si="41">SUM(C87:E87)</f>
        <v>-2377</v>
      </c>
    </row>
    <row r="88" spans="2:6" x14ac:dyDescent="0.2">
      <c r="B88" s="6">
        <f>All!A91</f>
        <v>43972</v>
      </c>
      <c r="C88" s="8">
        <f>All!D91</f>
        <v>-355</v>
      </c>
      <c r="D88" s="8">
        <f>All!E91</f>
        <v>-36</v>
      </c>
      <c r="E88" s="8">
        <f>All!F91</f>
        <v>-1401</v>
      </c>
      <c r="F88" s="8">
        <f t="shared" ref="F88" si="42">SUM(C88:E88)</f>
        <v>-1792</v>
      </c>
    </row>
    <row r="89" spans="2:6" x14ac:dyDescent="0.2">
      <c r="B89" s="6">
        <f>All!A92</f>
        <v>43973</v>
      </c>
      <c r="C89" s="8">
        <f>All!D92</f>
        <v>-312</v>
      </c>
      <c r="D89" s="8">
        <f>All!E92</f>
        <v>-45</v>
      </c>
      <c r="E89" s="8">
        <f>All!F92</f>
        <v>-1281</v>
      </c>
      <c r="F89" s="8">
        <f t="shared" ref="F89" si="43">SUM(C89:E89)</f>
        <v>-1638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opLeftCell="C1" workbookViewId="0">
      <selection activeCell="O24" sqref="O24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5" max="25" width="11.83203125" customWidth="1"/>
  </cols>
  <sheetData>
    <row r="1" spans="1:27" x14ac:dyDescent="0.2">
      <c r="R1" s="2" t="s">
        <v>3</v>
      </c>
      <c r="S1" t="s">
        <v>75</v>
      </c>
    </row>
    <row r="2" spans="1:27" x14ac:dyDescent="0.2">
      <c r="X2" t="s">
        <v>65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1" t="s">
        <v>67</v>
      </c>
      <c r="T3" s="21" t="s">
        <v>72</v>
      </c>
      <c r="U3" s="21" t="s">
        <v>73</v>
      </c>
      <c r="V3" s="21" t="s">
        <v>70</v>
      </c>
      <c r="W3" s="21" t="s">
        <v>74</v>
      </c>
      <c r="X3" s="24" t="s">
        <v>76</v>
      </c>
      <c r="Y3" s="24" t="s">
        <v>77</v>
      </c>
    </row>
    <row r="4" spans="1:27" x14ac:dyDescent="0.2">
      <c r="A4" t="s">
        <v>57</v>
      </c>
      <c r="B4" s="3" t="s">
        <v>15</v>
      </c>
      <c r="C4" s="4">
        <v>157</v>
      </c>
      <c r="D4" s="4">
        <v>4</v>
      </c>
      <c r="E4" s="4">
        <v>1018</v>
      </c>
      <c r="F4" s="4">
        <v>1647</v>
      </c>
      <c r="G4" s="4">
        <v>394</v>
      </c>
      <c r="H4" t="s">
        <v>57</v>
      </c>
      <c r="I4" t="s">
        <v>57</v>
      </c>
      <c r="J4" s="4">
        <f>C4</f>
        <v>157</v>
      </c>
      <c r="K4" s="4">
        <f t="shared" ref="K4:N4" si="0">D4</f>
        <v>4</v>
      </c>
      <c r="L4" s="4">
        <f t="shared" si="0"/>
        <v>1018</v>
      </c>
      <c r="M4" s="4">
        <f t="shared" si="0"/>
        <v>1647</v>
      </c>
      <c r="N4" s="4">
        <f t="shared" si="0"/>
        <v>394</v>
      </c>
      <c r="Q4" s="23">
        <v>43885</v>
      </c>
      <c r="R4" s="3">
        <v>9</v>
      </c>
      <c r="S4" s="22">
        <v>401</v>
      </c>
      <c r="T4" s="22">
        <v>105</v>
      </c>
      <c r="U4" s="22">
        <v>543</v>
      </c>
      <c r="V4" s="22">
        <v>50</v>
      </c>
      <c r="W4" s="22">
        <v>29</v>
      </c>
      <c r="X4" s="22">
        <f>SUM(S4:W4)</f>
        <v>1128</v>
      </c>
      <c r="Y4" s="22"/>
    </row>
    <row r="5" spans="1:27" x14ac:dyDescent="0.2">
      <c r="A5" t="s">
        <v>58</v>
      </c>
      <c r="B5" s="3" t="s">
        <v>16</v>
      </c>
      <c r="C5" s="4">
        <v>15</v>
      </c>
      <c r="D5" s="4">
        <v>1</v>
      </c>
      <c r="E5" s="4">
        <v>33</v>
      </c>
      <c r="F5" s="4">
        <v>318</v>
      </c>
      <c r="G5" s="4">
        <v>27</v>
      </c>
      <c r="H5" t="s">
        <v>58</v>
      </c>
      <c r="I5" t="s">
        <v>58</v>
      </c>
      <c r="J5" s="4">
        <f t="shared" ref="J5:J24" si="1">C5</f>
        <v>15</v>
      </c>
      <c r="K5" s="4">
        <f t="shared" ref="K5:K24" si="2">D5</f>
        <v>1</v>
      </c>
      <c r="L5" s="4">
        <f t="shared" ref="L5:L24" si="3">E5</f>
        <v>33</v>
      </c>
      <c r="M5" s="4">
        <f t="shared" ref="M5:M24" si="4">F5</f>
        <v>318</v>
      </c>
      <c r="N5" s="4">
        <f t="shared" ref="N5:N24" si="5">G5</f>
        <v>27</v>
      </c>
      <c r="Q5" s="23">
        <f>Q4+7</f>
        <v>43892</v>
      </c>
      <c r="R5" s="3">
        <v>10</v>
      </c>
      <c r="S5" s="22">
        <v>2250</v>
      </c>
      <c r="T5" s="22">
        <v>462</v>
      </c>
      <c r="U5" s="22">
        <v>1300</v>
      </c>
      <c r="V5" s="22">
        <v>539</v>
      </c>
      <c r="W5" s="22">
        <v>204</v>
      </c>
      <c r="X5" s="22">
        <f t="shared" ref="X5:X15" si="6">SUM(S5:W5)</f>
        <v>4755</v>
      </c>
      <c r="Y5" s="25">
        <f>X5/X4</f>
        <v>4.2154255319148932</v>
      </c>
      <c r="Z5" s="14"/>
      <c r="AA5" s="14"/>
    </row>
    <row r="6" spans="1:27" x14ac:dyDescent="0.2">
      <c r="A6" t="s">
        <v>58</v>
      </c>
      <c r="B6" s="3" t="s">
        <v>17</v>
      </c>
      <c r="C6" s="4">
        <v>47</v>
      </c>
      <c r="D6" s="4">
        <v>1</v>
      </c>
      <c r="E6" s="4">
        <v>254</v>
      </c>
      <c r="F6" s="4">
        <v>759</v>
      </c>
      <c r="G6" s="4">
        <v>96</v>
      </c>
      <c r="H6" t="s">
        <v>58</v>
      </c>
      <c r="I6" t="s">
        <v>58</v>
      </c>
      <c r="J6" s="4">
        <f t="shared" si="1"/>
        <v>47</v>
      </c>
      <c r="K6" s="4">
        <f t="shared" si="2"/>
        <v>1</v>
      </c>
      <c r="L6" s="4">
        <f t="shared" si="3"/>
        <v>254</v>
      </c>
      <c r="M6" s="4">
        <f t="shared" si="4"/>
        <v>759</v>
      </c>
      <c r="N6" s="4">
        <f t="shared" si="5"/>
        <v>96</v>
      </c>
      <c r="Q6" s="23">
        <f t="shared" ref="Q6:Q15" si="7">Q5+7</f>
        <v>43899</v>
      </c>
      <c r="R6" s="3">
        <v>11</v>
      </c>
      <c r="S6" s="22">
        <v>5721</v>
      </c>
      <c r="T6" s="22">
        <v>951</v>
      </c>
      <c r="U6" s="22">
        <v>6017</v>
      </c>
      <c r="V6" s="22">
        <v>1377</v>
      </c>
      <c r="W6" s="22">
        <v>1208</v>
      </c>
      <c r="X6" s="22">
        <f t="shared" si="6"/>
        <v>15274</v>
      </c>
      <c r="Y6" s="25">
        <f t="shared" ref="Y6:Y15" si="8">X6/X5</f>
        <v>3.2121976866456361</v>
      </c>
      <c r="Z6" s="14"/>
      <c r="AA6" s="14"/>
    </row>
    <row r="7" spans="1:27" x14ac:dyDescent="0.2">
      <c r="A7" t="s">
        <v>58</v>
      </c>
      <c r="B7" s="3" t="s">
        <v>18</v>
      </c>
      <c r="C7" s="4">
        <v>312</v>
      </c>
      <c r="D7" s="4">
        <v>9</v>
      </c>
      <c r="E7" s="4">
        <v>971</v>
      </c>
      <c r="F7" s="4">
        <v>3037</v>
      </c>
      <c r="G7" s="4">
        <v>404</v>
      </c>
      <c r="H7" t="s">
        <v>58</v>
      </c>
      <c r="I7" t="s">
        <v>58</v>
      </c>
      <c r="J7" s="4">
        <f t="shared" si="1"/>
        <v>312</v>
      </c>
      <c r="K7" s="4">
        <f t="shared" si="2"/>
        <v>9</v>
      </c>
      <c r="L7" s="4">
        <f t="shared" si="3"/>
        <v>971</v>
      </c>
      <c r="M7" s="4">
        <f t="shared" si="4"/>
        <v>3037</v>
      </c>
      <c r="N7" s="4">
        <f t="shared" si="5"/>
        <v>404</v>
      </c>
      <c r="Q7" s="23">
        <f t="shared" si="7"/>
        <v>43906</v>
      </c>
      <c r="R7" s="3">
        <v>12</v>
      </c>
      <c r="S7" s="22">
        <v>9336</v>
      </c>
      <c r="T7" s="22">
        <v>1339</v>
      </c>
      <c r="U7" s="22">
        <v>14256</v>
      </c>
      <c r="V7" s="22">
        <v>4106</v>
      </c>
      <c r="W7" s="22">
        <v>3384</v>
      </c>
      <c r="X7" s="22">
        <f t="shared" si="6"/>
        <v>32421</v>
      </c>
      <c r="Y7" s="25">
        <f t="shared" si="8"/>
        <v>2.1226266858714156</v>
      </c>
      <c r="Z7" s="14"/>
      <c r="AA7" s="14"/>
    </row>
    <row r="8" spans="1:27" x14ac:dyDescent="0.2">
      <c r="A8" t="s">
        <v>59</v>
      </c>
      <c r="B8" s="3" t="s">
        <v>46</v>
      </c>
      <c r="C8" s="4">
        <v>552</v>
      </c>
      <c r="D8" s="4">
        <v>89</v>
      </c>
      <c r="E8" s="4">
        <v>4089</v>
      </c>
      <c r="F8" s="4">
        <v>18703</v>
      </c>
      <c r="G8" s="4">
        <v>4037</v>
      </c>
      <c r="H8" t="s">
        <v>59</v>
      </c>
      <c r="I8" t="s">
        <v>59</v>
      </c>
      <c r="J8" s="4">
        <f t="shared" si="1"/>
        <v>552</v>
      </c>
      <c r="K8" s="4">
        <f t="shared" si="2"/>
        <v>89</v>
      </c>
      <c r="L8" s="4">
        <f t="shared" si="3"/>
        <v>4089</v>
      </c>
      <c r="M8" s="4">
        <f t="shared" si="4"/>
        <v>18703</v>
      </c>
      <c r="N8" s="4">
        <f t="shared" si="5"/>
        <v>4037</v>
      </c>
      <c r="Q8" s="23">
        <f t="shared" si="7"/>
        <v>43913</v>
      </c>
      <c r="R8" s="3">
        <v>13</v>
      </c>
      <c r="S8" s="22">
        <v>8968</v>
      </c>
      <c r="T8" s="22">
        <v>999</v>
      </c>
      <c r="U8" s="22">
        <v>17417</v>
      </c>
      <c r="V8" s="22">
        <v>6312</v>
      </c>
      <c r="W8" s="22">
        <v>5198</v>
      </c>
      <c r="X8" s="22">
        <f t="shared" si="6"/>
        <v>38894</v>
      </c>
      <c r="Y8" s="25">
        <f t="shared" si="8"/>
        <v>1.1996545448937417</v>
      </c>
      <c r="Z8" s="14"/>
      <c r="AA8" s="14"/>
    </row>
    <row r="9" spans="1:27" x14ac:dyDescent="0.2">
      <c r="A9" t="s">
        <v>59</v>
      </c>
      <c r="B9" s="3" t="s">
        <v>19</v>
      </c>
      <c r="C9" s="4">
        <v>68</v>
      </c>
      <c r="D9" s="4">
        <v>2</v>
      </c>
      <c r="E9" s="4">
        <v>415</v>
      </c>
      <c r="F9" s="4">
        <v>2417</v>
      </c>
      <c r="G9" s="4">
        <v>325</v>
      </c>
      <c r="H9" t="s">
        <v>59</v>
      </c>
      <c r="I9" t="s">
        <v>59</v>
      </c>
      <c r="J9" s="4">
        <f t="shared" si="1"/>
        <v>68</v>
      </c>
      <c r="K9" s="4">
        <f t="shared" si="2"/>
        <v>2</v>
      </c>
      <c r="L9" s="4">
        <f t="shared" si="3"/>
        <v>415</v>
      </c>
      <c r="M9" s="4">
        <f t="shared" si="4"/>
        <v>2417</v>
      </c>
      <c r="N9" s="4">
        <f t="shared" si="5"/>
        <v>325</v>
      </c>
      <c r="Q9" s="23">
        <f t="shared" si="7"/>
        <v>43920</v>
      </c>
      <c r="R9" s="3">
        <v>14</v>
      </c>
      <c r="S9" s="22">
        <v>2334</v>
      </c>
      <c r="T9" s="22">
        <v>138</v>
      </c>
      <c r="U9" s="22">
        <v>15737</v>
      </c>
      <c r="V9" s="22">
        <v>8612</v>
      </c>
      <c r="W9" s="22">
        <v>5339</v>
      </c>
      <c r="X9" s="22">
        <f t="shared" si="6"/>
        <v>32160</v>
      </c>
      <c r="Y9" s="25">
        <f t="shared" si="8"/>
        <v>0.8268627551807477</v>
      </c>
      <c r="Z9" s="14"/>
      <c r="AA9" s="14"/>
    </row>
    <row r="10" spans="1:27" x14ac:dyDescent="0.2">
      <c r="A10" t="s">
        <v>57</v>
      </c>
      <c r="B10" s="3" t="s">
        <v>20</v>
      </c>
      <c r="C10" s="4">
        <v>1111</v>
      </c>
      <c r="D10" s="4">
        <v>67</v>
      </c>
      <c r="E10" s="4">
        <v>2457</v>
      </c>
      <c r="F10" s="4">
        <v>3285</v>
      </c>
      <c r="G10" s="4">
        <v>669</v>
      </c>
      <c r="H10" t="s">
        <v>57</v>
      </c>
      <c r="I10" t="s">
        <v>57</v>
      </c>
      <c r="J10" s="4">
        <f t="shared" si="1"/>
        <v>1111</v>
      </c>
      <c r="K10" s="4">
        <f t="shared" si="2"/>
        <v>67</v>
      </c>
      <c r="L10" s="4">
        <f t="shared" si="3"/>
        <v>2457</v>
      </c>
      <c r="M10" s="4">
        <f t="shared" si="4"/>
        <v>3285</v>
      </c>
      <c r="N10" s="4">
        <f t="shared" si="5"/>
        <v>669</v>
      </c>
      <c r="Q10" s="23">
        <f t="shared" si="7"/>
        <v>43927</v>
      </c>
      <c r="R10" s="3">
        <v>15</v>
      </c>
      <c r="S10" s="22">
        <v>-866</v>
      </c>
      <c r="T10" s="22">
        <v>-613</v>
      </c>
      <c r="U10" s="22">
        <v>13474</v>
      </c>
      <c r="V10" s="22">
        <v>11538</v>
      </c>
      <c r="W10" s="22">
        <v>4106</v>
      </c>
      <c r="X10" s="22">
        <f t="shared" si="6"/>
        <v>27639</v>
      </c>
      <c r="Y10" s="25">
        <f t="shared" si="8"/>
        <v>0.85942164179104474</v>
      </c>
      <c r="Z10" s="14"/>
      <c r="AA10" s="14"/>
    </row>
    <row r="11" spans="1:27" x14ac:dyDescent="0.2">
      <c r="A11" t="s">
        <v>59</v>
      </c>
      <c r="B11" s="3" t="s">
        <v>21</v>
      </c>
      <c r="C11" s="4">
        <v>269</v>
      </c>
      <c r="D11" s="4">
        <v>19</v>
      </c>
      <c r="E11" s="4">
        <v>1620</v>
      </c>
      <c r="F11" s="4">
        <v>6074</v>
      </c>
      <c r="G11" s="4">
        <v>1407</v>
      </c>
      <c r="H11" t="s">
        <v>59</v>
      </c>
      <c r="I11" t="s">
        <v>59</v>
      </c>
      <c r="J11" s="4">
        <f t="shared" si="1"/>
        <v>269</v>
      </c>
      <c r="K11" s="4">
        <f t="shared" si="2"/>
        <v>19</v>
      </c>
      <c r="L11" s="4">
        <f t="shared" si="3"/>
        <v>1620</v>
      </c>
      <c r="M11" s="4">
        <f t="shared" si="4"/>
        <v>6074</v>
      </c>
      <c r="N11" s="4">
        <f t="shared" si="5"/>
        <v>1407</v>
      </c>
      <c r="Q11" s="23">
        <f t="shared" si="7"/>
        <v>43934</v>
      </c>
      <c r="R11" s="3">
        <v>16</v>
      </c>
      <c r="S11" s="22">
        <v>-3137</v>
      </c>
      <c r="T11" s="22">
        <v>-648</v>
      </c>
      <c r="U11" s="22">
        <v>11287</v>
      </c>
      <c r="V11" s="22">
        <v>12393</v>
      </c>
      <c r="W11" s="22">
        <v>3759</v>
      </c>
      <c r="X11" s="22">
        <f t="shared" si="6"/>
        <v>23654</v>
      </c>
      <c r="Y11" s="25">
        <f t="shared" si="8"/>
        <v>0.85581967509678358</v>
      </c>
      <c r="Z11" s="14"/>
      <c r="AA11" s="14"/>
    </row>
    <row r="12" spans="1:27" x14ac:dyDescent="0.2">
      <c r="A12" t="s">
        <v>59</v>
      </c>
      <c r="B12" s="3" t="s">
        <v>22</v>
      </c>
      <c r="C12" s="4">
        <v>4028</v>
      </c>
      <c r="D12" s="4">
        <v>207</v>
      </c>
      <c r="E12" s="4">
        <v>21698</v>
      </c>
      <c r="F12" s="4">
        <v>44667</v>
      </c>
      <c r="G12" s="4">
        <v>15784</v>
      </c>
      <c r="H12" t="s">
        <v>59</v>
      </c>
      <c r="I12" t="s">
        <v>59</v>
      </c>
      <c r="J12" s="4">
        <f t="shared" si="1"/>
        <v>4028</v>
      </c>
      <c r="K12" s="4">
        <f t="shared" si="2"/>
        <v>207</v>
      </c>
      <c r="L12" s="4">
        <f t="shared" si="3"/>
        <v>21698</v>
      </c>
      <c r="M12" s="4">
        <f t="shared" si="4"/>
        <v>44667</v>
      </c>
      <c r="N12" s="4">
        <f t="shared" si="5"/>
        <v>15784</v>
      </c>
      <c r="Q12" s="23">
        <f t="shared" si="7"/>
        <v>43941</v>
      </c>
      <c r="R12" s="3">
        <v>17</v>
      </c>
      <c r="S12" s="22">
        <v>-3474</v>
      </c>
      <c r="T12" s="22">
        <v>-631</v>
      </c>
      <c r="U12" s="22">
        <v>2181</v>
      </c>
      <c r="V12" s="22">
        <v>18193</v>
      </c>
      <c r="W12" s="22">
        <v>3157</v>
      </c>
      <c r="X12" s="22">
        <f t="shared" si="6"/>
        <v>19426</v>
      </c>
      <c r="Y12" s="25">
        <f t="shared" si="8"/>
        <v>0.82125644711253909</v>
      </c>
      <c r="Z12" s="14"/>
      <c r="AA12" s="14"/>
    </row>
    <row r="13" spans="1:27" x14ac:dyDescent="0.2">
      <c r="A13" t="s">
        <v>57</v>
      </c>
      <c r="B13" s="3" t="s">
        <v>23</v>
      </c>
      <c r="C13" s="4">
        <v>101</v>
      </c>
      <c r="D13" s="4">
        <v>15</v>
      </c>
      <c r="E13" s="4">
        <v>1652</v>
      </c>
      <c r="F13" s="4">
        <v>3939</v>
      </c>
      <c r="G13" s="4">
        <v>990</v>
      </c>
      <c r="H13" t="s">
        <v>57</v>
      </c>
      <c r="I13" t="s">
        <v>57</v>
      </c>
      <c r="J13" s="4">
        <f t="shared" si="1"/>
        <v>101</v>
      </c>
      <c r="K13" s="4">
        <f t="shared" si="2"/>
        <v>15</v>
      </c>
      <c r="L13" s="4">
        <f t="shared" si="3"/>
        <v>1652</v>
      </c>
      <c r="M13" s="4">
        <f t="shared" si="4"/>
        <v>3939</v>
      </c>
      <c r="N13" s="4">
        <f t="shared" si="5"/>
        <v>990</v>
      </c>
      <c r="Q13" s="23">
        <f t="shared" si="7"/>
        <v>43948</v>
      </c>
      <c r="R13" s="3">
        <v>18</v>
      </c>
      <c r="S13" s="22">
        <v>-4176</v>
      </c>
      <c r="T13" s="22">
        <v>-563</v>
      </c>
      <c r="U13" s="22">
        <v>-404</v>
      </c>
      <c r="V13" s="22">
        <v>16794</v>
      </c>
      <c r="W13" s="22">
        <v>2326</v>
      </c>
      <c r="X13" s="22">
        <f t="shared" si="6"/>
        <v>13977</v>
      </c>
      <c r="Y13" s="25">
        <f t="shared" si="8"/>
        <v>0.71949963965819008</v>
      </c>
      <c r="Z13" s="14"/>
      <c r="AA13" s="14"/>
    </row>
    <row r="14" spans="1:27" x14ac:dyDescent="0.2">
      <c r="A14" t="s">
        <v>58</v>
      </c>
      <c r="B14" s="3" t="s">
        <v>24</v>
      </c>
      <c r="C14" s="4">
        <v>8</v>
      </c>
      <c r="D14" s="4">
        <v>2</v>
      </c>
      <c r="E14" s="4">
        <v>174</v>
      </c>
      <c r="F14" s="4">
        <v>220</v>
      </c>
      <c r="G14" s="4">
        <v>22</v>
      </c>
      <c r="H14" t="s">
        <v>58</v>
      </c>
      <c r="I14" t="s">
        <v>58</v>
      </c>
      <c r="J14" s="4">
        <f t="shared" si="1"/>
        <v>8</v>
      </c>
      <c r="K14" s="4">
        <f t="shared" si="2"/>
        <v>2</v>
      </c>
      <c r="L14" s="4">
        <f t="shared" si="3"/>
        <v>174</v>
      </c>
      <c r="M14" s="4">
        <f t="shared" si="4"/>
        <v>220</v>
      </c>
      <c r="N14" s="4">
        <f t="shared" si="5"/>
        <v>22</v>
      </c>
      <c r="Q14" s="23">
        <f t="shared" si="7"/>
        <v>43955</v>
      </c>
      <c r="R14" s="3">
        <v>19</v>
      </c>
      <c r="S14" s="22">
        <v>-3523</v>
      </c>
      <c r="T14" s="22">
        <v>-505</v>
      </c>
      <c r="U14" s="22">
        <v>-11834</v>
      </c>
      <c r="V14" s="22">
        <v>23117</v>
      </c>
      <c r="W14" s="22">
        <v>1685</v>
      </c>
      <c r="X14" s="22">
        <f t="shared" si="6"/>
        <v>8940</v>
      </c>
      <c r="Y14" s="25">
        <f t="shared" si="8"/>
        <v>0.63962223653144457</v>
      </c>
      <c r="Z14" s="14"/>
      <c r="AA14" s="14"/>
    </row>
    <row r="15" spans="1:27" x14ac:dyDescent="0.2">
      <c r="A15" t="s">
        <v>59</v>
      </c>
      <c r="B15" s="3" t="s">
        <v>25</v>
      </c>
      <c r="C15" s="4">
        <v>34</v>
      </c>
      <c r="D15" s="4">
        <v>5</v>
      </c>
      <c r="E15" s="4">
        <v>185</v>
      </c>
      <c r="F15" s="4">
        <v>2075</v>
      </c>
      <c r="G15" s="4">
        <v>291</v>
      </c>
      <c r="H15" t="s">
        <v>59</v>
      </c>
      <c r="I15" t="s">
        <v>59</v>
      </c>
      <c r="J15" s="4">
        <f t="shared" si="1"/>
        <v>34</v>
      </c>
      <c r="K15" s="4">
        <f t="shared" si="2"/>
        <v>5</v>
      </c>
      <c r="L15" s="4">
        <f t="shared" si="3"/>
        <v>185</v>
      </c>
      <c r="M15" s="4">
        <f t="shared" si="4"/>
        <v>2075</v>
      </c>
      <c r="N15" s="4">
        <f t="shared" si="5"/>
        <v>291</v>
      </c>
      <c r="Q15" s="23">
        <f t="shared" si="7"/>
        <v>43962</v>
      </c>
      <c r="R15" s="3">
        <v>20</v>
      </c>
      <c r="S15" s="22">
        <v>-3434</v>
      </c>
      <c r="T15" s="22">
        <v>-259</v>
      </c>
      <c r="U15" s="22">
        <v>-10962</v>
      </c>
      <c r="V15" s="22">
        <v>19779</v>
      </c>
      <c r="W15" s="22">
        <v>1368</v>
      </c>
      <c r="X15" s="22">
        <f t="shared" si="6"/>
        <v>6492</v>
      </c>
      <c r="Y15" s="25">
        <f t="shared" si="8"/>
        <v>0.72617449664429534</v>
      </c>
      <c r="Z15" s="14"/>
      <c r="AA15" s="14"/>
    </row>
    <row r="16" spans="1:27" x14ac:dyDescent="0.2">
      <c r="A16" t="s">
        <v>59</v>
      </c>
      <c r="B16" s="3" t="s">
        <v>26</v>
      </c>
      <c r="C16" s="4">
        <v>32</v>
      </c>
      <c r="D16" s="4">
        <v>4</v>
      </c>
      <c r="E16" s="4">
        <v>571</v>
      </c>
      <c r="F16" s="4">
        <v>3326</v>
      </c>
      <c r="G16" s="4">
        <v>455</v>
      </c>
      <c r="H16" t="s">
        <v>59</v>
      </c>
      <c r="I16" t="s">
        <v>59</v>
      </c>
      <c r="J16" s="4">
        <f t="shared" si="1"/>
        <v>32</v>
      </c>
      <c r="K16" s="4">
        <f t="shared" si="2"/>
        <v>4</v>
      </c>
      <c r="L16" s="4">
        <f t="shared" si="3"/>
        <v>571</v>
      </c>
      <c r="M16" s="4">
        <f t="shared" si="4"/>
        <v>3326</v>
      </c>
      <c r="N16" s="4">
        <f t="shared" si="5"/>
        <v>455</v>
      </c>
      <c r="Q16" s="6">
        <v>43968</v>
      </c>
      <c r="R16" s="3">
        <v>21</v>
      </c>
      <c r="S16" s="22">
        <v>-1443</v>
      </c>
      <c r="T16" s="22">
        <v>-180</v>
      </c>
      <c r="U16" s="22">
        <v>-9242</v>
      </c>
      <c r="V16" s="22">
        <v>13910</v>
      </c>
      <c r="W16" s="22">
        <v>853</v>
      </c>
      <c r="X16" s="22">
        <f t="shared" ref="X16" si="9">SUM(S16:W16)</f>
        <v>3898</v>
      </c>
      <c r="Y16" s="25">
        <f t="shared" ref="Y16" si="10">X16/X15</f>
        <v>0.60043130006161427</v>
      </c>
    </row>
    <row r="17" spans="1:23" x14ac:dyDescent="0.2">
      <c r="A17" t="s">
        <v>59</v>
      </c>
      <c r="B17" s="3" t="s">
        <v>27</v>
      </c>
      <c r="C17" s="4">
        <v>1414</v>
      </c>
      <c r="D17" s="4">
        <v>79</v>
      </c>
      <c r="E17" s="4">
        <v>6959</v>
      </c>
      <c r="F17" s="4">
        <v>17868</v>
      </c>
      <c r="G17" s="4">
        <v>3757</v>
      </c>
      <c r="H17" t="s">
        <v>59</v>
      </c>
      <c r="I17" t="s">
        <v>59</v>
      </c>
      <c r="J17" s="4">
        <f t="shared" si="1"/>
        <v>1414</v>
      </c>
      <c r="K17" s="4">
        <f t="shared" si="2"/>
        <v>79</v>
      </c>
      <c r="L17" s="4">
        <f t="shared" si="3"/>
        <v>6959</v>
      </c>
      <c r="M17" s="4">
        <f t="shared" si="4"/>
        <v>17868</v>
      </c>
      <c r="N17" s="4">
        <f t="shared" si="5"/>
        <v>3757</v>
      </c>
      <c r="R17" s="3" t="s">
        <v>36</v>
      </c>
      <c r="S17" s="22">
        <v>8957</v>
      </c>
      <c r="T17" s="22">
        <v>595</v>
      </c>
      <c r="U17" s="22">
        <v>49770</v>
      </c>
      <c r="V17" s="22">
        <v>136720</v>
      </c>
      <c r="W17" s="22">
        <v>32616</v>
      </c>
    </row>
    <row r="18" spans="1:23" x14ac:dyDescent="0.2">
      <c r="A18" t="s">
        <v>58</v>
      </c>
      <c r="B18" s="3" t="s">
        <v>28</v>
      </c>
      <c r="C18" s="4">
        <v>233</v>
      </c>
      <c r="D18" s="4">
        <v>17</v>
      </c>
      <c r="E18" s="4">
        <v>1588</v>
      </c>
      <c r="F18" s="4">
        <v>2120</v>
      </c>
      <c r="G18" s="4">
        <v>482</v>
      </c>
      <c r="H18" t="s">
        <v>58</v>
      </c>
      <c r="I18" t="s">
        <v>58</v>
      </c>
      <c r="J18" s="4">
        <f t="shared" si="1"/>
        <v>233</v>
      </c>
      <c r="K18" s="4">
        <f t="shared" si="2"/>
        <v>17</v>
      </c>
      <c r="L18" s="4">
        <f t="shared" si="3"/>
        <v>1588</v>
      </c>
      <c r="M18" s="4">
        <f t="shared" si="4"/>
        <v>2120</v>
      </c>
      <c r="N18" s="4">
        <f t="shared" si="5"/>
        <v>482</v>
      </c>
    </row>
    <row r="19" spans="1:23" x14ac:dyDescent="0.2">
      <c r="A19" t="s">
        <v>58</v>
      </c>
      <c r="B19" s="3" t="s">
        <v>29</v>
      </c>
      <c r="C19" s="4">
        <v>58</v>
      </c>
      <c r="D19" s="4">
        <v>6</v>
      </c>
      <c r="E19" s="4">
        <v>242</v>
      </c>
      <c r="F19" s="4">
        <v>922</v>
      </c>
      <c r="G19" s="4">
        <v>128</v>
      </c>
      <c r="H19" t="s">
        <v>58</v>
      </c>
      <c r="I19" t="s">
        <v>58</v>
      </c>
      <c r="J19" s="4">
        <f t="shared" si="1"/>
        <v>58</v>
      </c>
      <c r="K19" s="4">
        <f t="shared" si="2"/>
        <v>6</v>
      </c>
      <c r="L19" s="4">
        <f t="shared" si="3"/>
        <v>242</v>
      </c>
      <c r="M19" s="4">
        <f t="shared" si="4"/>
        <v>922</v>
      </c>
      <c r="N19" s="4">
        <f t="shared" si="5"/>
        <v>128</v>
      </c>
    </row>
    <row r="20" spans="1:23" x14ac:dyDescent="0.2">
      <c r="A20" t="s">
        <v>58</v>
      </c>
      <c r="B20" s="3" t="s">
        <v>30</v>
      </c>
      <c r="C20" s="4">
        <v>103</v>
      </c>
      <c r="D20" s="4">
        <v>10</v>
      </c>
      <c r="E20" s="4">
        <v>1406</v>
      </c>
      <c r="F20" s="4">
        <v>1634</v>
      </c>
      <c r="G20" s="4">
        <v>268</v>
      </c>
      <c r="H20" t="s">
        <v>58</v>
      </c>
      <c r="I20" t="s">
        <v>58</v>
      </c>
      <c r="J20" s="4">
        <f t="shared" si="1"/>
        <v>103</v>
      </c>
      <c r="K20" s="4">
        <f t="shared" si="2"/>
        <v>10</v>
      </c>
      <c r="L20" s="4">
        <f t="shared" si="3"/>
        <v>1406</v>
      </c>
      <c r="M20" s="4">
        <f t="shared" si="4"/>
        <v>1634</v>
      </c>
      <c r="N20" s="4">
        <f t="shared" si="5"/>
        <v>268</v>
      </c>
    </row>
    <row r="21" spans="1:23" x14ac:dyDescent="0.2">
      <c r="A21" t="s">
        <v>57</v>
      </c>
      <c r="B21" s="3" t="s">
        <v>31</v>
      </c>
      <c r="C21" s="4">
        <v>162</v>
      </c>
      <c r="D21" s="4">
        <v>42</v>
      </c>
      <c r="E21" s="4">
        <v>1582</v>
      </c>
      <c r="F21" s="4">
        <v>7240</v>
      </c>
      <c r="G21" s="4">
        <v>1009</v>
      </c>
      <c r="H21" t="s">
        <v>57</v>
      </c>
      <c r="I21" t="s">
        <v>57</v>
      </c>
      <c r="J21" s="4">
        <f t="shared" si="1"/>
        <v>162</v>
      </c>
      <c r="K21" s="4">
        <f t="shared" si="2"/>
        <v>42</v>
      </c>
      <c r="L21" s="4">
        <f t="shared" si="3"/>
        <v>1582</v>
      </c>
      <c r="M21" s="4">
        <f t="shared" si="4"/>
        <v>7240</v>
      </c>
      <c r="N21" s="4">
        <f t="shared" si="5"/>
        <v>1009</v>
      </c>
    </row>
    <row r="22" spans="1:23" x14ac:dyDescent="0.2">
      <c r="A22" t="s">
        <v>57</v>
      </c>
      <c r="B22" s="3" t="s">
        <v>32</v>
      </c>
      <c r="C22" s="4">
        <v>16</v>
      </c>
      <c r="D22" s="4">
        <v>2</v>
      </c>
      <c r="E22" s="4">
        <v>41</v>
      </c>
      <c r="F22" s="4">
        <v>1296</v>
      </c>
      <c r="G22" s="4">
        <v>74</v>
      </c>
      <c r="H22" t="s">
        <v>57</v>
      </c>
      <c r="I22" t="s">
        <v>57</v>
      </c>
      <c r="J22" s="4">
        <f t="shared" si="1"/>
        <v>16</v>
      </c>
      <c r="K22" s="4">
        <f t="shared" si="2"/>
        <v>2</v>
      </c>
      <c r="L22" s="4">
        <f t="shared" si="3"/>
        <v>41</v>
      </c>
      <c r="M22" s="4">
        <f t="shared" si="4"/>
        <v>1296</v>
      </c>
      <c r="N22" s="4">
        <f t="shared" si="5"/>
        <v>74</v>
      </c>
    </row>
    <row r="23" spans="1:23" x14ac:dyDescent="0.2">
      <c r="A23" t="s">
        <v>59</v>
      </c>
      <c r="B23" s="3" t="s">
        <v>33</v>
      </c>
      <c r="C23" s="4">
        <v>22</v>
      </c>
      <c r="D23" s="4">
        <v>2</v>
      </c>
      <c r="E23" s="4">
        <v>19</v>
      </c>
      <c r="F23" s="4">
        <v>991</v>
      </c>
      <c r="G23" s="4">
        <v>143</v>
      </c>
      <c r="H23" t="s">
        <v>59</v>
      </c>
      <c r="I23" t="s">
        <v>59</v>
      </c>
      <c r="J23" s="4">
        <f t="shared" si="1"/>
        <v>22</v>
      </c>
      <c r="K23" s="4">
        <f t="shared" si="2"/>
        <v>2</v>
      </c>
      <c r="L23" s="4">
        <f t="shared" si="3"/>
        <v>19</v>
      </c>
      <c r="M23" s="4">
        <f t="shared" si="4"/>
        <v>991</v>
      </c>
      <c r="N23" s="4">
        <f t="shared" si="5"/>
        <v>143</v>
      </c>
    </row>
    <row r="24" spans="1:23" x14ac:dyDescent="0.2">
      <c r="A24" t="s">
        <v>59</v>
      </c>
      <c r="B24" s="3" t="s">
        <v>34</v>
      </c>
      <c r="C24" s="4">
        <v>215</v>
      </c>
      <c r="D24" s="4">
        <v>12</v>
      </c>
      <c r="E24" s="4">
        <v>2796</v>
      </c>
      <c r="F24" s="4">
        <v>14182</v>
      </c>
      <c r="G24" s="4">
        <v>1854</v>
      </c>
      <c r="H24" t="s">
        <v>59</v>
      </c>
      <c r="I24" t="s">
        <v>59</v>
      </c>
      <c r="J24" s="4">
        <f t="shared" si="1"/>
        <v>215</v>
      </c>
      <c r="K24" s="4">
        <f t="shared" si="2"/>
        <v>12</v>
      </c>
      <c r="L24" s="4">
        <f t="shared" si="3"/>
        <v>2796</v>
      </c>
      <c r="M24" s="4">
        <f t="shared" si="4"/>
        <v>14182</v>
      </c>
      <c r="N24" s="4">
        <f t="shared" si="5"/>
        <v>1854</v>
      </c>
    </row>
    <row r="25" spans="1:23" x14ac:dyDescent="0.2">
      <c r="B25" s="3" t="s">
        <v>64</v>
      </c>
      <c r="C25" s="4"/>
      <c r="D25" s="4"/>
      <c r="E25" s="4"/>
      <c r="F25" s="4"/>
      <c r="G25" s="4"/>
    </row>
    <row r="26" spans="1:23" x14ac:dyDescent="0.2">
      <c r="B26" s="3" t="s">
        <v>36</v>
      </c>
      <c r="C26" s="4">
        <v>8957</v>
      </c>
      <c r="D26" s="4">
        <v>595</v>
      </c>
      <c r="E26" s="4">
        <v>49770</v>
      </c>
      <c r="F26" s="4">
        <v>136720</v>
      </c>
      <c r="G26" s="4">
        <v>32616</v>
      </c>
    </row>
    <row r="30" spans="1:23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23" x14ac:dyDescent="0.2">
      <c r="B31" s="3" t="s">
        <v>57</v>
      </c>
      <c r="C31" s="20">
        <v>1547</v>
      </c>
      <c r="D31" s="20">
        <v>130</v>
      </c>
      <c r="E31" s="20">
        <v>6750</v>
      </c>
      <c r="F31" s="20">
        <v>17407</v>
      </c>
      <c r="G31" s="20">
        <v>3136</v>
      </c>
      <c r="H31" s="15">
        <f>SUM(C31:G31)</f>
        <v>28970</v>
      </c>
      <c r="I31" s="14">
        <f>H31/$H$34</f>
        <v>0.12669576397939281</v>
      </c>
    </row>
    <row r="32" spans="1:23" x14ac:dyDescent="0.2">
      <c r="B32" s="3" t="s">
        <v>59</v>
      </c>
      <c r="C32" s="20">
        <v>6634</v>
      </c>
      <c r="D32" s="20">
        <v>419</v>
      </c>
      <c r="E32" s="20">
        <v>38352</v>
      </c>
      <c r="F32" s="20">
        <v>110303</v>
      </c>
      <c r="G32" s="20">
        <v>28053</v>
      </c>
      <c r="H32" s="15">
        <f t="shared" ref="H32:H33" si="11">SUM(C32:G32)</f>
        <v>183761</v>
      </c>
      <c r="I32" s="14">
        <f t="shared" ref="I32:I33" si="12">H32/$H$34</f>
        <v>0.80364999256531588</v>
      </c>
    </row>
    <row r="33" spans="2:9" x14ac:dyDescent="0.2">
      <c r="B33" s="3" t="s">
        <v>58</v>
      </c>
      <c r="C33" s="20">
        <v>776</v>
      </c>
      <c r="D33" s="20">
        <v>46</v>
      </c>
      <c r="E33" s="20">
        <v>4668</v>
      </c>
      <c r="F33" s="20">
        <v>9010</v>
      </c>
      <c r="G33" s="20">
        <v>1427</v>
      </c>
      <c r="H33" s="15">
        <f t="shared" si="11"/>
        <v>15927</v>
      </c>
      <c r="I33" s="14">
        <f t="shared" si="12"/>
        <v>6.9654243455291309E-2</v>
      </c>
    </row>
    <row r="34" spans="2:9" x14ac:dyDescent="0.2">
      <c r="B34" s="3" t="s">
        <v>36</v>
      </c>
      <c r="C34" s="20">
        <v>8957</v>
      </c>
      <c r="D34" s="20">
        <v>595</v>
      </c>
      <c r="E34" s="20">
        <v>49770</v>
      </c>
      <c r="F34" s="20">
        <v>136720</v>
      </c>
      <c r="G34" s="20">
        <v>32616</v>
      </c>
      <c r="H34" s="16">
        <f>SUM(H31:H33)</f>
        <v>228658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2020-05-22T16:42:36Z</dcterms:modified>
</cp:coreProperties>
</file>