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3458535F-2CC2-3547-BF4D-1522737AF88D}" xr6:coauthVersionLast="45" xr6:coauthVersionMax="45" xr10:uidLastSave="{00000000-0000-0000-0000-000000000000}"/>
  <bookViews>
    <workbookView xWindow="30200" yWindow="100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9" i="14" l="1"/>
  <c r="C99" i="14"/>
  <c r="D99" i="14"/>
  <c r="F99" i="14" s="1"/>
  <c r="E99" i="14"/>
  <c r="A101" i="4"/>
  <c r="G103" i="2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X19" i="16" l="1"/>
  <c r="X18" i="16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F95" i="14" s="1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B94" i="14" l="1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<sst xmlns="http://schemas.openxmlformats.org/spreadsheetml/2006/main" count="4466" uniqueCount="79">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</sst>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21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Casi'!$A$3:$A$101</c:f>
              <c:numCache>
                <c:formatCode>m/d/yy</c:formatCode>
                <c:ptCount val="9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</c:numCache>
            </c:numRef>
          </c:cat>
          <c:val>
            <c:numRef>
              <c:f>'Totale dei Casi'!$B$3:$B$101</c:f>
              <c:numCache>
                <c:formatCode>General</c:formatCode>
                <c:ptCount val="99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Tamponi!$B$4:$B$103</c:f>
              <c:strCache>
                <c:ptCount val="9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</c:strCache>
            </c:strRef>
          </c:cat>
          <c:val>
            <c:numRef>
              <c:f>Tamponi!$C$4:$C$103</c:f>
              <c:numCache>
                <c:formatCode>General</c:formatCode>
                <c:ptCount val="99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Guariti'!$A$7:$A$106</c:f>
              <c:strCache>
                <c:ptCount val="9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</c:strCache>
            </c:strRef>
          </c:cat>
          <c:val>
            <c:numRef>
              <c:f>'Dimessi Guariti'!$B$7:$B$106</c:f>
              <c:numCache>
                <c:formatCode>General</c:formatCode>
                <c:ptCount val="9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Deceduti!$A$4:$A$103</c:f>
              <c:strCache>
                <c:ptCount val="9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</c:strCache>
            </c:strRef>
          </c:cat>
          <c:val>
            <c:numRef>
              <c:f>Deceduti!$B$4:$B$103</c:f>
              <c:numCache>
                <c:formatCode>General</c:formatCode>
                <c:ptCount val="9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Contagiati!$B$2:$B$99</c:f>
              <c:numCache>
                <c:formatCode>m/d/yy</c:formatCode>
                <c:ptCount val="9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</c:numCache>
            </c:numRef>
          </c:cat>
          <c:val>
            <c:numRef>
              <c:f>Contagiati!$C$2:$C$99</c:f>
              <c:numCache>
                <c:formatCode>0</c:formatCode>
                <c:ptCount val="98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Contagiati!$B$2:$B$99</c:f>
              <c:numCache>
                <c:formatCode>m/d/yy</c:formatCode>
                <c:ptCount val="9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</c:numCache>
            </c:numRef>
          </c:cat>
          <c:val>
            <c:numRef>
              <c:f>Contagiati!$D$2:$D$99</c:f>
              <c:numCache>
                <c:formatCode>0</c:formatCode>
                <c:ptCount val="98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Contagiati!$B$2:$B$99</c:f>
              <c:numCache>
                <c:formatCode>m/d/yy</c:formatCode>
                <c:ptCount val="9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</c:numCache>
            </c:numRef>
          </c:cat>
          <c:val>
            <c:numRef>
              <c:f>Contagiati!$E$2:$E$99</c:f>
              <c:numCache>
                <c:formatCode>0</c:formatCode>
                <c:ptCount val="98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Contagiati!$B$2:$B$99</c:f>
              <c:numCache>
                <c:formatCode>m/d/yy</c:formatCode>
                <c:ptCount val="9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</c:numCache>
            </c:numRef>
          </c:cat>
          <c:val>
            <c:numRef>
              <c:f>Contagiati!$F$2:$F$99</c:f>
              <c:numCache>
                <c:formatCode>0</c:formatCode>
                <c:ptCount val="98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3.809043981484" createdVersion="6" refreshedVersion="6" minRefreshableVersion="3" recordCount="2080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02T00:00:00" count="10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3.809309027776" createdVersion="6" refreshedVersion="6" minRefreshableVersion="3" recordCount="2080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02T00:00:00" count="13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3.810279166668" createdVersion="6" refreshedVersion="6" minRefreshableVersion="3" recordCount="2080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02T00:00:00" count="10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m/>
      </sharedItems>
      <fieldGroup par="17" base="0">
        <rangePr groupBy="days" startDate="2020-02-24T00:00:00" endDate="2020-06-02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6-02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3.810308564818" createdVersion="6" refreshedVersion="6" minRefreshableVersion="3" recordCount="2080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02T00:00:00" count="10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m/>
      </sharedItems>
      <fieldGroup par="22" base="0">
        <rangePr groupBy="days" startDate="2020-02-24T00:00:00" endDate="2020-06-02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3" count="16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onths" numFmtId="0" databaseField="0">
      <fieldGroup base="0">
        <rangePr groupBy="months" startDate="2020-02-24T00:00:00" endDate="2020-06-02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3.810333217596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" maxValue="3085"/>
    </cacheField>
    <cacheField name="Sum of terapia_intensiva" numFmtId="0">
      <sharedItems containsSemiMixedTypes="0" containsString="0" containsNumber="1" containsInteger="1" minValue="0" maxValue="167"/>
    </cacheField>
    <cacheField name="Sum of isolamento_domiciliare" numFmtId="0">
      <sharedItems containsSemiMixedTypes="0" containsString="0" containsNumber="1" containsInteger="1" minValue="6" maxValue="17609"/>
    </cacheField>
    <cacheField name="Sum of dimessi_guariti" numFmtId="0">
      <sharedItems containsSemiMixedTypes="0" containsString="0" containsNumber="1" containsInteger="1" minValue="279" maxValue="52026"/>
    </cacheField>
    <cacheField name="Sum of deceduti" numFmtId="0">
      <sharedItems containsSemiMixedTypes="0" containsString="0" containsNumber="1" containsInteger="1" minValue="22" maxValue="16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0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m/>
    <m/>
    <x v="21"/>
    <m/>
    <m/>
    <m/>
    <m/>
    <m/>
    <m/>
    <m/>
    <m/>
    <m/>
    <m/>
    <m/>
    <m/>
    <m/>
    <m/>
    <m/>
    <m/>
    <m/>
    <x v="1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13"/>
    <n v="6"/>
    <n v="625"/>
    <n v="2093"/>
    <n v="408"/>
  </r>
  <r>
    <x v="1"/>
    <n v="4"/>
    <n v="0"/>
    <n v="24"/>
    <n v="344"/>
    <n v="27"/>
  </r>
  <r>
    <x v="1"/>
    <n v="20"/>
    <n v="1"/>
    <n v="114"/>
    <n v="926"/>
    <n v="97"/>
  </r>
  <r>
    <x v="1"/>
    <n v="224"/>
    <n v="6"/>
    <n v="709"/>
    <n v="3454"/>
    <n v="413"/>
  </r>
  <r>
    <x v="2"/>
    <n v="383"/>
    <n v="54"/>
    <n v="2631"/>
    <n v="20617"/>
    <n v="4124"/>
  </r>
  <r>
    <x v="2"/>
    <n v="40"/>
    <n v="2"/>
    <n v="224"/>
    <n v="2673"/>
    <n v="335"/>
  </r>
  <r>
    <x v="0"/>
    <n v="594"/>
    <n v="56"/>
    <n v="2244"/>
    <n v="4105"/>
    <n v="739"/>
  </r>
  <r>
    <x v="2"/>
    <n v="191"/>
    <n v="7"/>
    <n v="413"/>
    <n v="7641"/>
    <n v="1467"/>
  </r>
  <r>
    <x v="2"/>
    <n v="3085"/>
    <n v="167"/>
    <n v="17609"/>
    <n v="52026"/>
    <n v="16131"/>
  </r>
  <r>
    <x v="0"/>
    <n v="63"/>
    <n v="9"/>
    <n v="1255"/>
    <n v="4416"/>
    <n v="987"/>
  </r>
  <r>
    <x v="1"/>
    <n v="2"/>
    <n v="2"/>
    <n v="131"/>
    <n v="279"/>
    <n v="22"/>
  </r>
  <r>
    <x v="2"/>
    <n v="13"/>
    <n v="4"/>
    <n v="106"/>
    <n v="2184"/>
    <n v="291"/>
  </r>
  <r>
    <x v="2"/>
    <n v="14"/>
    <n v="3"/>
    <n v="276"/>
    <n v="3677"/>
    <n v="462"/>
  </r>
  <r>
    <x v="2"/>
    <n v="904"/>
    <n v="54"/>
    <n v="4104"/>
    <n v="21720"/>
    <n v="3876"/>
  </r>
  <r>
    <x v="1"/>
    <n v="140"/>
    <n v="11"/>
    <n v="1004"/>
    <n v="2837"/>
    <n v="506"/>
  </r>
  <r>
    <x v="1"/>
    <n v="23"/>
    <n v="1"/>
    <n v="137"/>
    <n v="1065"/>
    <n v="131"/>
  </r>
  <r>
    <x v="1"/>
    <n v="65"/>
    <n v="8"/>
    <n v="894"/>
    <n v="2202"/>
    <n v="274"/>
  </r>
  <r>
    <x v="0"/>
    <n v="85"/>
    <n v="25"/>
    <n v="972"/>
    <n v="7977"/>
    <n v="1048"/>
  </r>
  <r>
    <x v="0"/>
    <n v="15"/>
    <n v="2"/>
    <n v="14"/>
    <n v="1324"/>
    <n v="76"/>
  </r>
  <r>
    <x v="2"/>
    <n v="11"/>
    <n v="0"/>
    <n v="6"/>
    <n v="1027"/>
    <n v="143"/>
  </r>
  <r>
    <x v="2"/>
    <n v="110"/>
    <n v="6"/>
    <n v="1352"/>
    <n v="15768"/>
    <n v="19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3" firstHeaderRow="0" firstDataRow="1" firstDataCol="1"/>
  <pivotFields count="20">
    <pivotField axis="axisRow" showAll="0">
      <items count="101">
        <item h="1"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3" firstHeaderRow="1" firstDataRow="1" firstDataCol="1"/>
  <pivotFields count="20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6" firstHeaderRow="1" firstDataRow="1" firstDataCol="1" rowPageCount="1" colPageCount="1"/>
  <pivotFields count="16">
    <pivotField axis="axisRow" numFmtId="22" showAll="0" sortType="ascending">
      <items count="131">
        <item x="0"/>
        <item m="1" x="119"/>
        <item x="1"/>
        <item m="1" x="102"/>
        <item x="2"/>
        <item m="1" x="114"/>
        <item x="3"/>
        <item m="1" x="128"/>
        <item x="4"/>
        <item m="1" x="110"/>
        <item x="5"/>
        <item m="1" x="123"/>
        <item x="6"/>
        <item m="1" x="125"/>
        <item x="7"/>
        <item m="1" x="107"/>
        <item x="8"/>
        <item m="1" x="120"/>
        <item x="9"/>
        <item m="1" x="103"/>
        <item x="10"/>
        <item m="1" x="115"/>
        <item x="11"/>
        <item m="1" x="129"/>
        <item x="12"/>
        <item m="1" x="111"/>
        <item x="13"/>
        <item m="1" x="124"/>
        <item x="14"/>
        <item m="1" x="106"/>
        <item x="15"/>
        <item m="1" x="118"/>
        <item x="16"/>
        <item m="1" x="101"/>
        <item x="17"/>
        <item m="1" x="113"/>
        <item x="18"/>
        <item m="1" x="127"/>
        <item x="19"/>
        <item m="1" x="109"/>
        <item x="20"/>
        <item m="1" x="122"/>
        <item x="21"/>
        <item m="1" x="105"/>
        <item x="22"/>
        <item m="1" x="117"/>
        <item x="23"/>
        <item m="1" x="100"/>
        <item x="24"/>
        <item m="1" x="112"/>
        <item x="25"/>
        <item m="1" x="126"/>
        <item x="26"/>
        <item m="1" x="108"/>
        <item x="27"/>
        <item m="1" x="121"/>
        <item x="28"/>
        <item m="1" x="104"/>
        <item x="29"/>
        <item m="1" x="11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h="1" x="9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3" firstHeaderRow="1" firstDataRow="1" firstDataCol="1" rowPageCount="1" colPageCount="1"/>
  <pivotFields count="16">
    <pivotField axis="axisRow" numFmtId="22" showAll="0" sortType="ascending">
      <items count="131">
        <item x="0"/>
        <item m="1" x="119"/>
        <item x="1"/>
        <item m="1" x="102"/>
        <item x="2"/>
        <item m="1" x="114"/>
        <item x="3"/>
        <item m="1" x="128"/>
        <item x="4"/>
        <item m="1" x="110"/>
        <item x="5"/>
        <item m="1" x="123"/>
        <item x="6"/>
        <item m="1" x="125"/>
        <item x="7"/>
        <item m="1" x="107"/>
        <item x="8"/>
        <item m="1" x="120"/>
        <item x="9"/>
        <item m="1" x="103"/>
        <item x="10"/>
        <item m="1" x="115"/>
        <item x="11"/>
        <item m="1" x="129"/>
        <item x="12"/>
        <item m="1" x="111"/>
        <item x="13"/>
        <item m="1" x="124"/>
        <item x="14"/>
        <item m="1" x="106"/>
        <item x="15"/>
        <item m="1" x="118"/>
        <item x="16"/>
        <item m="1" x="101"/>
        <item x="17"/>
        <item m="1" x="113"/>
        <item x="18"/>
        <item m="1" x="127"/>
        <item x="19"/>
        <item m="1" x="109"/>
        <item x="20"/>
        <item m="1" x="122"/>
        <item x="21"/>
        <item m="1" x="105"/>
        <item x="22"/>
        <item m="1" x="117"/>
        <item x="23"/>
        <item m="1" x="100"/>
        <item x="24"/>
        <item m="1" x="112"/>
        <item x="25"/>
        <item m="1" x="126"/>
        <item x="26"/>
        <item m="1" x="108"/>
        <item x="27"/>
        <item m="1" x="121"/>
        <item x="28"/>
        <item m="1" x="104"/>
        <item x="29"/>
        <item m="1" x="11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h="1" x="9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9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5"/>
        <item x="12"/>
        <item x="13"/>
        <item x="14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80"/>
  <sheetViews>
    <sheetView topLeftCell="G2041" workbookViewId="0">
      <selection activeCell="U2059" sqref="U2059:V2080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ref="U1976:U1996" si="90">VLOOKUP(D1976,Zone,2)</f>
        <v>Centro</v>
      </c>
      <c r="V1976">
        <f t="shared" ref="V1976:V1996" si="91"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90"/>
        <v>Sud</v>
      </c>
      <c r="V1977">
        <f t="shared" si="9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90"/>
        <v>Sud</v>
      </c>
      <c r="V1978">
        <f t="shared" si="9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90"/>
        <v>Sud</v>
      </c>
      <c r="V1979">
        <f t="shared" si="9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90"/>
        <v>Nord</v>
      </c>
      <c r="V1980">
        <f t="shared" si="9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90"/>
        <v>Nord</v>
      </c>
      <c r="V1981">
        <f t="shared" si="9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90"/>
        <v>Centro</v>
      </c>
      <c r="V1982">
        <f t="shared" si="9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90"/>
        <v>Nord</v>
      </c>
      <c r="V1983">
        <f t="shared" si="9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90"/>
        <v>Nord</v>
      </c>
      <c r="V1984">
        <f t="shared" si="9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90"/>
        <v>Centro</v>
      </c>
      <c r="V1985">
        <f t="shared" si="9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si="90"/>
        <v>Sud</v>
      </c>
      <c r="V1986">
        <f t="shared" si="91"/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90"/>
        <v>Nord</v>
      </c>
      <c r="V1987">
        <f t="shared" si="91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90"/>
        <v>Nord</v>
      </c>
      <c r="V1988">
        <f t="shared" si="91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90"/>
        <v>Nord</v>
      </c>
      <c r="V1989">
        <f t="shared" si="91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90"/>
        <v>Sud</v>
      </c>
      <c r="V1990">
        <f t="shared" si="91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90"/>
        <v>Sud</v>
      </c>
      <c r="V1991">
        <f t="shared" si="91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90"/>
        <v>Sud</v>
      </c>
      <c r="V1992">
        <f t="shared" si="91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90"/>
        <v>Centro</v>
      </c>
      <c r="V1993">
        <f t="shared" si="91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90"/>
        <v>Centro</v>
      </c>
      <c r="V1994">
        <f t="shared" si="91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90"/>
        <v>Nord</v>
      </c>
      <c r="V1995">
        <f t="shared" si="91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90"/>
        <v>Nord</v>
      </c>
      <c r="V1996">
        <f t="shared" si="91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ref="U1997:U2017" si="92">VLOOKUP(D1997,Zone,2)</f>
        <v>Centro</v>
      </c>
      <c r="V1997">
        <f t="shared" ref="V1997:V2017" si="93"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92"/>
        <v>Sud</v>
      </c>
      <c r="V1998">
        <f t="shared" si="9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92"/>
        <v>Sud</v>
      </c>
      <c r="V1999">
        <f t="shared" si="9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92"/>
        <v>Sud</v>
      </c>
      <c r="V2000">
        <f t="shared" si="9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92"/>
        <v>Nord</v>
      </c>
      <c r="V2001">
        <f t="shared" si="9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92"/>
        <v>Nord</v>
      </c>
      <c r="V2002">
        <f t="shared" si="9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92"/>
        <v>Centro</v>
      </c>
      <c r="V2003">
        <f t="shared" si="9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92"/>
        <v>Nord</v>
      </c>
      <c r="V2004">
        <f t="shared" si="9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92"/>
        <v>Nord</v>
      </c>
      <c r="V2005">
        <f t="shared" si="9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92"/>
        <v>Centro</v>
      </c>
      <c r="V2006">
        <f t="shared" si="9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92"/>
        <v>Sud</v>
      </c>
      <c r="V2007">
        <f t="shared" si="9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92"/>
        <v>Nord</v>
      </c>
      <c r="V2008">
        <f t="shared" si="9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92"/>
        <v>Nord</v>
      </c>
      <c r="V2009">
        <f t="shared" si="9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92"/>
        <v>Nord</v>
      </c>
      <c r="V2010">
        <f t="shared" si="9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92"/>
        <v>Sud</v>
      </c>
      <c r="V2011">
        <f t="shared" si="9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92"/>
        <v>Sud</v>
      </c>
      <c r="V2012">
        <f t="shared" si="9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92"/>
        <v>Sud</v>
      </c>
      <c r="V2013">
        <f t="shared" si="9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92"/>
        <v>Centro</v>
      </c>
      <c r="V2014">
        <f t="shared" si="9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92"/>
        <v>Centro</v>
      </c>
      <c r="V2015">
        <f t="shared" si="9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92"/>
        <v>Nord</v>
      </c>
      <c r="V2016">
        <f t="shared" si="9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92"/>
        <v>Nord</v>
      </c>
      <c r="V2017">
        <f t="shared" si="9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ref="U2018:U2038" si="94">VLOOKUP(D2018,Zone,2)</f>
        <v>Centro</v>
      </c>
      <c r="V2018">
        <f t="shared" ref="V2018:V2038" si="95"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94"/>
        <v>Sud</v>
      </c>
      <c r="V2019">
        <f t="shared" si="95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94"/>
        <v>Sud</v>
      </c>
      <c r="V2020">
        <f t="shared" si="95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94"/>
        <v>Sud</v>
      </c>
      <c r="V2021">
        <f t="shared" si="95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94"/>
        <v>Nord</v>
      </c>
      <c r="V2022">
        <f t="shared" si="95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94"/>
        <v>Nord</v>
      </c>
      <c r="V2023">
        <f t="shared" si="95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94"/>
        <v>Centro</v>
      </c>
      <c r="V2024">
        <f t="shared" si="95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94"/>
        <v>Nord</v>
      </c>
      <c r="V2025">
        <f t="shared" si="95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94"/>
        <v>Nord</v>
      </c>
      <c r="V2026">
        <f t="shared" si="95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94"/>
        <v>Centro</v>
      </c>
      <c r="V2027">
        <f t="shared" si="95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94"/>
        <v>Sud</v>
      </c>
      <c r="V2028">
        <f t="shared" si="95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94"/>
        <v>Nord</v>
      </c>
      <c r="V2029">
        <f t="shared" si="95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94"/>
        <v>Nord</v>
      </c>
      <c r="V2030">
        <f t="shared" si="95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94"/>
        <v>Nord</v>
      </c>
      <c r="V2031">
        <f t="shared" si="95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94"/>
        <v>Sud</v>
      </c>
      <c r="V2032">
        <f t="shared" si="95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94"/>
        <v>Sud</v>
      </c>
      <c r="V2033">
        <f t="shared" si="95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94"/>
        <v>Sud</v>
      </c>
      <c r="V2034">
        <f t="shared" si="95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94"/>
        <v>Centro</v>
      </c>
      <c r="V2035">
        <f t="shared" si="95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94"/>
        <v>Centro</v>
      </c>
      <c r="V2036">
        <f t="shared" si="95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94"/>
        <v>Nord</v>
      </c>
      <c r="V2037">
        <f t="shared" si="95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94"/>
        <v>Nord</v>
      </c>
      <c r="V2038">
        <f t="shared" si="95"/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 t="shared" ref="U2039:U2059" si="96">VLOOKUP(D2039,Zone,2)</f>
        <v>Centro</v>
      </c>
      <c r="V2039">
        <f t="shared" ref="V2039:V2059" si="97">WEEKNUM(A2039)</f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 t="shared" si="96"/>
        <v>Sud</v>
      </c>
      <c r="V2040">
        <f t="shared" si="97"/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 t="shared" si="96"/>
        <v>Sud</v>
      </c>
      <c r="V2041">
        <f t="shared" si="97"/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 t="shared" si="96"/>
        <v>Sud</v>
      </c>
      <c r="V2042">
        <f t="shared" si="97"/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 t="shared" si="96"/>
        <v>Nord</v>
      </c>
      <c r="V2043">
        <f t="shared" si="97"/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 t="shared" si="96"/>
        <v>Nord</v>
      </c>
      <c r="V2044">
        <f t="shared" si="97"/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 t="shared" si="96"/>
        <v>Centro</v>
      </c>
      <c r="V2045">
        <f t="shared" si="97"/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 t="shared" si="96"/>
        <v>Nord</v>
      </c>
      <c r="V2046">
        <f t="shared" si="97"/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 t="shared" si="96"/>
        <v>Nord</v>
      </c>
      <c r="V2047">
        <f t="shared" si="97"/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 t="shared" si="96"/>
        <v>Centro</v>
      </c>
      <c r="V2048">
        <f t="shared" si="97"/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 t="shared" si="96"/>
        <v>Sud</v>
      </c>
      <c r="V2049">
        <f t="shared" si="97"/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 t="shared" si="96"/>
        <v>Nord</v>
      </c>
      <c r="V2050">
        <f t="shared" si="97"/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 t="shared" si="96"/>
        <v>Nord</v>
      </c>
      <c r="V2051">
        <f t="shared" si="97"/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 t="shared" si="96"/>
        <v>Nord</v>
      </c>
      <c r="V2052">
        <f t="shared" si="97"/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 t="shared" si="96"/>
        <v>Sud</v>
      </c>
      <c r="V2053">
        <f t="shared" si="97"/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 t="shared" si="96"/>
        <v>Sud</v>
      </c>
      <c r="V2054">
        <f t="shared" si="97"/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 t="shared" si="96"/>
        <v>Sud</v>
      </c>
      <c r="V2055">
        <f t="shared" si="97"/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 t="shared" si="96"/>
        <v>Centro</v>
      </c>
      <c r="V2056">
        <f t="shared" si="97"/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 t="shared" si="96"/>
        <v>Centro</v>
      </c>
      <c r="V2057">
        <f t="shared" si="97"/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 t="shared" si="96"/>
        <v>Nord</v>
      </c>
      <c r="V2058">
        <f t="shared" si="97"/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 t="shared" si="96"/>
        <v>Nord</v>
      </c>
      <c r="V2059">
        <f t="shared" si="97"/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 t="shared" ref="U2060:U2080" si="98">VLOOKUP(D2060,Zone,2)</f>
        <v>Centro</v>
      </c>
      <c r="V2060">
        <f t="shared" ref="V2060:V2080" si="99">WEEKNUM(A2060)</f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 t="shared" si="98"/>
        <v>Sud</v>
      </c>
      <c r="V2061">
        <f t="shared" si="99"/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 t="shared" si="98"/>
        <v>Sud</v>
      </c>
      <c r="V2062">
        <f t="shared" si="99"/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 t="shared" si="98"/>
        <v>Sud</v>
      </c>
      <c r="V2063">
        <f t="shared" si="99"/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 t="shared" si="98"/>
        <v>Nord</v>
      </c>
      <c r="V2064">
        <f t="shared" si="99"/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 t="shared" si="98"/>
        <v>Nord</v>
      </c>
      <c r="V2065">
        <f t="shared" si="99"/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 t="shared" si="98"/>
        <v>Centro</v>
      </c>
      <c r="V2066">
        <f t="shared" si="99"/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 t="shared" si="98"/>
        <v>Nord</v>
      </c>
      <c r="V2067">
        <f t="shared" si="99"/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 t="shared" si="98"/>
        <v>Nord</v>
      </c>
      <c r="V2068">
        <f t="shared" si="99"/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 t="shared" si="98"/>
        <v>Centro</v>
      </c>
      <c r="V2069">
        <f t="shared" si="99"/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 t="shared" si="98"/>
        <v>Sud</v>
      </c>
      <c r="V2070">
        <f t="shared" si="99"/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 t="shared" si="98"/>
        <v>Nord</v>
      </c>
      <c r="V2071">
        <f t="shared" si="99"/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 t="shared" si="98"/>
        <v>Nord</v>
      </c>
      <c r="V2072">
        <f t="shared" si="99"/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 t="shared" si="98"/>
        <v>Nord</v>
      </c>
      <c r="V2073">
        <f t="shared" si="99"/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 t="shared" si="98"/>
        <v>Sud</v>
      </c>
      <c r="V2074">
        <f t="shared" si="99"/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 t="shared" si="98"/>
        <v>Sud</v>
      </c>
      <c r="V2075">
        <f t="shared" si="99"/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 t="shared" si="98"/>
        <v>Sud</v>
      </c>
      <c r="V2076">
        <f t="shared" si="99"/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 t="shared" si="98"/>
        <v>Centro</v>
      </c>
      <c r="V2077">
        <f t="shared" si="99"/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 t="shared" si="98"/>
        <v>Centro</v>
      </c>
      <c r="V2078">
        <f t="shared" si="99"/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 t="shared" si="98"/>
        <v>Nord</v>
      </c>
      <c r="V2079">
        <f t="shared" si="99"/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 t="shared" si="98"/>
        <v>Nord</v>
      </c>
      <c r="V2080">
        <f t="shared" si="99"/>
        <v>23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06" zoomScale="91" zoomScaleNormal="91" workbookViewId="0">
      <selection activeCell="S145" sqref="S145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6</v>
      </c>
      <c r="K4" s="18">
        <v>113</v>
      </c>
      <c r="L4" s="18">
        <v>625</v>
      </c>
      <c r="M4" s="18">
        <v>2093</v>
      </c>
      <c r="N4" s="18">
        <v>408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4</v>
      </c>
      <c r="L5" s="18">
        <v>24</v>
      </c>
      <c r="M5" s="18">
        <v>344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20</v>
      </c>
      <c r="L6" s="18">
        <v>114</v>
      </c>
      <c r="M6" s="18">
        <v>926</v>
      </c>
      <c r="N6" s="18">
        <v>97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6</v>
      </c>
      <c r="K7" s="18">
        <v>224</v>
      </c>
      <c r="L7" s="18">
        <v>709</v>
      </c>
      <c r="M7" s="18">
        <v>3454</v>
      </c>
      <c r="N7" s="18">
        <v>413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54</v>
      </c>
      <c r="K8" s="18">
        <v>383</v>
      </c>
      <c r="L8" s="18">
        <v>2631</v>
      </c>
      <c r="M8" s="18">
        <v>20617</v>
      </c>
      <c r="N8" s="18">
        <v>4124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40</v>
      </c>
      <c r="L9" s="18">
        <v>224</v>
      </c>
      <c r="M9" s="18">
        <v>2673</v>
      </c>
      <c r="N9" s="18">
        <v>335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56</v>
      </c>
      <c r="K10" s="18">
        <v>594</v>
      </c>
      <c r="L10" s="18">
        <v>2244</v>
      </c>
      <c r="M10" s="18">
        <v>4105</v>
      </c>
      <c r="N10" s="18">
        <v>739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7</v>
      </c>
      <c r="K11" s="18">
        <v>191</v>
      </c>
      <c r="L11" s="18">
        <v>413</v>
      </c>
      <c r="M11" s="18">
        <v>7641</v>
      </c>
      <c r="N11" s="18">
        <v>1467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167</v>
      </c>
      <c r="K12" s="18">
        <v>3085</v>
      </c>
      <c r="L12" s="18">
        <v>17609</v>
      </c>
      <c r="M12" s="18">
        <v>52026</v>
      </c>
      <c r="N12" s="18">
        <v>16131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9</v>
      </c>
      <c r="K13" s="18">
        <v>63</v>
      </c>
      <c r="L13" s="18">
        <v>1255</v>
      </c>
      <c r="M13" s="18">
        <v>4416</v>
      </c>
      <c r="N13" s="18">
        <v>987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2</v>
      </c>
      <c r="L14" s="18">
        <v>131</v>
      </c>
      <c r="M14" s="18">
        <v>279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4</v>
      </c>
      <c r="K15" s="18">
        <v>13</v>
      </c>
      <c r="L15" s="18">
        <v>106</v>
      </c>
      <c r="M15" s="18">
        <v>2184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3</v>
      </c>
      <c r="K16" s="18">
        <v>14</v>
      </c>
      <c r="L16" s="18">
        <v>276</v>
      </c>
      <c r="M16" s="18">
        <v>3677</v>
      </c>
      <c r="N16" s="18">
        <v>462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54</v>
      </c>
      <c r="K17" s="18">
        <v>904</v>
      </c>
      <c r="L17" s="18">
        <v>4104</v>
      </c>
      <c r="M17" s="18">
        <v>21720</v>
      </c>
      <c r="N17" s="18">
        <v>3876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11</v>
      </c>
      <c r="K18" s="18">
        <v>140</v>
      </c>
      <c r="L18" s="18">
        <v>1004</v>
      </c>
      <c r="M18" s="18">
        <v>2837</v>
      </c>
      <c r="N18" s="18">
        <v>506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</v>
      </c>
      <c r="K19" s="18">
        <v>23</v>
      </c>
      <c r="L19" s="18">
        <v>137</v>
      </c>
      <c r="M19" s="18">
        <v>1065</v>
      </c>
      <c r="N19" s="18">
        <v>131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8</v>
      </c>
      <c r="K20" s="18">
        <v>65</v>
      </c>
      <c r="L20" s="18">
        <v>894</v>
      </c>
      <c r="M20" s="18">
        <v>2202</v>
      </c>
      <c r="N20" s="18">
        <v>274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25</v>
      </c>
      <c r="K21" s="18">
        <v>85</v>
      </c>
      <c r="L21" s="18">
        <v>972</v>
      </c>
      <c r="M21" s="18">
        <v>7977</v>
      </c>
      <c r="N21" s="18">
        <v>1048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14</v>
      </c>
      <c r="M22" s="18">
        <v>1324</v>
      </c>
      <c r="N22" s="18">
        <v>76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11</v>
      </c>
      <c r="L23" s="18">
        <v>6</v>
      </c>
      <c r="M23" s="18">
        <v>1027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6</v>
      </c>
      <c r="K24" s="18">
        <v>110</v>
      </c>
      <c r="L24" s="18">
        <v>1352</v>
      </c>
      <c r="M24" s="18">
        <v>15768</v>
      </c>
      <c r="N24" s="18">
        <v>1918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424</v>
      </c>
      <c r="K25" s="18">
        <v>6099</v>
      </c>
      <c r="L25" s="18">
        <v>34844</v>
      </c>
      <c r="M25" s="18">
        <v>158355</v>
      </c>
      <c r="N25" s="18">
        <v>33475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02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ht="29" x14ac:dyDescent="0.35">
      <c r="A103" s="3" t="s">
        <v>36</v>
      </c>
      <c r="B103" s="4">
        <v>33475</v>
      </c>
      <c r="C103" s="4">
        <v>158355</v>
      </c>
      <c r="D103" s="4">
        <v>6099</v>
      </c>
      <c r="E103" s="4">
        <v>424</v>
      </c>
      <c r="F103" s="4">
        <v>34844</v>
      </c>
      <c r="G103" s="26">
        <f>SUM(B103:F103)</f>
        <v>233197</v>
      </c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43983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9</v>
      </c>
      <c r="H120" s="12">
        <v>2</v>
      </c>
      <c r="I120" s="12">
        <v>11</v>
      </c>
      <c r="J120" s="12">
        <v>-20</v>
      </c>
      <c r="K120" s="12">
        <v>-9</v>
      </c>
      <c r="L120" s="12">
        <v>-9</v>
      </c>
      <c r="M120" s="12">
        <v>-9</v>
      </c>
      <c r="N120" s="12">
        <v>29</v>
      </c>
      <c r="O120" s="12">
        <v>3</v>
      </c>
      <c r="P120" s="12">
        <v>23</v>
      </c>
      <c r="Q120">
        <v>1272</v>
      </c>
      <c r="R120" s="28">
        <f>P120/Q120</f>
        <v>1.8081761006289308E-2</v>
      </c>
    </row>
    <row r="121" spans="1:21" x14ac:dyDescent="0.2">
      <c r="A121" s="6">
        <v>43983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0</v>
      </c>
      <c r="H121" s="12">
        <v>0</v>
      </c>
      <c r="I121" s="12">
        <v>0</v>
      </c>
      <c r="J121" s="12">
        <v>-1</v>
      </c>
      <c r="K121" s="12">
        <v>-1</v>
      </c>
      <c r="L121" s="12">
        <v>-1</v>
      </c>
      <c r="M121" s="12">
        <v>-1</v>
      </c>
      <c r="N121" s="12">
        <v>1</v>
      </c>
      <c r="O121" s="12">
        <v>0</v>
      </c>
      <c r="P121" s="12">
        <v>0</v>
      </c>
      <c r="Q121">
        <v>76</v>
      </c>
      <c r="R121" s="28">
        <f t="shared" ref="R121:R140" si="6">P121/Q121</f>
        <v>0</v>
      </c>
    </row>
    <row r="122" spans="1:21" x14ac:dyDescent="0.2">
      <c r="A122" s="6">
        <v>43983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-2</v>
      </c>
      <c r="H122" s="12">
        <v>0</v>
      </c>
      <c r="I122" s="12">
        <v>-2</v>
      </c>
      <c r="J122" s="12">
        <v>-7</v>
      </c>
      <c r="K122" s="12">
        <v>-9</v>
      </c>
      <c r="L122" s="12">
        <v>-9</v>
      </c>
      <c r="M122" s="12">
        <v>-9</v>
      </c>
      <c r="N122" s="12">
        <v>9</v>
      </c>
      <c r="O122" s="12">
        <v>0</v>
      </c>
      <c r="P122" s="12">
        <v>0</v>
      </c>
      <c r="Q122">
        <v>618</v>
      </c>
      <c r="R122" s="28">
        <f t="shared" si="6"/>
        <v>0</v>
      </c>
    </row>
    <row r="123" spans="1:21" x14ac:dyDescent="0.2">
      <c r="A123" s="6">
        <v>43983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-3</v>
      </c>
      <c r="H123" s="12">
        <v>1</v>
      </c>
      <c r="I123" s="12">
        <v>-2</v>
      </c>
      <c r="J123" s="12">
        <v>-39</v>
      </c>
      <c r="K123" s="12">
        <v>-41</v>
      </c>
      <c r="L123" s="12">
        <v>-41</v>
      </c>
      <c r="M123" s="12">
        <v>-41</v>
      </c>
      <c r="N123" s="12">
        <v>44</v>
      </c>
      <c r="O123" s="12">
        <v>1</v>
      </c>
      <c r="P123" s="12">
        <v>4</v>
      </c>
      <c r="Q123">
        <v>2315</v>
      </c>
      <c r="R123" s="28">
        <f t="shared" si="6"/>
        <v>1.7278617710583153E-3</v>
      </c>
    </row>
    <row r="124" spans="1:21" x14ac:dyDescent="0.2">
      <c r="A124" s="6">
        <v>43983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-10</v>
      </c>
      <c r="H124" s="12">
        <v>-3</v>
      </c>
      <c r="I124" s="12">
        <v>-13</v>
      </c>
      <c r="J124" s="12">
        <v>-82</v>
      </c>
      <c r="K124" s="12">
        <v>-95</v>
      </c>
      <c r="L124" s="12">
        <v>-95</v>
      </c>
      <c r="M124" s="12">
        <v>-95</v>
      </c>
      <c r="N124" s="12">
        <v>104</v>
      </c>
      <c r="O124" s="12">
        <v>10</v>
      </c>
      <c r="P124" s="12">
        <v>19</v>
      </c>
      <c r="Q124">
        <v>3876</v>
      </c>
      <c r="R124" s="28">
        <f t="shared" si="6"/>
        <v>4.9019607843137254E-3</v>
      </c>
    </row>
    <row r="125" spans="1:21" x14ac:dyDescent="0.2">
      <c r="A125" s="6">
        <v>43983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-1</v>
      </c>
      <c r="H125" s="12">
        <v>1</v>
      </c>
      <c r="I125" s="12">
        <v>0</v>
      </c>
      <c r="J125" s="12">
        <v>-12</v>
      </c>
      <c r="K125" s="12">
        <v>-12</v>
      </c>
      <c r="L125" s="12">
        <v>-12</v>
      </c>
      <c r="M125" s="12">
        <v>-12</v>
      </c>
      <c r="N125" s="12">
        <v>11</v>
      </c>
      <c r="O125" s="12">
        <v>2</v>
      </c>
      <c r="P125" s="12">
        <v>1</v>
      </c>
      <c r="Q125">
        <v>1053</v>
      </c>
      <c r="R125" s="28">
        <f t="shared" si="6"/>
        <v>9.4966761633428305E-4</v>
      </c>
    </row>
    <row r="126" spans="1:21" x14ac:dyDescent="0.2">
      <c r="A126" s="6">
        <v>43983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-136</v>
      </c>
      <c r="H126" s="12">
        <v>-1</v>
      </c>
      <c r="I126" s="12">
        <v>-137</v>
      </c>
      <c r="J126" s="12">
        <v>48</v>
      </c>
      <c r="K126" s="12">
        <v>-89</v>
      </c>
      <c r="L126" s="12">
        <v>-89</v>
      </c>
      <c r="M126" s="12">
        <v>-89</v>
      </c>
      <c r="N126" s="12">
        <v>95</v>
      </c>
      <c r="O126" s="12">
        <v>4</v>
      </c>
      <c r="P126" s="12">
        <v>10</v>
      </c>
      <c r="Q126">
        <v>2089</v>
      </c>
      <c r="R126" s="28">
        <f t="shared" si="6"/>
        <v>4.7869794159885112E-3</v>
      </c>
    </row>
    <row r="127" spans="1:21" x14ac:dyDescent="0.2">
      <c r="A127" s="6">
        <v>43983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-4</v>
      </c>
      <c r="H127" s="12">
        <v>-1</v>
      </c>
      <c r="I127" s="12">
        <v>-5</v>
      </c>
      <c r="J127" s="12">
        <v>-53</v>
      </c>
      <c r="K127" s="12">
        <v>-58</v>
      </c>
      <c r="L127" s="12">
        <v>-58</v>
      </c>
      <c r="M127" s="12">
        <v>-58</v>
      </c>
      <c r="N127" s="12">
        <v>112</v>
      </c>
      <c r="O127" s="12">
        <v>2</v>
      </c>
      <c r="P127" s="12">
        <v>56</v>
      </c>
      <c r="Q127">
        <v>1424</v>
      </c>
      <c r="R127" s="28">
        <f t="shared" si="6"/>
        <v>3.9325842696629212E-2</v>
      </c>
    </row>
    <row r="128" spans="1:21" x14ac:dyDescent="0.2">
      <c r="A128" s="6">
        <v>43983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-46</v>
      </c>
      <c r="H128" s="12">
        <v>-3</v>
      </c>
      <c r="I128" s="12">
        <v>-49</v>
      </c>
      <c r="J128" s="12">
        <v>-86</v>
      </c>
      <c r="K128" s="12">
        <v>-135</v>
      </c>
      <c r="L128" s="12">
        <v>-135</v>
      </c>
      <c r="M128" s="12">
        <v>-135</v>
      </c>
      <c r="N128" s="12">
        <v>166</v>
      </c>
      <c r="O128" s="12">
        <v>19</v>
      </c>
      <c r="P128" s="12">
        <v>50</v>
      </c>
      <c r="Q128">
        <v>3572</v>
      </c>
      <c r="R128" s="28">
        <f t="shared" si="6"/>
        <v>1.3997760358342666E-2</v>
      </c>
    </row>
    <row r="129" spans="1:18" x14ac:dyDescent="0.2">
      <c r="A129" s="6">
        <v>43983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1</v>
      </c>
      <c r="H129" s="12">
        <v>0</v>
      </c>
      <c r="I129" s="12">
        <v>1</v>
      </c>
      <c r="J129" s="12">
        <v>-12</v>
      </c>
      <c r="K129" s="12">
        <v>-11</v>
      </c>
      <c r="L129" s="12">
        <v>-11</v>
      </c>
      <c r="M129" s="12">
        <v>-11</v>
      </c>
      <c r="N129" s="12">
        <v>11</v>
      </c>
      <c r="O129" s="12">
        <v>0</v>
      </c>
      <c r="P129" s="12">
        <v>0</v>
      </c>
      <c r="Q129">
        <v>360</v>
      </c>
      <c r="R129" s="28">
        <f t="shared" si="6"/>
        <v>0</v>
      </c>
    </row>
    <row r="130" spans="1:18" x14ac:dyDescent="0.2">
      <c r="A130" s="6">
        <v>43983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-10</v>
      </c>
      <c r="K130" s="12">
        <v>-10</v>
      </c>
      <c r="L130" s="12">
        <v>-10</v>
      </c>
      <c r="M130" s="12">
        <v>-10</v>
      </c>
      <c r="N130" s="12">
        <v>10</v>
      </c>
      <c r="O130" s="12">
        <v>0</v>
      </c>
      <c r="P130" s="12">
        <v>0</v>
      </c>
      <c r="Q130">
        <v>188</v>
      </c>
      <c r="R130" s="28">
        <f t="shared" si="6"/>
        <v>0</v>
      </c>
    </row>
    <row r="131" spans="1:18" x14ac:dyDescent="0.2">
      <c r="A131" s="6">
        <v>43983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0</v>
      </c>
      <c r="H131" s="12">
        <v>0</v>
      </c>
      <c r="I131" s="12">
        <v>0</v>
      </c>
      <c r="J131" s="12">
        <v>-4</v>
      </c>
      <c r="K131" s="12">
        <v>-4</v>
      </c>
      <c r="L131" s="12">
        <v>-4</v>
      </c>
      <c r="M131" s="12">
        <v>-4</v>
      </c>
      <c r="N131" s="12">
        <v>5</v>
      </c>
      <c r="O131" s="12">
        <v>0</v>
      </c>
      <c r="P131" s="12">
        <v>1</v>
      </c>
      <c r="Q131">
        <v>874</v>
      </c>
      <c r="R131" s="28">
        <f t="shared" si="6"/>
        <v>1.1441647597254005E-3</v>
      </c>
    </row>
    <row r="132" spans="1:18" x14ac:dyDescent="0.2">
      <c r="A132" s="6">
        <v>43983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1</v>
      </c>
      <c r="H132" s="12">
        <v>0</v>
      </c>
      <c r="I132" s="12">
        <v>1</v>
      </c>
      <c r="J132" s="12">
        <v>-12</v>
      </c>
      <c r="K132" s="12">
        <v>-11</v>
      </c>
      <c r="L132" s="12">
        <v>-11</v>
      </c>
      <c r="M132" s="12">
        <v>-11</v>
      </c>
      <c r="N132" s="12">
        <v>13</v>
      </c>
      <c r="O132" s="12">
        <v>0</v>
      </c>
      <c r="P132" s="12">
        <v>2</v>
      </c>
      <c r="Q132">
        <v>677</v>
      </c>
      <c r="R132" s="28">
        <f t="shared" si="6"/>
        <v>2.9542097488921715E-3</v>
      </c>
    </row>
    <row r="133" spans="1:18" x14ac:dyDescent="0.2">
      <c r="A133" s="6">
        <v>43983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-69</v>
      </c>
      <c r="H133" s="12">
        <v>-4</v>
      </c>
      <c r="I133" s="12">
        <v>-73</v>
      </c>
      <c r="J133" s="12">
        <v>-26</v>
      </c>
      <c r="K133" s="12">
        <v>-99</v>
      </c>
      <c r="L133" s="12">
        <v>-99</v>
      </c>
      <c r="M133" s="12">
        <v>-99</v>
      </c>
      <c r="N133" s="12">
        <v>111</v>
      </c>
      <c r="O133" s="12">
        <v>9</v>
      </c>
      <c r="P133" s="12">
        <v>21</v>
      </c>
      <c r="Q133">
        <v>2343</v>
      </c>
      <c r="R133" s="28">
        <f t="shared" si="6"/>
        <v>8.9628681177976958E-3</v>
      </c>
    </row>
    <row r="134" spans="1:18" x14ac:dyDescent="0.2">
      <c r="A134" s="6">
        <v>43983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-3</v>
      </c>
      <c r="H134" s="12">
        <v>0</v>
      </c>
      <c r="I134" s="12">
        <v>-3</v>
      </c>
      <c r="J134" s="12">
        <v>-19</v>
      </c>
      <c r="K134" s="12">
        <v>-22</v>
      </c>
      <c r="L134" s="12">
        <v>-22</v>
      </c>
      <c r="M134" s="12">
        <v>-22</v>
      </c>
      <c r="N134" s="12">
        <v>24</v>
      </c>
      <c r="O134" s="12">
        <v>2</v>
      </c>
      <c r="P134" s="12">
        <v>4</v>
      </c>
      <c r="Q134">
        <v>998</v>
      </c>
      <c r="R134" s="28">
        <f t="shared" si="6"/>
        <v>4.0080160320641279E-3</v>
      </c>
    </row>
    <row r="135" spans="1:18" x14ac:dyDescent="0.2">
      <c r="A135" s="6">
        <v>43983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-10</v>
      </c>
      <c r="H135" s="12">
        <v>-1</v>
      </c>
      <c r="I135" s="12">
        <v>-11</v>
      </c>
      <c r="J135" s="12">
        <v>-13</v>
      </c>
      <c r="K135" s="12">
        <v>-24</v>
      </c>
      <c r="L135" s="12">
        <v>-24</v>
      </c>
      <c r="M135" s="12">
        <v>-24</v>
      </c>
      <c r="N135" s="12">
        <v>24</v>
      </c>
      <c r="O135" s="12">
        <v>1</v>
      </c>
      <c r="P135" s="12">
        <v>1</v>
      </c>
      <c r="Q135">
        <v>391</v>
      </c>
      <c r="R135" s="28">
        <f t="shared" si="6"/>
        <v>2.5575447570332483E-3</v>
      </c>
    </row>
    <row r="136" spans="1:18" x14ac:dyDescent="0.2">
      <c r="A136" s="6">
        <v>43983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0</v>
      </c>
      <c r="H136" s="12">
        <v>1</v>
      </c>
      <c r="I136" s="12">
        <v>1</v>
      </c>
      <c r="J136" s="12">
        <v>-20</v>
      </c>
      <c r="K136" s="12">
        <v>-19</v>
      </c>
      <c r="L136" s="12">
        <v>-19</v>
      </c>
      <c r="M136" s="12">
        <v>-19</v>
      </c>
      <c r="N136" s="12">
        <v>19</v>
      </c>
      <c r="O136" s="12">
        <v>0</v>
      </c>
      <c r="P136" s="12">
        <v>0</v>
      </c>
      <c r="Q136">
        <v>1132</v>
      </c>
      <c r="R136" s="28">
        <f t="shared" si="6"/>
        <v>0</v>
      </c>
    </row>
    <row r="137" spans="1:18" x14ac:dyDescent="0.2">
      <c r="A137" s="6">
        <v>43983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-12</v>
      </c>
      <c r="H137" s="12">
        <v>-3</v>
      </c>
      <c r="I137" s="12">
        <v>-15</v>
      </c>
      <c r="J137" s="12">
        <v>-14</v>
      </c>
      <c r="K137" s="12">
        <v>-29</v>
      </c>
      <c r="L137" s="12">
        <v>-29</v>
      </c>
      <c r="M137" s="12">
        <v>-29</v>
      </c>
      <c r="N137" s="12">
        <v>25</v>
      </c>
      <c r="O137" s="12">
        <v>7</v>
      </c>
      <c r="P137" s="12">
        <v>3</v>
      </c>
      <c r="Q137">
        <v>1755</v>
      </c>
      <c r="R137" s="28">
        <f t="shared" si="6"/>
        <v>1.7094017094017094E-3</v>
      </c>
    </row>
    <row r="138" spans="1:18" x14ac:dyDescent="0.2">
      <c r="A138" s="6">
        <v>43983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>
        <v>188</v>
      </c>
      <c r="R138" s="28">
        <f t="shared" si="6"/>
        <v>0</v>
      </c>
    </row>
    <row r="139" spans="1:18" x14ac:dyDescent="0.2">
      <c r="A139" s="6">
        <v>43983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-1</v>
      </c>
      <c r="H139" s="12">
        <v>0</v>
      </c>
      <c r="I139" s="12">
        <v>-1</v>
      </c>
      <c r="J139" s="12">
        <v>3</v>
      </c>
      <c r="K139" s="12">
        <v>2</v>
      </c>
      <c r="L139" s="12">
        <v>2</v>
      </c>
      <c r="M139" s="12">
        <v>2</v>
      </c>
      <c r="N139" s="12">
        <v>1</v>
      </c>
      <c r="O139" s="12">
        <v>0</v>
      </c>
      <c r="P139" s="12">
        <v>3</v>
      </c>
      <c r="Q139">
        <v>27</v>
      </c>
      <c r="R139" s="28">
        <f t="shared" si="6"/>
        <v>0.1111111111111111</v>
      </c>
    </row>
    <row r="140" spans="1:18" x14ac:dyDescent="0.2">
      <c r="A140" s="6">
        <v>43983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-2</v>
      </c>
      <c r="H140" s="12">
        <v>0</v>
      </c>
      <c r="I140" s="12">
        <v>-2</v>
      </c>
      <c r="J140" s="12">
        <v>-30</v>
      </c>
      <c r="K140" s="12">
        <v>-32</v>
      </c>
      <c r="L140" s="12">
        <v>-32</v>
      </c>
      <c r="M140" s="12">
        <v>-32</v>
      </c>
      <c r="N140" s="12">
        <v>34</v>
      </c>
      <c r="O140" s="12">
        <v>0</v>
      </c>
      <c r="P140" s="12">
        <v>2</v>
      </c>
      <c r="Q140">
        <v>6166</v>
      </c>
      <c r="R140" s="28">
        <f t="shared" si="6"/>
        <v>3.243593902043464E-4</v>
      </c>
    </row>
    <row r="141" spans="1:18" x14ac:dyDescent="0.2">
      <c r="G141">
        <f>SUM(G120:G140)</f>
        <v>-288</v>
      </c>
      <c r="H141">
        <f>SUM(H120:H140)</f>
        <v>-11</v>
      </c>
      <c r="J141">
        <f>SUM(J120:J140)</f>
        <v>-409</v>
      </c>
      <c r="K141">
        <f t="shared" ref="K141:Q141" si="7">SUM(K120:K140)</f>
        <v>-708</v>
      </c>
      <c r="L141">
        <f t="shared" si="7"/>
        <v>-708</v>
      </c>
      <c r="M141">
        <f t="shared" si="7"/>
        <v>-708</v>
      </c>
      <c r="N141">
        <f t="shared" si="7"/>
        <v>848</v>
      </c>
      <c r="O141">
        <f t="shared" si="7"/>
        <v>60</v>
      </c>
      <c r="P141">
        <f t="shared" si="7"/>
        <v>200</v>
      </c>
      <c r="Q141">
        <f t="shared" si="7"/>
        <v>31394</v>
      </c>
    </row>
  </sheetData>
  <autoFilter ref="A119:U141" xr:uid="{EFA78291-6AC7-EE44-949A-6A9E8DD51CA2}"/>
  <conditionalFormatting sqref="G120:J140">
    <cfRule type="cellIs" dxfId="20" priority="4" operator="greaterThan">
      <formula>0</formula>
    </cfRule>
    <cfRule type="cellIs" dxfId="19" priority="6" operator="greaterThan">
      <formula>0</formula>
    </cfRule>
  </conditionalFormatting>
  <conditionalFormatting sqref="K120:K140">
    <cfRule type="cellIs" dxfId="18" priority="3" operator="greaterThan">
      <formula>0</formula>
    </cfRule>
  </conditionalFormatting>
  <conditionalFormatting sqref="N120:O140">
    <cfRule type="cellIs" dxfId="17" priority="2" operator="greaterThan">
      <formula>0</formula>
    </cfRule>
  </conditionalFormatting>
  <conditionalFormatting sqref="N120:N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01"/>
  <sheetViews>
    <sheetView topLeftCell="A45" workbookViewId="0">
      <selection activeCell="F106" sqref="F10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3"/>
  <sheetViews>
    <sheetView workbookViewId="0">
      <selection activeCell="B10" sqref="B4:B102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3" t="s">
        <v>36</v>
      </c>
      <c r="C103" s="4">
        <v>3910133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6"/>
  <sheetViews>
    <sheetView workbookViewId="0">
      <selection activeCell="A16" sqref="A7:A105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 t="s">
        <v>36</v>
      </c>
      <c r="B106" s="4">
        <v>158355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3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 t="s">
        <v>36</v>
      </c>
      <c r="B103" s="4">
        <v>33475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9"/>
  <sheetViews>
    <sheetView topLeftCell="A42" workbookViewId="0">
      <selection activeCell="J91" sqref="J9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D1" workbookViewId="0">
      <selection activeCell="F32" sqref="F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113</v>
      </c>
      <c r="D4" s="4">
        <v>6</v>
      </c>
      <c r="E4" s="4">
        <v>625</v>
      </c>
      <c r="F4" s="4">
        <v>2093</v>
      </c>
      <c r="G4" s="4">
        <v>408</v>
      </c>
      <c r="H4" t="s">
        <v>57</v>
      </c>
      <c r="I4" t="s">
        <v>57</v>
      </c>
      <c r="J4" s="4">
        <f>C4</f>
        <v>113</v>
      </c>
      <c r="K4" s="4">
        <f t="shared" ref="K4:N4" si="0">D4</f>
        <v>6</v>
      </c>
      <c r="L4" s="4">
        <f t="shared" si="0"/>
        <v>625</v>
      </c>
      <c r="M4" s="4">
        <f t="shared" si="0"/>
        <v>2093</v>
      </c>
      <c r="N4" s="4">
        <f t="shared" si="0"/>
        <v>408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4</v>
      </c>
      <c r="D5" s="4">
        <v>0</v>
      </c>
      <c r="E5" s="4">
        <v>24</v>
      </c>
      <c r="F5" s="4">
        <v>344</v>
      </c>
      <c r="G5" s="4">
        <v>27</v>
      </c>
      <c r="H5" t="s">
        <v>58</v>
      </c>
      <c r="I5" t="s">
        <v>58</v>
      </c>
      <c r="J5" s="4">
        <f t="shared" ref="J5:J24" si="1">C5</f>
        <v>4</v>
      </c>
      <c r="K5" s="4">
        <f t="shared" ref="K5:K24" si="2">D5</f>
        <v>0</v>
      </c>
      <c r="L5" s="4">
        <f t="shared" ref="L5:L24" si="3">E5</f>
        <v>24</v>
      </c>
      <c r="M5" s="4">
        <f t="shared" ref="M5:M24" si="4">F5</f>
        <v>344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20</v>
      </c>
      <c r="D6" s="4">
        <v>1</v>
      </c>
      <c r="E6" s="4">
        <v>114</v>
      </c>
      <c r="F6" s="4">
        <v>926</v>
      </c>
      <c r="G6" s="4">
        <v>97</v>
      </c>
      <c r="H6" t="s">
        <v>58</v>
      </c>
      <c r="I6" t="s">
        <v>58</v>
      </c>
      <c r="J6" s="4">
        <f t="shared" si="1"/>
        <v>20</v>
      </c>
      <c r="K6" s="4">
        <f t="shared" si="2"/>
        <v>1</v>
      </c>
      <c r="L6" s="4">
        <f t="shared" si="3"/>
        <v>114</v>
      </c>
      <c r="M6" s="4">
        <f t="shared" si="4"/>
        <v>926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224</v>
      </c>
      <c r="D7" s="4">
        <v>6</v>
      </c>
      <c r="E7" s="4">
        <v>709</v>
      </c>
      <c r="F7" s="4">
        <v>3454</v>
      </c>
      <c r="G7" s="4">
        <v>413</v>
      </c>
      <c r="H7" t="s">
        <v>58</v>
      </c>
      <c r="I7" t="s">
        <v>58</v>
      </c>
      <c r="J7" s="4">
        <f t="shared" si="1"/>
        <v>224</v>
      </c>
      <c r="K7" s="4">
        <f t="shared" si="2"/>
        <v>6</v>
      </c>
      <c r="L7" s="4">
        <f t="shared" si="3"/>
        <v>709</v>
      </c>
      <c r="M7" s="4">
        <f t="shared" si="4"/>
        <v>3454</v>
      </c>
      <c r="N7" s="4">
        <f t="shared" si="5"/>
        <v>413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383</v>
      </c>
      <c r="D8" s="4">
        <v>54</v>
      </c>
      <c r="E8" s="4">
        <v>2631</v>
      </c>
      <c r="F8" s="4">
        <v>20617</v>
      </c>
      <c r="G8" s="4">
        <v>4124</v>
      </c>
      <c r="H8" t="s">
        <v>59</v>
      </c>
      <c r="I8" t="s">
        <v>59</v>
      </c>
      <c r="J8" s="4">
        <f t="shared" si="1"/>
        <v>383</v>
      </c>
      <c r="K8" s="4">
        <f t="shared" si="2"/>
        <v>54</v>
      </c>
      <c r="L8" s="4">
        <f t="shared" si="3"/>
        <v>2631</v>
      </c>
      <c r="M8" s="4">
        <f t="shared" si="4"/>
        <v>20617</v>
      </c>
      <c r="N8" s="4">
        <f t="shared" si="5"/>
        <v>4124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40</v>
      </c>
      <c r="D9" s="4">
        <v>2</v>
      </c>
      <c r="E9" s="4">
        <v>224</v>
      </c>
      <c r="F9" s="4">
        <v>2673</v>
      </c>
      <c r="G9" s="4">
        <v>335</v>
      </c>
      <c r="H9" t="s">
        <v>59</v>
      </c>
      <c r="I9" t="s">
        <v>59</v>
      </c>
      <c r="J9" s="4">
        <f t="shared" si="1"/>
        <v>40</v>
      </c>
      <c r="K9" s="4">
        <f t="shared" si="2"/>
        <v>2</v>
      </c>
      <c r="L9" s="4">
        <f t="shared" si="3"/>
        <v>224</v>
      </c>
      <c r="M9" s="4">
        <f t="shared" si="4"/>
        <v>2673</v>
      </c>
      <c r="N9" s="4">
        <f t="shared" si="5"/>
        <v>335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594</v>
      </c>
      <c r="D10" s="4">
        <v>56</v>
      </c>
      <c r="E10" s="4">
        <v>2244</v>
      </c>
      <c r="F10" s="4">
        <v>4105</v>
      </c>
      <c r="G10" s="4">
        <v>739</v>
      </c>
      <c r="H10" t="s">
        <v>57</v>
      </c>
      <c r="I10" t="s">
        <v>57</v>
      </c>
      <c r="J10" s="4">
        <f t="shared" si="1"/>
        <v>594</v>
      </c>
      <c r="K10" s="4">
        <f t="shared" si="2"/>
        <v>56</v>
      </c>
      <c r="L10" s="4">
        <f t="shared" si="3"/>
        <v>2244</v>
      </c>
      <c r="M10" s="4">
        <f t="shared" si="4"/>
        <v>4105</v>
      </c>
      <c r="N10" s="4">
        <f t="shared" si="5"/>
        <v>739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191</v>
      </c>
      <c r="D11" s="4">
        <v>7</v>
      </c>
      <c r="E11" s="4">
        <v>413</v>
      </c>
      <c r="F11" s="4">
        <v>7641</v>
      </c>
      <c r="G11" s="4">
        <v>1467</v>
      </c>
      <c r="H11" t="s">
        <v>59</v>
      </c>
      <c r="I11" t="s">
        <v>59</v>
      </c>
      <c r="J11" s="4">
        <f t="shared" si="1"/>
        <v>191</v>
      </c>
      <c r="K11" s="4">
        <f t="shared" si="2"/>
        <v>7</v>
      </c>
      <c r="L11" s="4">
        <f t="shared" si="3"/>
        <v>413</v>
      </c>
      <c r="M11" s="4">
        <f t="shared" si="4"/>
        <v>7641</v>
      </c>
      <c r="N11" s="4">
        <f t="shared" si="5"/>
        <v>1467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3085</v>
      </c>
      <c r="D12" s="4">
        <v>167</v>
      </c>
      <c r="E12" s="4">
        <v>17609</v>
      </c>
      <c r="F12" s="4">
        <v>52026</v>
      </c>
      <c r="G12" s="4">
        <v>16131</v>
      </c>
      <c r="H12" t="s">
        <v>59</v>
      </c>
      <c r="I12" t="s">
        <v>59</v>
      </c>
      <c r="J12" s="4">
        <f t="shared" si="1"/>
        <v>3085</v>
      </c>
      <c r="K12" s="4">
        <f t="shared" si="2"/>
        <v>167</v>
      </c>
      <c r="L12" s="4">
        <f t="shared" si="3"/>
        <v>17609</v>
      </c>
      <c r="M12" s="4">
        <f t="shared" si="4"/>
        <v>52026</v>
      </c>
      <c r="N12" s="4">
        <f t="shared" si="5"/>
        <v>16131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63</v>
      </c>
      <c r="D13" s="4">
        <v>9</v>
      </c>
      <c r="E13" s="4">
        <v>1255</v>
      </c>
      <c r="F13" s="4">
        <v>4416</v>
      </c>
      <c r="G13" s="4">
        <v>987</v>
      </c>
      <c r="H13" t="s">
        <v>57</v>
      </c>
      <c r="I13" t="s">
        <v>57</v>
      </c>
      <c r="J13" s="4">
        <f t="shared" si="1"/>
        <v>63</v>
      </c>
      <c r="K13" s="4">
        <f t="shared" si="2"/>
        <v>9</v>
      </c>
      <c r="L13" s="4">
        <f t="shared" si="3"/>
        <v>1255</v>
      </c>
      <c r="M13" s="4">
        <f t="shared" si="4"/>
        <v>4416</v>
      </c>
      <c r="N13" s="4">
        <f t="shared" si="5"/>
        <v>987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2</v>
      </c>
      <c r="D14" s="4">
        <v>2</v>
      </c>
      <c r="E14" s="4">
        <v>131</v>
      </c>
      <c r="F14" s="4">
        <v>279</v>
      </c>
      <c r="G14" s="4">
        <v>22</v>
      </c>
      <c r="H14" t="s">
        <v>58</v>
      </c>
      <c r="I14" t="s">
        <v>58</v>
      </c>
      <c r="J14" s="4">
        <f t="shared" si="1"/>
        <v>2</v>
      </c>
      <c r="K14" s="4">
        <f t="shared" si="2"/>
        <v>2</v>
      </c>
      <c r="L14" s="4">
        <f t="shared" si="3"/>
        <v>131</v>
      </c>
      <c r="M14" s="4">
        <f t="shared" si="4"/>
        <v>279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13</v>
      </c>
      <c r="D15" s="4">
        <v>4</v>
      </c>
      <c r="E15" s="4">
        <v>106</v>
      </c>
      <c r="F15" s="4">
        <v>2184</v>
      </c>
      <c r="G15" s="4">
        <v>291</v>
      </c>
      <c r="H15" t="s">
        <v>59</v>
      </c>
      <c r="I15" t="s">
        <v>59</v>
      </c>
      <c r="J15" s="4">
        <f t="shared" si="1"/>
        <v>13</v>
      </c>
      <c r="K15" s="4">
        <f t="shared" si="2"/>
        <v>4</v>
      </c>
      <c r="L15" s="4">
        <f t="shared" si="3"/>
        <v>106</v>
      </c>
      <c r="M15" s="4">
        <f t="shared" si="4"/>
        <v>2184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14</v>
      </c>
      <c r="D16" s="4">
        <v>3</v>
      </c>
      <c r="E16" s="4">
        <v>276</v>
      </c>
      <c r="F16" s="4">
        <v>3677</v>
      </c>
      <c r="G16" s="4">
        <v>462</v>
      </c>
      <c r="H16" t="s">
        <v>59</v>
      </c>
      <c r="I16" t="s">
        <v>59</v>
      </c>
      <c r="J16" s="4">
        <f t="shared" si="1"/>
        <v>14</v>
      </c>
      <c r="K16" s="4">
        <f t="shared" si="2"/>
        <v>3</v>
      </c>
      <c r="L16" s="4">
        <f t="shared" si="3"/>
        <v>276</v>
      </c>
      <c r="M16" s="4">
        <f t="shared" si="4"/>
        <v>3677</v>
      </c>
      <c r="N16" s="4">
        <f t="shared" si="5"/>
        <v>462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904</v>
      </c>
      <c r="D17" s="4">
        <v>54</v>
      </c>
      <c r="E17" s="4">
        <v>4104</v>
      </c>
      <c r="F17" s="4">
        <v>21720</v>
      </c>
      <c r="G17" s="4">
        <v>3876</v>
      </c>
      <c r="H17" t="s">
        <v>59</v>
      </c>
      <c r="I17" t="s">
        <v>59</v>
      </c>
      <c r="J17" s="4">
        <f t="shared" si="1"/>
        <v>904</v>
      </c>
      <c r="K17" s="4">
        <f t="shared" si="2"/>
        <v>54</v>
      </c>
      <c r="L17" s="4">
        <f t="shared" si="3"/>
        <v>4104</v>
      </c>
      <c r="M17" s="4">
        <f t="shared" si="4"/>
        <v>21720</v>
      </c>
      <c r="N17" s="4">
        <f t="shared" si="5"/>
        <v>3876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8" si="11">SUM(S17:W17)</f>
        <v>3337</v>
      </c>
      <c r="Y17" s="25">
        <f t="shared" ref="Y17:Y18" si="12">X17/X16</f>
        <v>0.73067659294941978</v>
      </c>
    </row>
    <row r="18" spans="1:25" ht="21" customHeight="1" x14ac:dyDescent="0.2">
      <c r="A18" t="s">
        <v>58</v>
      </c>
      <c r="B18" s="3" t="s">
        <v>28</v>
      </c>
      <c r="C18" s="4">
        <v>140</v>
      </c>
      <c r="D18" s="4">
        <v>11</v>
      </c>
      <c r="E18" s="4">
        <v>1004</v>
      </c>
      <c r="F18" s="4">
        <v>2837</v>
      </c>
      <c r="G18" s="4">
        <v>506</v>
      </c>
      <c r="H18" t="s">
        <v>58</v>
      </c>
      <c r="I18" t="s">
        <v>58</v>
      </c>
      <c r="J18" s="4">
        <f t="shared" si="1"/>
        <v>140</v>
      </c>
      <c r="K18" s="4">
        <f t="shared" si="2"/>
        <v>11</v>
      </c>
      <c r="L18" s="4">
        <f t="shared" si="3"/>
        <v>1004</v>
      </c>
      <c r="M18" s="4">
        <f t="shared" si="4"/>
        <v>2837</v>
      </c>
      <c r="N18" s="4">
        <f t="shared" si="5"/>
        <v>506</v>
      </c>
      <c r="Q18" s="6">
        <v>43982</v>
      </c>
      <c r="R18" s="3">
        <v>23</v>
      </c>
      <c r="S18" s="22">
        <v>-581</v>
      </c>
      <c r="T18" s="22">
        <v>-26</v>
      </c>
      <c r="U18" s="22">
        <v>-1717</v>
      </c>
      <c r="V18" s="22">
        <v>2722</v>
      </c>
      <c r="W18" s="22">
        <v>135</v>
      </c>
      <c r="X18" s="22">
        <f t="shared" si="11"/>
        <v>533</v>
      </c>
      <c r="Y18" s="25">
        <f t="shared" si="12"/>
        <v>0.15972430326640696</v>
      </c>
    </row>
    <row r="19" spans="1:25" ht="29" x14ac:dyDescent="0.35">
      <c r="A19" t="s">
        <v>58</v>
      </c>
      <c r="B19" s="3" t="s">
        <v>29</v>
      </c>
      <c r="C19" s="4">
        <v>23</v>
      </c>
      <c r="D19" s="4">
        <v>1</v>
      </c>
      <c r="E19" s="4">
        <v>137</v>
      </c>
      <c r="F19" s="4">
        <v>1065</v>
      </c>
      <c r="G19" s="4">
        <v>131</v>
      </c>
      <c r="H19" t="s">
        <v>58</v>
      </c>
      <c r="I19" t="s">
        <v>58</v>
      </c>
      <c r="J19" s="4">
        <f t="shared" si="1"/>
        <v>23</v>
      </c>
      <c r="K19" s="4">
        <f t="shared" si="2"/>
        <v>1</v>
      </c>
      <c r="L19" s="4">
        <f t="shared" si="3"/>
        <v>137</v>
      </c>
      <c r="M19" s="4">
        <f t="shared" si="4"/>
        <v>1065</v>
      </c>
      <c r="N19" s="4">
        <f t="shared" si="5"/>
        <v>131</v>
      </c>
      <c r="R19" s="3" t="s">
        <v>36</v>
      </c>
      <c r="S19" s="22">
        <v>6099</v>
      </c>
      <c r="T19" s="22">
        <v>424</v>
      </c>
      <c r="U19" s="22">
        <v>34844</v>
      </c>
      <c r="V19" s="22">
        <v>158355</v>
      </c>
      <c r="W19" s="22">
        <v>33475</v>
      </c>
      <c r="X19" s="30">
        <f>SUM(S19:W19)</f>
        <v>233197</v>
      </c>
    </row>
    <row r="20" spans="1:25" x14ac:dyDescent="0.2">
      <c r="A20" t="s">
        <v>58</v>
      </c>
      <c r="B20" s="3" t="s">
        <v>30</v>
      </c>
      <c r="C20" s="4">
        <v>65</v>
      </c>
      <c r="D20" s="4">
        <v>8</v>
      </c>
      <c r="E20" s="4">
        <v>894</v>
      </c>
      <c r="F20" s="4">
        <v>2202</v>
      </c>
      <c r="G20" s="4">
        <v>274</v>
      </c>
      <c r="H20" t="s">
        <v>58</v>
      </c>
      <c r="I20" t="s">
        <v>58</v>
      </c>
      <c r="J20" s="4">
        <f t="shared" si="1"/>
        <v>65</v>
      </c>
      <c r="K20" s="4">
        <f t="shared" si="2"/>
        <v>8</v>
      </c>
      <c r="L20" s="4">
        <f t="shared" si="3"/>
        <v>894</v>
      </c>
      <c r="M20" s="4">
        <f t="shared" si="4"/>
        <v>2202</v>
      </c>
      <c r="N20" s="4">
        <f t="shared" si="5"/>
        <v>274</v>
      </c>
    </row>
    <row r="21" spans="1:25" x14ac:dyDescent="0.2">
      <c r="A21" t="s">
        <v>57</v>
      </c>
      <c r="B21" s="3" t="s">
        <v>31</v>
      </c>
      <c r="C21" s="4">
        <v>85</v>
      </c>
      <c r="D21" s="4">
        <v>25</v>
      </c>
      <c r="E21" s="4">
        <v>972</v>
      </c>
      <c r="F21" s="4">
        <v>7977</v>
      </c>
      <c r="G21" s="4">
        <v>1048</v>
      </c>
      <c r="H21" t="s">
        <v>57</v>
      </c>
      <c r="I21" t="s">
        <v>57</v>
      </c>
      <c r="J21" s="4">
        <f t="shared" si="1"/>
        <v>85</v>
      </c>
      <c r="K21" s="4">
        <f t="shared" si="2"/>
        <v>25</v>
      </c>
      <c r="L21" s="4">
        <f t="shared" si="3"/>
        <v>972</v>
      </c>
      <c r="M21" s="4">
        <f t="shared" si="4"/>
        <v>7977</v>
      </c>
      <c r="N21" s="4">
        <f t="shared" si="5"/>
        <v>1048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14</v>
      </c>
      <c r="F22" s="4">
        <v>1324</v>
      </c>
      <c r="G22" s="4">
        <v>76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14</v>
      </c>
      <c r="M22" s="4">
        <f t="shared" si="4"/>
        <v>1324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11</v>
      </c>
      <c r="D23" s="4">
        <v>0</v>
      </c>
      <c r="E23" s="4">
        <v>6</v>
      </c>
      <c r="F23" s="4">
        <v>1027</v>
      </c>
      <c r="G23" s="4">
        <v>143</v>
      </c>
      <c r="H23" t="s">
        <v>59</v>
      </c>
      <c r="I23" t="s">
        <v>59</v>
      </c>
      <c r="J23" s="4">
        <f t="shared" si="1"/>
        <v>11</v>
      </c>
      <c r="K23" s="4">
        <f t="shared" si="2"/>
        <v>0</v>
      </c>
      <c r="L23" s="4">
        <f t="shared" si="3"/>
        <v>6</v>
      </c>
      <c r="M23" s="4">
        <f t="shared" si="4"/>
        <v>1027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110</v>
      </c>
      <c r="D24" s="4">
        <v>6</v>
      </c>
      <c r="E24" s="4">
        <v>1352</v>
      </c>
      <c r="F24" s="4">
        <v>15768</v>
      </c>
      <c r="G24" s="4">
        <v>1918</v>
      </c>
      <c r="H24" t="s">
        <v>59</v>
      </c>
      <c r="I24" t="s">
        <v>59</v>
      </c>
      <c r="J24" s="4">
        <f t="shared" si="1"/>
        <v>110</v>
      </c>
      <c r="K24" s="4">
        <f t="shared" si="2"/>
        <v>6</v>
      </c>
      <c r="L24" s="4">
        <f t="shared" si="3"/>
        <v>1352</v>
      </c>
      <c r="M24" s="4">
        <f t="shared" si="4"/>
        <v>15768</v>
      </c>
      <c r="N24" s="4">
        <f t="shared" si="5"/>
        <v>1918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6099</v>
      </c>
      <c r="D26" s="4">
        <v>424</v>
      </c>
      <c r="E26" s="4">
        <v>34844</v>
      </c>
      <c r="F26" s="4">
        <v>158355</v>
      </c>
      <c r="G26" s="4">
        <v>33475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870</v>
      </c>
      <c r="D31" s="20">
        <v>98</v>
      </c>
      <c r="E31" s="20">
        <v>5110</v>
      </c>
      <c r="F31" s="20">
        <v>19915</v>
      </c>
      <c r="G31" s="20">
        <v>3258</v>
      </c>
      <c r="H31" s="15">
        <f>SUM(C31:G31)</f>
        <v>29251</v>
      </c>
      <c r="I31" s="28">
        <f>H31/$H$34</f>
        <v>0.12543471828539818</v>
      </c>
    </row>
    <row r="32" spans="1:25" x14ac:dyDescent="0.2">
      <c r="B32" s="3" t="s">
        <v>59</v>
      </c>
      <c r="C32" s="20">
        <v>4751</v>
      </c>
      <c r="D32" s="20">
        <v>297</v>
      </c>
      <c r="E32" s="20">
        <v>26721</v>
      </c>
      <c r="F32" s="20">
        <v>127333</v>
      </c>
      <c r="G32" s="20">
        <v>28747</v>
      </c>
      <c r="H32" s="15">
        <f t="shared" ref="H32:H33" si="13">SUM(C32:G32)</f>
        <v>187849</v>
      </c>
      <c r="I32" s="28">
        <f t="shared" ref="I32:I33" si="14">H32/$H$34</f>
        <v>0.80553780709014267</v>
      </c>
    </row>
    <row r="33" spans="2:9" x14ac:dyDescent="0.2">
      <c r="B33" s="3" t="s">
        <v>58</v>
      </c>
      <c r="C33" s="20">
        <v>478</v>
      </c>
      <c r="D33" s="20">
        <v>29</v>
      </c>
      <c r="E33" s="20">
        <v>3013</v>
      </c>
      <c r="F33" s="20">
        <v>11107</v>
      </c>
      <c r="G33" s="20">
        <v>1470</v>
      </c>
      <c r="H33" s="15">
        <f t="shared" si="13"/>
        <v>16097</v>
      </c>
      <c r="I33" s="28">
        <f t="shared" si="14"/>
        <v>6.9027474624459143E-2</v>
      </c>
    </row>
    <row r="34" spans="2:9" x14ac:dyDescent="0.2">
      <c r="B34" s="3" t="s">
        <v>36</v>
      </c>
      <c r="C34" s="20">
        <v>6099</v>
      </c>
      <c r="D34" s="20">
        <v>424</v>
      </c>
      <c r="E34" s="20">
        <v>34844</v>
      </c>
      <c r="F34" s="20">
        <v>158355</v>
      </c>
      <c r="G34" s="20">
        <v>33475</v>
      </c>
      <c r="H34" s="16">
        <f>SUM(H31:H33)</f>
        <v>233197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2020-06-01T17:31:16Z</dcterms:modified>
</cp:coreProperties>
</file>