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0CED7724-10B5-7647-8D15-8505E11ED7E4}" xr6:coauthVersionLast="45" xr6:coauthVersionMax="45" xr10:uidLastSave="{00000000-0000-0000-0000-000000000000}"/>
  <bookViews>
    <workbookView xWindow="30220" yWindow="1440" windowWidth="35680" windowHeight="203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7" r:id="rId10"/>
    <pivotCache cacheId="8" r:id="rId11"/>
    <pivotCache cacheId="9" r:id="rId12"/>
    <pivotCache cacheId="15" r:id="rId13"/>
    <pivotCache cacheId="23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1" i="14" l="1"/>
  <c r="C91" i="14"/>
  <c r="D91" i="14"/>
  <c r="E91" i="14"/>
  <c r="F91" i="14"/>
  <c r="A93" i="4"/>
  <c r="B93" i="4"/>
  <c r="G95" i="2"/>
  <c r="G94" i="2"/>
  <c r="Q141" i="2"/>
  <c r="K141" i="2"/>
  <c r="L141" i="2"/>
  <c r="M141" i="2"/>
  <c r="N141" i="2"/>
  <c r="O141" i="2"/>
  <c r="P141" i="2"/>
  <c r="B90" i="14" l="1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<sst xmlns="http://schemas.openxmlformats.org/spreadsheetml/2006/main" count="4131" uniqueCount="80">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</sst>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Casi'!$A$3:$A$93</c:f>
              <c:numCache>
                <c:formatCode>m/d/yy</c:formatCode>
                <c:ptCount val="91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</c:numCache>
            </c:numRef>
          </c:cat>
          <c:val>
            <c:numRef>
              <c:f>'Totale dei Casi'!$B$3:$B$93</c:f>
              <c:numCache>
                <c:formatCode>General</c:formatCode>
                <c:ptCount val="91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Tamponi!$B$4:$B$95</c:f>
              <c:strCache>
                <c:ptCount val="91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</c:strCache>
            </c:strRef>
          </c:cat>
          <c:val>
            <c:numRef>
              <c:f>Tamponi!$C$4:$C$95</c:f>
              <c:numCache>
                <c:formatCode>General</c:formatCode>
                <c:ptCount val="91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Guariti'!$A$7:$A$98</c:f>
              <c:strCache>
                <c:ptCount val="9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</c:strCache>
            </c:strRef>
          </c:cat>
          <c:val>
            <c:numRef>
              <c:f>'Dimessi Guariti'!$B$7:$B$98</c:f>
              <c:numCache>
                <c:formatCode>General</c:formatCode>
                <c:ptCount val="91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Deceduti!$A$4:$A$95</c:f>
              <c:strCache>
                <c:ptCount val="91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</c:strCache>
            </c:strRef>
          </c:cat>
          <c:val>
            <c:numRef>
              <c:f>Deceduti!$B$4:$B$95</c:f>
              <c:numCache>
                <c:formatCode>General</c:formatCode>
                <c:ptCount val="91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Contagiati!$B$2:$B$91</c:f>
              <c:numCache>
                <c:formatCode>m/d/yy</c:formatCode>
                <c:ptCount val="9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</c:numCache>
            </c:numRef>
          </c:cat>
          <c:val>
            <c:numRef>
              <c:f>Contagiati!$C$2:$C$91</c:f>
              <c:numCache>
                <c:formatCode>0</c:formatCode>
                <c:ptCount val="90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Contagiati!$B$2:$B$91</c:f>
              <c:numCache>
                <c:formatCode>m/d/yy</c:formatCode>
                <c:ptCount val="9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</c:numCache>
            </c:numRef>
          </c:cat>
          <c:val>
            <c:numRef>
              <c:f>Contagiati!$D$2:$D$91</c:f>
              <c:numCache>
                <c:formatCode>0</c:formatCode>
                <c:ptCount val="90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Contagiati!$B$2:$B$91</c:f>
              <c:numCache>
                <c:formatCode>m/d/yy</c:formatCode>
                <c:ptCount val="9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</c:numCache>
            </c:numRef>
          </c:cat>
          <c:val>
            <c:numRef>
              <c:f>Contagiati!$E$2:$E$91</c:f>
              <c:numCache>
                <c:formatCode>0</c:formatCode>
                <c:ptCount val="90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Contagiati!$B$2:$B$91</c:f>
              <c:numCache>
                <c:formatCode>m/d/yy</c:formatCode>
                <c:ptCount val="90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</c:numCache>
            </c:numRef>
          </c:cat>
          <c:val>
            <c:numRef>
              <c:f>Contagiati!$F$2:$F$91</c:f>
              <c:numCache>
                <c:formatCode>0</c:formatCode>
                <c:ptCount val="90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4.816810300923" createdVersion="6" refreshedVersion="6" minRefreshableVersion="3" recordCount="1891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24T00:00:00" count="9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m/>
      </sharedItems>
      <fieldGroup par="17" base="0">
        <rangePr groupBy="days" startDate="2020-02-24T00:00:00" endDate="2020-05-24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4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24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4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4.816878935184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8" maxValue="4026"/>
    </cacheField>
    <cacheField name="Sum of terapia_intensiva" numFmtId="0">
      <sharedItems containsSemiMixedTypes="0" containsString="0" containsNumber="1" containsInteger="1" minValue="1" maxValue="199"/>
    </cacheField>
    <cacheField name="Sum of isolamento_domiciliare" numFmtId="0">
      <sharedItems containsSemiMixedTypes="0" containsString="0" containsNumber="1" containsInteger="1" minValue="10" maxValue="21405"/>
    </cacheField>
    <cacheField name="Sum of dimessi_guariti" numFmtId="0">
      <sharedItems containsSemiMixedTypes="0" containsString="0" containsNumber="1" containsInteger="1" minValue="220" maxValue="45355"/>
    </cacheField>
    <cacheField name="Sum of deceduti" numFmtId="0">
      <sharedItems containsSemiMixedTypes="0" containsString="0" containsNumber="1" containsInteger="1" minValue="22" maxValue="158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4.816914236108" createdVersion="6" refreshedVersion="6" minRefreshableVersion="3" recordCount="1891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24T00:00:00" count="91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m/>
      </sharedItems>
      <fieldGroup par="22" base="0">
        <rangePr groupBy="days" startDate="2020-02-24T00:00:00" endDate="2020-05-24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4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1" count="14">
        <n v="9"/>
        <n v="10"/>
        <n v="11"/>
        <n v="12"/>
        <n v="13"/>
        <n v="14"/>
        <n v="15"/>
        <n v="16"/>
        <n v="17"/>
        <n v="18"/>
        <n v="19"/>
        <n v="20"/>
        <n v="21"/>
        <m/>
      </sharedItems>
    </cacheField>
    <cacheField name="Months" numFmtId="0" databaseField="0">
      <fieldGroup base="0">
        <rangePr groupBy="months" startDate="2020-02-24T00:00:00" endDate="2020-05-24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4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5.82034525463" createdVersion="6" refreshedVersion="6" minRefreshableVersion="3" recordCount="1912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25T00:00:00" count="9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75.821303009259" createdVersion="6" refreshedVersion="6" minRefreshableVersion="3" recordCount="1912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25T00:00:00" count="12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56"/>
    <n v="4"/>
    <n v="1008"/>
    <n v="1659"/>
    <n v="394"/>
  </r>
  <r>
    <x v="1"/>
    <n v="14"/>
    <n v="1"/>
    <n v="26"/>
    <n v="330"/>
    <n v="27"/>
  </r>
  <r>
    <x v="1"/>
    <n v="43"/>
    <n v="1"/>
    <n v="244"/>
    <n v="773"/>
    <n v="96"/>
  </r>
  <r>
    <x v="1"/>
    <n v="295"/>
    <n v="10"/>
    <n v="968"/>
    <n v="3067"/>
    <n v="404"/>
  </r>
  <r>
    <x v="2"/>
    <n v="524"/>
    <n v="84"/>
    <n v="3962"/>
    <n v="18896"/>
    <n v="4047"/>
  </r>
  <r>
    <x v="2"/>
    <n v="63"/>
    <n v="1"/>
    <n v="395"/>
    <n v="2447"/>
    <n v="327"/>
  </r>
  <r>
    <x v="0"/>
    <n v="1097"/>
    <n v="60"/>
    <n v="2424"/>
    <n v="3350"/>
    <n v="676"/>
  </r>
  <r>
    <x v="2"/>
    <n v="247"/>
    <n v="20"/>
    <n v="1467"/>
    <n v="6279"/>
    <n v="1414"/>
  </r>
  <r>
    <x v="2"/>
    <n v="4026"/>
    <n v="199"/>
    <n v="21405"/>
    <n v="45355"/>
    <n v="15840"/>
  </r>
  <r>
    <x v="0"/>
    <n v="100"/>
    <n v="15"/>
    <n v="1598"/>
    <n v="3995"/>
    <n v="993"/>
  </r>
  <r>
    <x v="1"/>
    <n v="8"/>
    <n v="2"/>
    <n v="179"/>
    <n v="220"/>
    <n v="22"/>
  </r>
  <r>
    <x v="2"/>
    <n v="35"/>
    <n v="5"/>
    <n v="174"/>
    <n v="2085"/>
    <n v="291"/>
  </r>
  <r>
    <x v="2"/>
    <n v="28"/>
    <n v="4"/>
    <n v="533"/>
    <n v="3374"/>
    <n v="456"/>
  </r>
  <r>
    <x v="2"/>
    <n v="1291"/>
    <n v="76"/>
    <n v="6658"/>
    <n v="18341"/>
    <n v="3771"/>
  </r>
  <r>
    <x v="1"/>
    <n v="215"/>
    <n v="17"/>
    <n v="1573"/>
    <n v="2157"/>
    <n v="486"/>
  </r>
  <r>
    <x v="1"/>
    <n v="58"/>
    <n v="6"/>
    <n v="223"/>
    <n v="940"/>
    <n v="129"/>
  </r>
  <r>
    <x v="1"/>
    <n v="95"/>
    <n v="9"/>
    <n v="1408"/>
    <n v="1640"/>
    <n v="269"/>
  </r>
  <r>
    <x v="0"/>
    <n v="157"/>
    <n v="40"/>
    <n v="1569"/>
    <n v="7270"/>
    <n v="1011"/>
  </r>
  <r>
    <x v="0"/>
    <n v="15"/>
    <n v="2"/>
    <n v="39"/>
    <n v="1300"/>
    <n v="74"/>
  </r>
  <r>
    <x v="2"/>
    <n v="23"/>
    <n v="2"/>
    <n v="10"/>
    <n v="999"/>
    <n v="143"/>
  </r>
  <r>
    <x v="2"/>
    <n v="205"/>
    <n v="14"/>
    <n v="2622"/>
    <n v="14363"/>
    <n v="186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91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m/>
    <m/>
    <x v="21"/>
    <m/>
    <m/>
    <m/>
    <m/>
    <m/>
    <m/>
    <m/>
    <m/>
    <m/>
    <m/>
    <m/>
    <m/>
    <m/>
    <m/>
    <m/>
    <m/>
    <m/>
    <x v="1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2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2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0">
      <pivotArea outline="0" collapsedLevelsAreSubtotals="1" fieldPosition="0"/>
    </format>
    <format dxfId="9">
      <pivotArea dataOnly="0" labelOnly="1" fieldPosition="0">
        <references count="1">
          <reference field="3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3" count="0"/>
        </references>
      </pivotArea>
    </format>
    <format dxfId="6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95" firstHeaderRow="0" firstDataRow="1" firstDataCol="1"/>
  <pivotFields count="20">
    <pivotField axis="axisRow" showAll="0">
      <items count="93">
        <item h="1" x="9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9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95" firstHeaderRow="1" firstDataRow="1" firstDataCol="1"/>
  <pivotFields count="20">
    <pivotField axis="axisRow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91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8" firstHeaderRow="1" firstDataRow="1" firstDataCol="1" rowPageCount="1" colPageCount="1"/>
  <pivotFields count="16">
    <pivotField axis="axisRow" numFmtId="22" showAll="0" sortType="ascending">
      <items count="123">
        <item x="0"/>
        <item m="1" x="111"/>
        <item x="1"/>
        <item m="1" x="94"/>
        <item x="2"/>
        <item m="1" x="106"/>
        <item x="3"/>
        <item m="1" x="120"/>
        <item x="4"/>
        <item m="1" x="102"/>
        <item x="5"/>
        <item m="1" x="115"/>
        <item x="6"/>
        <item m="1" x="117"/>
        <item x="7"/>
        <item m="1" x="99"/>
        <item x="8"/>
        <item m="1" x="112"/>
        <item x="9"/>
        <item m="1" x="95"/>
        <item x="10"/>
        <item m="1" x="107"/>
        <item x="11"/>
        <item m="1" x="121"/>
        <item x="12"/>
        <item m="1" x="103"/>
        <item x="13"/>
        <item m="1" x="116"/>
        <item x="14"/>
        <item m="1" x="98"/>
        <item x="15"/>
        <item m="1" x="110"/>
        <item x="16"/>
        <item m="1" x="93"/>
        <item x="17"/>
        <item m="1" x="105"/>
        <item x="18"/>
        <item m="1" x="119"/>
        <item x="19"/>
        <item m="1" x="101"/>
        <item x="20"/>
        <item m="1" x="114"/>
        <item x="21"/>
        <item m="1" x="97"/>
        <item x="22"/>
        <item m="1" x="109"/>
        <item x="23"/>
        <item m="1" x="92"/>
        <item x="24"/>
        <item m="1" x="104"/>
        <item x="25"/>
        <item m="1" x="118"/>
        <item x="26"/>
        <item m="1" x="100"/>
        <item x="27"/>
        <item m="1" x="113"/>
        <item x="28"/>
        <item m="1" x="96"/>
        <item x="29"/>
        <item m="1" x="10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h="1" x="9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9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95" firstHeaderRow="1" firstDataRow="1" firstDataCol="1" rowPageCount="1" colPageCount="1"/>
  <pivotFields count="16">
    <pivotField axis="axisRow" numFmtId="22" showAll="0" sortType="ascending">
      <items count="123">
        <item x="0"/>
        <item m="1" x="111"/>
        <item x="1"/>
        <item m="1" x="94"/>
        <item x="2"/>
        <item m="1" x="106"/>
        <item x="3"/>
        <item m="1" x="120"/>
        <item x="4"/>
        <item m="1" x="102"/>
        <item x="5"/>
        <item m="1" x="115"/>
        <item x="6"/>
        <item m="1" x="117"/>
        <item x="7"/>
        <item m="1" x="99"/>
        <item x="8"/>
        <item m="1" x="112"/>
        <item x="9"/>
        <item m="1" x="95"/>
        <item x="10"/>
        <item m="1" x="107"/>
        <item x="11"/>
        <item m="1" x="121"/>
        <item x="12"/>
        <item m="1" x="103"/>
        <item x="13"/>
        <item m="1" x="116"/>
        <item x="14"/>
        <item m="1" x="98"/>
        <item x="15"/>
        <item m="1" x="110"/>
        <item x="16"/>
        <item m="1" x="93"/>
        <item x="17"/>
        <item m="1" x="105"/>
        <item x="18"/>
        <item m="1" x="119"/>
        <item x="19"/>
        <item m="1" x="101"/>
        <item x="20"/>
        <item m="1" x="114"/>
        <item x="21"/>
        <item m="1" x="97"/>
        <item x="22"/>
        <item m="1" x="109"/>
        <item x="23"/>
        <item m="1" x="92"/>
        <item x="24"/>
        <item m="1" x="104"/>
        <item x="25"/>
        <item m="1" x="118"/>
        <item x="26"/>
        <item m="1" x="100"/>
        <item x="27"/>
        <item m="1" x="113"/>
        <item x="28"/>
        <item m="1" x="96"/>
        <item x="29"/>
        <item m="1" x="108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h="1" x="91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92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7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3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4">
      <pivotArea outline="0" collapsedLevelsAreSubtotals="1" fieldPosition="0"/>
    </format>
    <format dxfId="3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5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12"/>
  <sheetViews>
    <sheetView topLeftCell="A1864" workbookViewId="0">
      <selection activeCell="A1892" sqref="A1892:Q1912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ref="U1745:U1765" si="68">VLOOKUP(D1745,Zone,2)</f>
        <v>Centro</v>
      </c>
      <c r="V1745">
        <f t="shared" ref="V1745:V1765" si="69">WEEKNUM(A1745)</f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68"/>
        <v>Sud</v>
      </c>
      <c r="V1746">
        <f t="shared" si="69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68"/>
        <v>Sud</v>
      </c>
      <c r="V1747">
        <f t="shared" si="69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68"/>
        <v>Sud</v>
      </c>
      <c r="V1748">
        <f t="shared" si="69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68"/>
        <v>Nord</v>
      </c>
      <c r="V1749">
        <f t="shared" si="69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68"/>
        <v>Nord</v>
      </c>
      <c r="V1750">
        <f t="shared" si="69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68"/>
        <v>Centro</v>
      </c>
      <c r="V1751">
        <f t="shared" si="69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68"/>
        <v>Nord</v>
      </c>
      <c r="V1752">
        <f t="shared" si="69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68"/>
        <v>Nord</v>
      </c>
      <c r="V1753">
        <f t="shared" si="69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68"/>
        <v>Centro</v>
      </c>
      <c r="V1754">
        <f t="shared" si="69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68"/>
        <v>Sud</v>
      </c>
      <c r="V1755">
        <f t="shared" si="69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68"/>
        <v>Nord</v>
      </c>
      <c r="V1756">
        <f t="shared" si="69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68"/>
        <v>Nord</v>
      </c>
      <c r="V1757">
        <f t="shared" si="69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68"/>
        <v>Nord</v>
      </c>
      <c r="V1758">
        <f t="shared" si="69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68"/>
        <v>Sud</v>
      </c>
      <c r="V1759">
        <f t="shared" si="69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68"/>
        <v>Sud</v>
      </c>
      <c r="V1760">
        <f t="shared" si="69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68"/>
        <v>Sud</v>
      </c>
      <c r="V1761">
        <f t="shared" si="69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68"/>
        <v>Centro</v>
      </c>
      <c r="V1762">
        <f t="shared" si="69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68"/>
        <v>Centro</v>
      </c>
      <c r="V1763">
        <f t="shared" si="69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68"/>
        <v>Nord</v>
      </c>
      <c r="V1764">
        <f t="shared" si="69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68"/>
        <v>Nord</v>
      </c>
      <c r="V1765">
        <f t="shared" si="69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ref="U1766:U1786" si="70">VLOOKUP(D1766,Zone,2)</f>
        <v>Centro</v>
      </c>
      <c r="V1766">
        <f t="shared" ref="V1766:V1786" si="71">WEEKNUM(A1766)</f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70"/>
        <v>Sud</v>
      </c>
      <c r="V1767">
        <f t="shared" si="71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70"/>
        <v>Sud</v>
      </c>
      <c r="V1768">
        <f t="shared" si="71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70"/>
        <v>Sud</v>
      </c>
      <c r="V1769">
        <f t="shared" si="71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70"/>
        <v>Nord</v>
      </c>
      <c r="V1770">
        <f t="shared" si="71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70"/>
        <v>Nord</v>
      </c>
      <c r="V1771">
        <f t="shared" si="71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70"/>
        <v>Centro</v>
      </c>
      <c r="V1772">
        <f t="shared" si="71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70"/>
        <v>Nord</v>
      </c>
      <c r="V1773">
        <f t="shared" si="71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70"/>
        <v>Nord</v>
      </c>
      <c r="V1774">
        <f t="shared" si="71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70"/>
        <v>Centro</v>
      </c>
      <c r="V1775">
        <f t="shared" si="71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70"/>
        <v>Sud</v>
      </c>
      <c r="V1776">
        <f t="shared" si="71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70"/>
        <v>Nord</v>
      </c>
      <c r="V1777">
        <f t="shared" si="71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70"/>
        <v>Nord</v>
      </c>
      <c r="V1778">
        <f t="shared" si="71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70"/>
        <v>Nord</v>
      </c>
      <c r="V1779">
        <f t="shared" si="71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70"/>
        <v>Sud</v>
      </c>
      <c r="V1780">
        <f t="shared" si="71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70"/>
        <v>Sud</v>
      </c>
      <c r="V1781">
        <f t="shared" si="71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70"/>
        <v>Sud</v>
      </c>
      <c r="V1782">
        <f t="shared" si="71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70"/>
        <v>Centro</v>
      </c>
      <c r="V1783">
        <f t="shared" si="71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70"/>
        <v>Centro</v>
      </c>
      <c r="V1784">
        <f t="shared" si="71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70"/>
        <v>Nord</v>
      </c>
      <c r="V1785">
        <f t="shared" si="71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70"/>
        <v>Nord</v>
      </c>
      <c r="V1786">
        <f t="shared" si="71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ref="U1787:U1807" si="72">VLOOKUP(D1787,Zone,2)</f>
        <v>Centro</v>
      </c>
      <c r="V1787">
        <f t="shared" ref="V1787:V1807" si="73">WEEKNUM(A1787)</f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72"/>
        <v>Sud</v>
      </c>
      <c r="V1788">
        <f t="shared" si="73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72"/>
        <v>Sud</v>
      </c>
      <c r="V1789">
        <f t="shared" si="73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72"/>
        <v>Sud</v>
      </c>
      <c r="V1790">
        <f t="shared" si="73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72"/>
        <v>Nord</v>
      </c>
      <c r="V1791">
        <f t="shared" si="73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72"/>
        <v>Nord</v>
      </c>
      <c r="V1792">
        <f t="shared" si="73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72"/>
        <v>Centro</v>
      </c>
      <c r="V1793">
        <f t="shared" si="73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si="72"/>
        <v>Nord</v>
      </c>
      <c r="V1794">
        <f t="shared" si="73"/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72"/>
        <v>Nord</v>
      </c>
      <c r="V1795">
        <f t="shared" si="73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72"/>
        <v>Centro</v>
      </c>
      <c r="V1796">
        <f t="shared" si="73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72"/>
        <v>Sud</v>
      </c>
      <c r="V1797">
        <f t="shared" si="73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72"/>
        <v>Nord</v>
      </c>
      <c r="V1798">
        <f t="shared" si="73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72"/>
        <v>Nord</v>
      </c>
      <c r="V1799">
        <f t="shared" si="73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72"/>
        <v>Nord</v>
      </c>
      <c r="V1800">
        <f t="shared" si="73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72"/>
        <v>Sud</v>
      </c>
      <c r="V1801">
        <f t="shared" si="73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72"/>
        <v>Sud</v>
      </c>
      <c r="V1802">
        <f t="shared" si="73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72"/>
        <v>Sud</v>
      </c>
      <c r="V1803">
        <f t="shared" si="73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72"/>
        <v>Centro</v>
      </c>
      <c r="V1804">
        <f t="shared" si="73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72"/>
        <v>Centro</v>
      </c>
      <c r="V1805">
        <f t="shared" si="73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72"/>
        <v>Nord</v>
      </c>
      <c r="V1806">
        <f t="shared" si="73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72"/>
        <v>Nord</v>
      </c>
      <c r="V1807">
        <f t="shared" si="73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ref="U1808:U1828" si="74">VLOOKUP(D1808,Zone,2)</f>
        <v>Centro</v>
      </c>
      <c r="V1808">
        <f t="shared" ref="V1808:V1828" si="75">WEEKNUM(A1808)</f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74"/>
        <v>Sud</v>
      </c>
      <c r="V1809">
        <f t="shared" si="75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74"/>
        <v>Sud</v>
      </c>
      <c r="V1810">
        <f t="shared" si="75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74"/>
        <v>Sud</v>
      </c>
      <c r="V1811">
        <f t="shared" si="75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74"/>
        <v>Nord</v>
      </c>
      <c r="V1812">
        <f t="shared" si="75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74"/>
        <v>Nord</v>
      </c>
      <c r="V1813">
        <f t="shared" si="75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74"/>
        <v>Centro</v>
      </c>
      <c r="V1814">
        <f t="shared" si="75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74"/>
        <v>Nord</v>
      </c>
      <c r="V1815">
        <f t="shared" si="75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74"/>
        <v>Nord</v>
      </c>
      <c r="V1816">
        <f t="shared" si="75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74"/>
        <v>Centro</v>
      </c>
      <c r="V1817">
        <f t="shared" si="75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74"/>
        <v>Sud</v>
      </c>
      <c r="V1818">
        <f t="shared" si="75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74"/>
        <v>Nord</v>
      </c>
      <c r="V1819">
        <f t="shared" si="75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74"/>
        <v>Nord</v>
      </c>
      <c r="V1820">
        <f t="shared" si="75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74"/>
        <v>Nord</v>
      </c>
      <c r="V1821">
        <f t="shared" si="75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74"/>
        <v>Sud</v>
      </c>
      <c r="V1822">
        <f t="shared" si="75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74"/>
        <v>Sud</v>
      </c>
      <c r="V1823">
        <f t="shared" si="75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74"/>
        <v>Sud</v>
      </c>
      <c r="V1824">
        <f t="shared" si="75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74"/>
        <v>Centro</v>
      </c>
      <c r="V1825">
        <f t="shared" si="75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74"/>
        <v>Centro</v>
      </c>
      <c r="V1826">
        <f t="shared" si="75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74"/>
        <v>Nord</v>
      </c>
      <c r="V1827">
        <f t="shared" si="75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74"/>
        <v>Nord</v>
      </c>
      <c r="V1828">
        <f t="shared" si="75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ref="U1829:U1849" si="76">VLOOKUP(D1829,Zone,2)</f>
        <v>Centro</v>
      </c>
      <c r="V1829">
        <f t="shared" ref="V1829:V1849" si="77">WEEKNUM(A1829)</f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76"/>
        <v>Sud</v>
      </c>
      <c r="V1830">
        <f t="shared" si="7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76"/>
        <v>Sud</v>
      </c>
      <c r="V1831">
        <f t="shared" si="7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76"/>
        <v>Sud</v>
      </c>
      <c r="V1832">
        <f t="shared" si="7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76"/>
        <v>Nord</v>
      </c>
      <c r="V1833">
        <f t="shared" si="7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76"/>
        <v>Nord</v>
      </c>
      <c r="V1834">
        <f t="shared" si="7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76"/>
        <v>Centro</v>
      </c>
      <c r="V1835">
        <f t="shared" si="7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76"/>
        <v>Nord</v>
      </c>
      <c r="V1836">
        <f t="shared" si="7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76"/>
        <v>Nord</v>
      </c>
      <c r="V1837">
        <f t="shared" si="7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76"/>
        <v>Centro</v>
      </c>
      <c r="V1838">
        <f t="shared" si="7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76"/>
        <v>Sud</v>
      </c>
      <c r="V1839">
        <f t="shared" si="7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76"/>
        <v>Nord</v>
      </c>
      <c r="V1840">
        <f t="shared" si="7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76"/>
        <v>Nord</v>
      </c>
      <c r="V1841">
        <f t="shared" si="7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76"/>
        <v>Nord</v>
      </c>
      <c r="V1842">
        <f t="shared" si="7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76"/>
        <v>Sud</v>
      </c>
      <c r="V1843">
        <f t="shared" si="7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76"/>
        <v>Sud</v>
      </c>
      <c r="V1844">
        <f t="shared" si="7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76"/>
        <v>Sud</v>
      </c>
      <c r="V1845">
        <f t="shared" si="7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76"/>
        <v>Centro</v>
      </c>
      <c r="V1846">
        <f t="shared" si="7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76"/>
        <v>Centro</v>
      </c>
      <c r="V1847">
        <f t="shared" si="7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76"/>
        <v>Nord</v>
      </c>
      <c r="V1848">
        <f t="shared" si="7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76"/>
        <v>Nord</v>
      </c>
      <c r="V1849">
        <f t="shared" si="7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ref="U1850:U1870" si="78">VLOOKUP(D1850,Zone,2)</f>
        <v>Centro</v>
      </c>
      <c r="V1850">
        <f t="shared" ref="V1850:V1870" si="79">WEEKNUM(A1850)</f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78"/>
        <v>Sud</v>
      </c>
      <c r="V1851">
        <f t="shared" si="79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78"/>
        <v>Sud</v>
      </c>
      <c r="V1852">
        <f t="shared" si="79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78"/>
        <v>Sud</v>
      </c>
      <c r="V1853">
        <f t="shared" si="79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78"/>
        <v>Nord</v>
      </c>
      <c r="V1854">
        <f t="shared" si="79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78"/>
        <v>Nord</v>
      </c>
      <c r="V1855">
        <f t="shared" si="79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78"/>
        <v>Centro</v>
      </c>
      <c r="V1856">
        <f t="shared" si="79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78"/>
        <v>Nord</v>
      </c>
      <c r="V1857">
        <f t="shared" si="79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si="78"/>
        <v>Nord</v>
      </c>
      <c r="V1858">
        <f t="shared" si="79"/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78"/>
        <v>Centro</v>
      </c>
      <c r="V1859">
        <f t="shared" si="7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78"/>
        <v>Sud</v>
      </c>
      <c r="V1860">
        <f t="shared" si="7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78"/>
        <v>Nord</v>
      </c>
      <c r="V1861">
        <f t="shared" si="7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78"/>
        <v>Nord</v>
      </c>
      <c r="V1862">
        <f t="shared" si="7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78"/>
        <v>Nord</v>
      </c>
      <c r="V1863">
        <f t="shared" si="7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78"/>
        <v>Sud</v>
      </c>
      <c r="V1864">
        <f t="shared" si="7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78"/>
        <v>Sud</v>
      </c>
      <c r="V1865">
        <f t="shared" si="7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78"/>
        <v>Sud</v>
      </c>
      <c r="V1866">
        <f t="shared" si="7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78"/>
        <v>Centro</v>
      </c>
      <c r="V1867">
        <f t="shared" si="7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78"/>
        <v>Centro</v>
      </c>
      <c r="V1868">
        <f t="shared" si="7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78"/>
        <v>Nord</v>
      </c>
      <c r="V1869">
        <f t="shared" si="7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78"/>
        <v>Nord</v>
      </c>
      <c r="V1870">
        <f t="shared" si="7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ref="U1871:U1891" si="80">VLOOKUP(D1871,Zone,2)</f>
        <v>Centro</v>
      </c>
      <c r="V1871">
        <f t="shared" ref="V1871:V1891" si="81">WEEKNUM(A1871)</f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80"/>
        <v>Sud</v>
      </c>
      <c r="V1872">
        <f t="shared" si="81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80"/>
        <v>Sud</v>
      </c>
      <c r="V1873">
        <f t="shared" si="81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80"/>
        <v>Sud</v>
      </c>
      <c r="V1874">
        <f t="shared" si="81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80"/>
        <v>Nord</v>
      </c>
      <c r="V1875">
        <f t="shared" si="81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80"/>
        <v>Nord</v>
      </c>
      <c r="V1876">
        <f t="shared" si="81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80"/>
        <v>Centro</v>
      </c>
      <c r="V1877">
        <f t="shared" si="81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80"/>
        <v>Nord</v>
      </c>
      <c r="V1878">
        <f t="shared" si="81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80"/>
        <v>Nord</v>
      </c>
      <c r="V1879">
        <f t="shared" si="81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80"/>
        <v>Centro</v>
      </c>
      <c r="V1880">
        <f t="shared" si="81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80"/>
        <v>Sud</v>
      </c>
      <c r="V1881">
        <f t="shared" si="81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80"/>
        <v>Nord</v>
      </c>
      <c r="V1882">
        <f t="shared" si="81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80"/>
        <v>Nord</v>
      </c>
      <c r="V1883">
        <f t="shared" si="81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80"/>
        <v>Nord</v>
      </c>
      <c r="V1884">
        <f t="shared" si="81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80"/>
        <v>Sud</v>
      </c>
      <c r="V1885">
        <f t="shared" si="81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80"/>
        <v>Sud</v>
      </c>
      <c r="V1886">
        <f t="shared" si="81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80"/>
        <v>Sud</v>
      </c>
      <c r="V1887">
        <f t="shared" si="81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80"/>
        <v>Centro</v>
      </c>
      <c r="V1888">
        <f t="shared" si="81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80"/>
        <v>Centro</v>
      </c>
      <c r="V1889">
        <f t="shared" si="81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80"/>
        <v>Nord</v>
      </c>
      <c r="V1890">
        <f t="shared" si="81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80"/>
        <v>Nord</v>
      </c>
      <c r="V1891">
        <f t="shared" si="81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</row>
    <row r="1905" spans="1:17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</row>
    <row r="1906" spans="1:17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</row>
    <row r="1907" spans="1:17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</row>
    <row r="1908" spans="1:17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</row>
    <row r="1909" spans="1:17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</row>
    <row r="1910" spans="1:17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</row>
    <row r="1911" spans="1:17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</row>
    <row r="1912" spans="1:17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</row>
  </sheetData>
  <autoFilter ref="A1:V189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99" zoomScale="91" zoomScaleNormal="91" workbookViewId="0">
      <selection activeCell="P128" sqref="P128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4</v>
      </c>
      <c r="K4" s="18">
        <v>156</v>
      </c>
      <c r="L4" s="18">
        <v>1008</v>
      </c>
      <c r="M4" s="18">
        <v>1659</v>
      </c>
      <c r="N4" s="18">
        <v>394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1</v>
      </c>
      <c r="K5" s="18">
        <v>14</v>
      </c>
      <c r="L5" s="18">
        <v>26</v>
      </c>
      <c r="M5" s="18">
        <v>330</v>
      </c>
      <c r="N5" s="18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1</v>
      </c>
      <c r="K6" s="18">
        <v>43</v>
      </c>
      <c r="L6" s="18">
        <v>244</v>
      </c>
      <c r="M6" s="18">
        <v>773</v>
      </c>
      <c r="N6" s="18">
        <v>96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10</v>
      </c>
      <c r="K7" s="18">
        <v>295</v>
      </c>
      <c r="L7" s="18">
        <v>968</v>
      </c>
      <c r="M7" s="18">
        <v>3067</v>
      </c>
      <c r="N7" s="18">
        <v>404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84</v>
      </c>
      <c r="K8" s="18">
        <v>524</v>
      </c>
      <c r="L8" s="18">
        <v>3962</v>
      </c>
      <c r="M8" s="18">
        <v>18896</v>
      </c>
      <c r="N8" s="18">
        <v>4047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1</v>
      </c>
      <c r="K9" s="18">
        <v>63</v>
      </c>
      <c r="L9" s="18">
        <v>395</v>
      </c>
      <c r="M9" s="18">
        <v>2447</v>
      </c>
      <c r="N9" s="18">
        <v>327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60</v>
      </c>
      <c r="K10" s="18">
        <v>1097</v>
      </c>
      <c r="L10" s="18">
        <v>2424</v>
      </c>
      <c r="M10" s="18">
        <v>3350</v>
      </c>
      <c r="N10" s="18">
        <v>676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20</v>
      </c>
      <c r="K11" s="18">
        <v>247</v>
      </c>
      <c r="L11" s="18">
        <v>1467</v>
      </c>
      <c r="M11" s="18">
        <v>6279</v>
      </c>
      <c r="N11" s="18">
        <v>1414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199</v>
      </c>
      <c r="K12" s="18">
        <v>4026</v>
      </c>
      <c r="L12" s="18">
        <v>21405</v>
      </c>
      <c r="M12" s="18">
        <v>45355</v>
      </c>
      <c r="N12" s="18">
        <v>15840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15</v>
      </c>
      <c r="K13" s="18">
        <v>100</v>
      </c>
      <c r="L13" s="18">
        <v>1598</v>
      </c>
      <c r="M13" s="18">
        <v>3995</v>
      </c>
      <c r="N13" s="18">
        <v>993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8</v>
      </c>
      <c r="L14" s="18">
        <v>179</v>
      </c>
      <c r="M14" s="18">
        <v>220</v>
      </c>
      <c r="N14" s="18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5</v>
      </c>
      <c r="K15" s="18">
        <v>35</v>
      </c>
      <c r="L15" s="18">
        <v>174</v>
      </c>
      <c r="M15" s="18">
        <v>2085</v>
      </c>
      <c r="N15" s="18">
        <v>291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4</v>
      </c>
      <c r="K16" s="18">
        <v>28</v>
      </c>
      <c r="L16" s="18">
        <v>533</v>
      </c>
      <c r="M16" s="18">
        <v>3374</v>
      </c>
      <c r="N16" s="18">
        <v>456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76</v>
      </c>
      <c r="K17" s="18">
        <v>1291</v>
      </c>
      <c r="L17" s="18">
        <v>6658</v>
      </c>
      <c r="M17" s="18">
        <v>18341</v>
      </c>
      <c r="N17" s="18">
        <v>3771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17</v>
      </c>
      <c r="K18" s="18">
        <v>215</v>
      </c>
      <c r="L18" s="18">
        <v>1573</v>
      </c>
      <c r="M18" s="18">
        <v>2157</v>
      </c>
      <c r="N18" s="18">
        <v>486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6</v>
      </c>
      <c r="K19" s="18">
        <v>58</v>
      </c>
      <c r="L19" s="18">
        <v>223</v>
      </c>
      <c r="M19" s="18">
        <v>940</v>
      </c>
      <c r="N19" s="18">
        <v>129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9</v>
      </c>
      <c r="K20" s="18">
        <v>95</v>
      </c>
      <c r="L20" s="18">
        <v>1408</v>
      </c>
      <c r="M20" s="18">
        <v>1640</v>
      </c>
      <c r="N20" s="18">
        <v>269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40</v>
      </c>
      <c r="K21" s="18">
        <v>157</v>
      </c>
      <c r="L21" s="18">
        <v>1569</v>
      </c>
      <c r="M21" s="18">
        <v>7270</v>
      </c>
      <c r="N21" s="18">
        <v>1011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15</v>
      </c>
      <c r="L22" s="18">
        <v>39</v>
      </c>
      <c r="M22" s="18">
        <v>1300</v>
      </c>
      <c r="N22" s="18">
        <v>74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2</v>
      </c>
      <c r="K23" s="18">
        <v>23</v>
      </c>
      <c r="L23" s="18">
        <v>10</v>
      </c>
      <c r="M23" s="18">
        <v>999</v>
      </c>
      <c r="N23" s="18">
        <v>143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14</v>
      </c>
      <c r="K24" s="18">
        <v>205</v>
      </c>
      <c r="L24" s="18">
        <v>2622</v>
      </c>
      <c r="M24" s="18">
        <v>14363</v>
      </c>
      <c r="N24" s="18">
        <v>1865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572</v>
      </c>
      <c r="K25" s="18">
        <v>8695</v>
      </c>
      <c r="L25" s="18">
        <v>48485</v>
      </c>
      <c r="M25" s="18">
        <v>138840</v>
      </c>
      <c r="N25" s="18">
        <v>32735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4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ht="29" x14ac:dyDescent="0.35">
      <c r="A95" s="3" t="s">
        <v>36</v>
      </c>
      <c r="B95" s="4">
        <v>32785</v>
      </c>
      <c r="C95" s="4">
        <v>140479</v>
      </c>
      <c r="D95" s="4">
        <v>8613</v>
      </c>
      <c r="E95" s="4">
        <v>553</v>
      </c>
      <c r="F95" s="4">
        <v>47428</v>
      </c>
      <c r="G95" s="26">
        <f>SUM(B95:F95)</f>
        <v>229858</v>
      </c>
    </row>
    <row r="96" spans="1:7" x14ac:dyDescent="0.2">
      <c r="A96" s="3" t="s">
        <v>79</v>
      </c>
      <c r="B96" s="4"/>
      <c r="C96" s="4"/>
      <c r="D96" s="4"/>
      <c r="E96" s="4"/>
      <c r="F96" s="4"/>
    </row>
    <row r="97" spans="1:6" x14ac:dyDescent="0.2">
      <c r="A97" s="3"/>
      <c r="B97" s="4"/>
      <c r="C97" s="4"/>
      <c r="D97" s="4"/>
      <c r="E97" s="4"/>
      <c r="F97" s="4"/>
    </row>
    <row r="98" spans="1:6" x14ac:dyDescent="0.2">
      <c r="A98" s="3"/>
      <c r="B98" s="4"/>
      <c r="C98" s="4"/>
      <c r="D98" s="4"/>
      <c r="E98" s="4"/>
      <c r="F98" s="4"/>
    </row>
    <row r="99" spans="1:6" x14ac:dyDescent="0.2">
      <c r="A99" s="3"/>
      <c r="B99" s="4"/>
      <c r="C99" s="4"/>
      <c r="D99" s="4"/>
      <c r="E99" s="4"/>
      <c r="F99" s="4"/>
    </row>
    <row r="100" spans="1:6" x14ac:dyDescent="0.2">
      <c r="A100" s="3"/>
      <c r="B100" s="4"/>
      <c r="C100" s="4"/>
      <c r="D100" s="4"/>
      <c r="E100" s="4"/>
      <c r="F100" s="4"/>
    </row>
    <row r="101" spans="1:6" x14ac:dyDescent="0.2">
      <c r="A101" s="3"/>
      <c r="B101" s="4"/>
      <c r="C101" s="4"/>
      <c r="D101" s="4"/>
      <c r="E101" s="4"/>
      <c r="F101" s="4"/>
    </row>
    <row r="102" spans="1:6" x14ac:dyDescent="0.2">
      <c r="A102" s="3"/>
      <c r="B102" s="4"/>
      <c r="C102" s="4"/>
      <c r="D102" s="4"/>
      <c r="E102" s="4"/>
      <c r="F102" s="4"/>
    </row>
    <row r="103" spans="1:6" x14ac:dyDescent="0.2">
      <c r="A103" s="3"/>
      <c r="B103" s="4"/>
      <c r="C103" s="4"/>
      <c r="D103" s="4"/>
      <c r="E103" s="4"/>
      <c r="F103" s="4"/>
    </row>
    <row r="104" spans="1:6" x14ac:dyDescent="0.2">
      <c r="A104" s="3"/>
      <c r="B104" s="4"/>
      <c r="C104" s="4"/>
      <c r="D104" s="4"/>
      <c r="E104" s="4"/>
      <c r="F104" s="4"/>
    </row>
    <row r="105" spans="1:6" x14ac:dyDescent="0.2">
      <c r="A105" s="3"/>
      <c r="B105" s="4"/>
      <c r="C105" s="4"/>
      <c r="D105" s="4"/>
      <c r="E105" s="4"/>
      <c r="F105" s="4"/>
    </row>
    <row r="106" spans="1:6" x14ac:dyDescent="0.2">
      <c r="A106" s="3"/>
      <c r="B106" s="4"/>
      <c r="C106" s="4"/>
      <c r="D106" s="4"/>
      <c r="E106" s="4"/>
      <c r="F106" s="4"/>
    </row>
    <row r="107" spans="1:6" x14ac:dyDescent="0.2">
      <c r="A107" s="3"/>
      <c r="B107" s="4"/>
      <c r="C107" s="4"/>
      <c r="D107" s="4"/>
      <c r="E107" s="4"/>
      <c r="F107" s="4"/>
    </row>
    <row r="108" spans="1:6" x14ac:dyDescent="0.2">
      <c r="A108" s="3"/>
      <c r="B108" s="4"/>
      <c r="C108" s="4"/>
      <c r="D108" s="4"/>
      <c r="E108" s="4"/>
      <c r="F108" s="4"/>
    </row>
    <row r="109" spans="1:6" x14ac:dyDescent="0.2">
      <c r="A109" s="3"/>
      <c r="B109" s="4"/>
      <c r="C109" s="4"/>
      <c r="D109" s="4"/>
      <c r="E109" s="4"/>
      <c r="F109" s="4"/>
    </row>
    <row r="110" spans="1:6" x14ac:dyDescent="0.2">
      <c r="A110" s="3"/>
      <c r="B110" s="4"/>
      <c r="C110" s="4"/>
      <c r="D110" s="4"/>
      <c r="E110" s="4"/>
      <c r="F110" s="4"/>
    </row>
    <row r="111" spans="1:6" x14ac:dyDescent="0.2">
      <c r="A111" s="3"/>
      <c r="B111" s="4"/>
      <c r="C111" s="4"/>
      <c r="D111" s="4"/>
      <c r="E111" s="4"/>
      <c r="F111" s="4"/>
    </row>
    <row r="112" spans="1:6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12" t="s">
        <v>49</v>
      </c>
      <c r="N119" s="12" t="s">
        <v>10</v>
      </c>
      <c r="O119" s="12" t="s">
        <v>11</v>
      </c>
      <c r="P119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43975</v>
      </c>
      <c r="B120" t="s">
        <v>14</v>
      </c>
      <c r="C120">
        <v>13</v>
      </c>
      <c r="D120" t="s">
        <v>15</v>
      </c>
      <c r="E120" s="1">
        <v>4235122196</v>
      </c>
      <c r="F120" s="1">
        <v>1339843823</v>
      </c>
      <c r="G120">
        <v>-7</v>
      </c>
      <c r="H120">
        <v>-1</v>
      </c>
      <c r="I120">
        <v>-8</v>
      </c>
      <c r="J120">
        <v>-68</v>
      </c>
      <c r="K120">
        <v>-76</v>
      </c>
      <c r="L120">
        <v>-76</v>
      </c>
      <c r="M120">
        <v>-76</v>
      </c>
      <c r="N120">
        <v>77</v>
      </c>
      <c r="O120">
        <v>4</v>
      </c>
      <c r="P120">
        <v>5</v>
      </c>
      <c r="Q120">
        <v>1196</v>
      </c>
      <c r="R120" s="27">
        <f>P120/Q120</f>
        <v>4.180602006688963E-3</v>
      </c>
    </row>
    <row r="121" spans="1:21" x14ac:dyDescent="0.2">
      <c r="A121" s="6">
        <v>43975</v>
      </c>
      <c r="B121" t="s">
        <v>14</v>
      </c>
      <c r="C121">
        <v>17</v>
      </c>
      <c r="D121" t="s">
        <v>16</v>
      </c>
      <c r="E121" s="1">
        <v>4063947052</v>
      </c>
      <c r="F121" s="1">
        <v>1580514834</v>
      </c>
      <c r="G121">
        <v>-1</v>
      </c>
      <c r="H121">
        <v>0</v>
      </c>
      <c r="I121">
        <v>-1</v>
      </c>
      <c r="J121">
        <v>-1</v>
      </c>
      <c r="K121">
        <v>-2</v>
      </c>
      <c r="L121">
        <v>-2</v>
      </c>
      <c r="M121">
        <v>-2</v>
      </c>
      <c r="N121">
        <v>3</v>
      </c>
      <c r="O121">
        <v>0</v>
      </c>
      <c r="P121">
        <v>1</v>
      </c>
      <c r="Q121">
        <v>600</v>
      </c>
      <c r="R121" s="27">
        <f t="shared" ref="R121:R140" si="5">P121/Q121</f>
        <v>1.6666666666666668E-3</v>
      </c>
    </row>
    <row r="122" spans="1:21" x14ac:dyDescent="0.2">
      <c r="A122" s="6">
        <v>43975</v>
      </c>
      <c r="B122" t="s">
        <v>14</v>
      </c>
      <c r="C122">
        <v>18</v>
      </c>
      <c r="D122" t="s">
        <v>17</v>
      </c>
      <c r="E122" s="1">
        <v>3890597598</v>
      </c>
      <c r="F122" s="1">
        <v>1659440194</v>
      </c>
      <c r="G122">
        <v>0</v>
      </c>
      <c r="H122">
        <v>0</v>
      </c>
      <c r="I122">
        <v>0</v>
      </c>
      <c r="J122">
        <v>-13</v>
      </c>
      <c r="K122">
        <v>-13</v>
      </c>
      <c r="L122">
        <v>-13</v>
      </c>
      <c r="M122">
        <v>-13</v>
      </c>
      <c r="N122">
        <v>13</v>
      </c>
      <c r="O122">
        <v>0</v>
      </c>
      <c r="P122">
        <v>0</v>
      </c>
      <c r="Q122">
        <v>1060</v>
      </c>
      <c r="R122" s="27">
        <f t="shared" si="5"/>
        <v>0</v>
      </c>
    </row>
    <row r="123" spans="1:21" x14ac:dyDescent="0.2">
      <c r="A123" s="6">
        <v>43975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16</v>
      </c>
      <c r="H123">
        <v>-2</v>
      </c>
      <c r="I123">
        <v>14</v>
      </c>
      <c r="J123">
        <v>-19</v>
      </c>
      <c r="K123">
        <v>-5</v>
      </c>
      <c r="L123">
        <v>-5</v>
      </c>
      <c r="M123">
        <v>-5</v>
      </c>
      <c r="N123">
        <v>9</v>
      </c>
      <c r="O123">
        <v>1</v>
      </c>
      <c r="P123">
        <v>5</v>
      </c>
      <c r="Q123">
        <v>5414</v>
      </c>
      <c r="R123" s="27">
        <f t="shared" si="5"/>
        <v>9.2353158478019953E-4</v>
      </c>
    </row>
    <row r="124" spans="1:21" x14ac:dyDescent="0.2">
      <c r="A124" s="6">
        <v>43975</v>
      </c>
      <c r="B124" t="s">
        <v>14</v>
      </c>
      <c r="C124">
        <v>8</v>
      </c>
      <c r="D124" t="s">
        <v>46</v>
      </c>
      <c r="E124" s="1">
        <v>4449436681</v>
      </c>
      <c r="F124" s="1">
        <v>113417208</v>
      </c>
      <c r="G124">
        <v>-5</v>
      </c>
      <c r="H124">
        <v>-1</v>
      </c>
      <c r="I124">
        <v>-6</v>
      </c>
      <c r="J124">
        <v>-107</v>
      </c>
      <c r="K124">
        <v>-113</v>
      </c>
      <c r="L124">
        <v>-113</v>
      </c>
      <c r="M124">
        <v>-113</v>
      </c>
      <c r="N124">
        <v>150</v>
      </c>
      <c r="O124">
        <v>8</v>
      </c>
      <c r="P124">
        <v>45</v>
      </c>
      <c r="Q124">
        <v>4494</v>
      </c>
      <c r="R124" s="27">
        <f t="shared" si="5"/>
        <v>1.0013351134846462E-2</v>
      </c>
    </row>
    <row r="125" spans="1:21" x14ac:dyDescent="0.2">
      <c r="A125" s="6">
        <v>43975</v>
      </c>
      <c r="B125" t="s">
        <v>14</v>
      </c>
      <c r="C125">
        <v>6</v>
      </c>
      <c r="D125" t="s">
        <v>19</v>
      </c>
      <c r="E125" s="1">
        <v>456494354</v>
      </c>
      <c r="F125" s="1">
        <v>1376813649</v>
      </c>
      <c r="G125">
        <v>-1</v>
      </c>
      <c r="H125">
        <v>0</v>
      </c>
      <c r="I125">
        <v>-1</v>
      </c>
      <c r="J125">
        <v>-46</v>
      </c>
      <c r="K125">
        <v>-47</v>
      </c>
      <c r="L125">
        <v>-47</v>
      </c>
      <c r="M125">
        <v>-47</v>
      </c>
      <c r="N125">
        <v>48</v>
      </c>
      <c r="O125">
        <v>2</v>
      </c>
      <c r="P125">
        <v>3</v>
      </c>
      <c r="Q125">
        <v>2163</v>
      </c>
      <c r="R125" s="27">
        <f t="shared" si="5"/>
        <v>1.3869625520110957E-3</v>
      </c>
    </row>
    <row r="126" spans="1:21" x14ac:dyDescent="0.2">
      <c r="A126" s="6">
        <v>43975</v>
      </c>
      <c r="B126" t="s">
        <v>14</v>
      </c>
      <c r="C126">
        <v>12</v>
      </c>
      <c r="D126" t="s">
        <v>20</v>
      </c>
      <c r="E126" s="1">
        <v>4189277044</v>
      </c>
      <c r="F126" s="1">
        <v>1248366722</v>
      </c>
      <c r="G126">
        <v>-9</v>
      </c>
      <c r="H126">
        <v>1</v>
      </c>
      <c r="I126">
        <v>-8</v>
      </c>
      <c r="J126">
        <v>-4</v>
      </c>
      <c r="K126">
        <v>-12</v>
      </c>
      <c r="L126">
        <v>-12</v>
      </c>
      <c r="M126">
        <v>-12</v>
      </c>
      <c r="N126">
        <v>24</v>
      </c>
      <c r="O126">
        <v>8</v>
      </c>
      <c r="P126">
        <v>20</v>
      </c>
      <c r="Q126">
        <v>2755</v>
      </c>
      <c r="R126" s="27">
        <f t="shared" si="5"/>
        <v>7.2595281306715061E-3</v>
      </c>
    </row>
    <row r="127" spans="1:21" x14ac:dyDescent="0.2">
      <c r="A127" s="6">
        <v>43975</v>
      </c>
      <c r="B127" t="s">
        <v>14</v>
      </c>
      <c r="C127">
        <v>7</v>
      </c>
      <c r="D127" t="s">
        <v>21</v>
      </c>
      <c r="E127" s="1">
        <v>4441149315</v>
      </c>
      <c r="F127" s="1">
        <v>89326992</v>
      </c>
      <c r="G127">
        <v>0</v>
      </c>
      <c r="H127">
        <v>-2</v>
      </c>
      <c r="I127">
        <v>-2</v>
      </c>
      <c r="J127">
        <v>-108</v>
      </c>
      <c r="K127">
        <v>-110</v>
      </c>
      <c r="L127">
        <v>-110</v>
      </c>
      <c r="M127">
        <v>-110</v>
      </c>
      <c r="N127">
        <v>158</v>
      </c>
      <c r="O127">
        <v>5</v>
      </c>
      <c r="P127">
        <v>53</v>
      </c>
      <c r="Q127">
        <v>1438</v>
      </c>
      <c r="R127" s="27">
        <f t="shared" si="5"/>
        <v>3.68567454798331E-2</v>
      </c>
    </row>
    <row r="128" spans="1:21" x14ac:dyDescent="0.2">
      <c r="A128" s="6">
        <v>43975</v>
      </c>
      <c r="B128" t="s">
        <v>14</v>
      </c>
      <c r="C128">
        <v>3</v>
      </c>
      <c r="D128" t="s">
        <v>22</v>
      </c>
      <c r="E128" s="1">
        <v>4546679409</v>
      </c>
      <c r="F128" s="1">
        <v>9190347404</v>
      </c>
      <c r="G128">
        <v>-9</v>
      </c>
      <c r="H128">
        <v>-2</v>
      </c>
      <c r="I128">
        <v>-11</v>
      </c>
      <c r="J128">
        <v>-5</v>
      </c>
      <c r="K128">
        <v>-16</v>
      </c>
      <c r="L128">
        <v>-16</v>
      </c>
      <c r="M128">
        <v>-16</v>
      </c>
      <c r="N128">
        <v>301</v>
      </c>
      <c r="O128">
        <v>0</v>
      </c>
      <c r="P128">
        <v>285</v>
      </c>
      <c r="Q128">
        <v>11457</v>
      </c>
      <c r="R128" s="27">
        <f t="shared" si="5"/>
        <v>2.4875621890547265E-2</v>
      </c>
    </row>
    <row r="129" spans="1:18" x14ac:dyDescent="0.2">
      <c r="A129" s="6">
        <v>43975</v>
      </c>
      <c r="B129" t="s">
        <v>14</v>
      </c>
      <c r="C129">
        <v>11</v>
      </c>
      <c r="D129" t="s">
        <v>23</v>
      </c>
      <c r="E129" s="1">
        <v>4361675973</v>
      </c>
      <c r="F129" s="1">
        <v>135188753</v>
      </c>
      <c r="G129">
        <v>1</v>
      </c>
      <c r="H129">
        <v>-2</v>
      </c>
      <c r="I129">
        <v>-1</v>
      </c>
      <c r="J129">
        <v>-20</v>
      </c>
      <c r="K129">
        <v>-21</v>
      </c>
      <c r="L129">
        <v>-21</v>
      </c>
      <c r="M129">
        <v>-21</v>
      </c>
      <c r="N129">
        <v>33</v>
      </c>
      <c r="O129">
        <v>1</v>
      </c>
      <c r="P129">
        <v>13</v>
      </c>
      <c r="Q129">
        <v>1058</v>
      </c>
      <c r="R129" s="27">
        <f t="shared" si="5"/>
        <v>1.2287334593572778E-2</v>
      </c>
    </row>
    <row r="130" spans="1:18" x14ac:dyDescent="0.2">
      <c r="A130" s="6">
        <v>43975</v>
      </c>
      <c r="B130" t="s">
        <v>14</v>
      </c>
      <c r="C130">
        <v>14</v>
      </c>
      <c r="D130" t="s">
        <v>24</v>
      </c>
      <c r="E130" s="1">
        <v>4155774754</v>
      </c>
      <c r="F130" s="1">
        <v>1465916051</v>
      </c>
      <c r="G130">
        <v>-2</v>
      </c>
      <c r="H130">
        <v>0</v>
      </c>
      <c r="I130">
        <v>-2</v>
      </c>
      <c r="J130">
        <v>-4</v>
      </c>
      <c r="K130">
        <v>-6</v>
      </c>
      <c r="L130">
        <v>-6</v>
      </c>
      <c r="M130">
        <v>-6</v>
      </c>
      <c r="N130">
        <v>7</v>
      </c>
      <c r="O130">
        <v>0</v>
      </c>
      <c r="P130">
        <v>1</v>
      </c>
      <c r="Q130">
        <v>209</v>
      </c>
      <c r="R130" s="27">
        <f t="shared" si="5"/>
        <v>4.7846889952153108E-3</v>
      </c>
    </row>
    <row r="131" spans="1:18" x14ac:dyDescent="0.2">
      <c r="A131" s="6">
        <v>43975</v>
      </c>
      <c r="B131" t="s">
        <v>14</v>
      </c>
      <c r="C131">
        <v>21</v>
      </c>
      <c r="D131" t="s">
        <v>25</v>
      </c>
      <c r="E131" s="1">
        <v>4649933453</v>
      </c>
      <c r="F131" s="1">
        <v>1135662422</v>
      </c>
      <c r="G131">
        <v>-5</v>
      </c>
      <c r="H131">
        <v>0</v>
      </c>
      <c r="I131">
        <v>-5</v>
      </c>
      <c r="J131">
        <v>-14</v>
      </c>
      <c r="K131">
        <v>-19</v>
      </c>
      <c r="L131">
        <v>-19</v>
      </c>
      <c r="M131">
        <v>-19</v>
      </c>
      <c r="N131">
        <v>22</v>
      </c>
      <c r="O131">
        <v>0</v>
      </c>
      <c r="P131">
        <v>3</v>
      </c>
      <c r="Q131">
        <v>902</v>
      </c>
      <c r="R131" s="27">
        <f t="shared" si="5"/>
        <v>3.3259423503325942E-3</v>
      </c>
    </row>
    <row r="132" spans="1:18" x14ac:dyDescent="0.2">
      <c r="A132" s="6">
        <v>43975</v>
      </c>
      <c r="B132" t="s">
        <v>14</v>
      </c>
      <c r="C132">
        <v>22</v>
      </c>
      <c r="D132" t="s">
        <v>26</v>
      </c>
      <c r="E132" s="1">
        <v>4606893511</v>
      </c>
      <c r="F132" s="1">
        <v>1112123097</v>
      </c>
      <c r="G132">
        <v>-1</v>
      </c>
      <c r="H132">
        <v>0</v>
      </c>
      <c r="I132">
        <v>-1</v>
      </c>
      <c r="J132">
        <v>-29</v>
      </c>
      <c r="K132">
        <v>-30</v>
      </c>
      <c r="L132">
        <v>-30</v>
      </c>
      <c r="M132">
        <v>-30</v>
      </c>
      <c r="N132">
        <v>38</v>
      </c>
      <c r="O132">
        <v>1</v>
      </c>
      <c r="P132">
        <v>9</v>
      </c>
      <c r="Q132">
        <v>1603</v>
      </c>
      <c r="R132" s="27">
        <f t="shared" si="5"/>
        <v>5.6144728633811605E-3</v>
      </c>
    </row>
    <row r="133" spans="1:18" x14ac:dyDescent="0.2">
      <c r="A133" s="6">
        <v>43975</v>
      </c>
      <c r="B133" t="s">
        <v>14</v>
      </c>
      <c r="C133">
        <v>1</v>
      </c>
      <c r="D133" t="s">
        <v>27</v>
      </c>
      <c r="E133" s="1">
        <v>450732745</v>
      </c>
      <c r="F133" s="1">
        <v>7680687483</v>
      </c>
      <c r="G133">
        <v>-8</v>
      </c>
      <c r="H133">
        <v>-1</v>
      </c>
      <c r="I133">
        <v>-9</v>
      </c>
      <c r="J133">
        <v>-313</v>
      </c>
      <c r="K133">
        <v>-322</v>
      </c>
      <c r="L133">
        <v>-322</v>
      </c>
      <c r="M133">
        <v>-322</v>
      </c>
      <c r="N133">
        <v>353</v>
      </c>
      <c r="O133">
        <v>12</v>
      </c>
      <c r="P133">
        <v>43</v>
      </c>
      <c r="Q133">
        <v>3263</v>
      </c>
      <c r="R133" s="27">
        <f t="shared" si="5"/>
        <v>1.3178057002758198E-2</v>
      </c>
    </row>
    <row r="134" spans="1:18" x14ac:dyDescent="0.2">
      <c r="A134" s="6">
        <v>43975</v>
      </c>
      <c r="B134" t="s">
        <v>14</v>
      </c>
      <c r="C134">
        <v>16</v>
      </c>
      <c r="D134" t="s">
        <v>28</v>
      </c>
      <c r="E134" s="1">
        <v>4112559576</v>
      </c>
      <c r="F134" s="1">
        <v>1686736689</v>
      </c>
      <c r="G134">
        <v>-11</v>
      </c>
      <c r="H134">
        <v>0</v>
      </c>
      <c r="I134">
        <v>-11</v>
      </c>
      <c r="J134">
        <v>-1</v>
      </c>
      <c r="K134">
        <v>-12</v>
      </c>
      <c r="L134">
        <v>-12</v>
      </c>
      <c r="M134">
        <v>-12</v>
      </c>
      <c r="N134">
        <v>21</v>
      </c>
      <c r="O134">
        <v>1</v>
      </c>
      <c r="P134">
        <v>10</v>
      </c>
      <c r="Q134">
        <v>1832</v>
      </c>
      <c r="R134" s="27">
        <f t="shared" si="5"/>
        <v>5.4585152838427945E-3</v>
      </c>
    </row>
    <row r="135" spans="1:18" x14ac:dyDescent="0.2">
      <c r="A135" s="6">
        <v>43975</v>
      </c>
      <c r="B135" t="s">
        <v>14</v>
      </c>
      <c r="C135">
        <v>20</v>
      </c>
      <c r="D135" t="s">
        <v>29</v>
      </c>
      <c r="E135" s="1">
        <v>3921531192</v>
      </c>
      <c r="F135" s="1">
        <v>9110616306</v>
      </c>
      <c r="G135">
        <v>-7</v>
      </c>
      <c r="H135">
        <v>-3</v>
      </c>
      <c r="I135">
        <v>-10</v>
      </c>
      <c r="J135">
        <v>-32</v>
      </c>
      <c r="K135">
        <v>-42</v>
      </c>
      <c r="L135">
        <v>-42</v>
      </c>
      <c r="M135">
        <v>-42</v>
      </c>
      <c r="N135">
        <v>42</v>
      </c>
      <c r="O135">
        <v>0</v>
      </c>
      <c r="P135">
        <v>0</v>
      </c>
      <c r="Q135">
        <v>1121</v>
      </c>
      <c r="R135" s="27">
        <f t="shared" si="5"/>
        <v>0</v>
      </c>
    </row>
    <row r="136" spans="1:18" x14ac:dyDescent="0.2">
      <c r="A136" s="6">
        <v>43975</v>
      </c>
      <c r="B136" t="s">
        <v>14</v>
      </c>
      <c r="C136">
        <v>19</v>
      </c>
      <c r="D136" t="s">
        <v>30</v>
      </c>
      <c r="E136" s="1">
        <v>3811569725</v>
      </c>
      <c r="F136" s="1">
        <v>133623567</v>
      </c>
      <c r="G136">
        <v>-4</v>
      </c>
      <c r="H136">
        <v>0</v>
      </c>
      <c r="I136">
        <v>-4</v>
      </c>
      <c r="J136">
        <v>-55</v>
      </c>
      <c r="K136">
        <v>-59</v>
      </c>
      <c r="L136">
        <v>-59</v>
      </c>
      <c r="M136">
        <v>-59</v>
      </c>
      <c r="N136">
        <v>61</v>
      </c>
      <c r="O136">
        <v>0</v>
      </c>
      <c r="P136">
        <v>2</v>
      </c>
      <c r="Q136">
        <v>1336</v>
      </c>
      <c r="R136" s="27">
        <f t="shared" si="5"/>
        <v>1.4970059880239522E-3</v>
      </c>
    </row>
    <row r="137" spans="1:18" x14ac:dyDescent="0.2">
      <c r="A137" s="6">
        <v>43975</v>
      </c>
      <c r="B137" t="s">
        <v>14</v>
      </c>
      <c r="C137">
        <v>9</v>
      </c>
      <c r="D137" t="s">
        <v>31</v>
      </c>
      <c r="E137" s="1">
        <v>4376923077</v>
      </c>
      <c r="F137" s="1">
        <v>1125588885</v>
      </c>
      <c r="G137">
        <v>-9</v>
      </c>
      <c r="H137">
        <v>-2</v>
      </c>
      <c r="I137">
        <v>-11</v>
      </c>
      <c r="J137">
        <v>-55</v>
      </c>
      <c r="K137">
        <v>-66</v>
      </c>
      <c r="L137">
        <v>-66</v>
      </c>
      <c r="M137">
        <v>-66</v>
      </c>
      <c r="N137">
        <v>79</v>
      </c>
      <c r="O137">
        <v>2</v>
      </c>
      <c r="P137">
        <v>15</v>
      </c>
      <c r="Q137">
        <v>3089</v>
      </c>
      <c r="R137" s="27">
        <f t="shared" si="5"/>
        <v>4.8559404337973457E-3</v>
      </c>
    </row>
    <row r="138" spans="1:18" x14ac:dyDescent="0.2">
      <c r="A138" s="6">
        <v>43975</v>
      </c>
      <c r="B138" t="s">
        <v>14</v>
      </c>
      <c r="C138">
        <v>10</v>
      </c>
      <c r="D138" t="s">
        <v>32</v>
      </c>
      <c r="E138" s="1">
        <v>4310675841</v>
      </c>
      <c r="F138" s="1">
        <v>1238824698</v>
      </c>
      <c r="G138">
        <v>0</v>
      </c>
      <c r="H138">
        <v>0</v>
      </c>
      <c r="I138">
        <v>0</v>
      </c>
      <c r="J138">
        <v>-3</v>
      </c>
      <c r="K138">
        <v>-3</v>
      </c>
      <c r="L138">
        <v>-3</v>
      </c>
      <c r="M138">
        <v>-3</v>
      </c>
      <c r="N138">
        <v>2</v>
      </c>
      <c r="O138">
        <v>1</v>
      </c>
      <c r="P138">
        <v>0</v>
      </c>
      <c r="Q138">
        <v>708</v>
      </c>
      <c r="R138" s="27">
        <f t="shared" si="5"/>
        <v>0</v>
      </c>
    </row>
    <row r="139" spans="1:18" x14ac:dyDescent="0.2">
      <c r="A139" s="6">
        <v>43975</v>
      </c>
      <c r="B139" t="s">
        <v>14</v>
      </c>
      <c r="C139">
        <v>2</v>
      </c>
      <c r="D139" t="s">
        <v>33</v>
      </c>
      <c r="E139" s="1">
        <v>4573750286</v>
      </c>
      <c r="F139" s="1">
        <v>7320149366</v>
      </c>
      <c r="G139">
        <v>0</v>
      </c>
      <c r="H139">
        <v>-1</v>
      </c>
      <c r="I139">
        <v>-1</v>
      </c>
      <c r="J139">
        <v>-2</v>
      </c>
      <c r="K139">
        <v>-3</v>
      </c>
      <c r="L139">
        <v>-3</v>
      </c>
      <c r="M139">
        <v>-3</v>
      </c>
      <c r="N139">
        <v>4</v>
      </c>
      <c r="O139">
        <v>0</v>
      </c>
      <c r="P139">
        <v>1</v>
      </c>
      <c r="Q139">
        <v>251</v>
      </c>
      <c r="R139" s="27">
        <f t="shared" si="5"/>
        <v>3.9840637450199202E-3</v>
      </c>
    </row>
    <row r="140" spans="1:18" x14ac:dyDescent="0.2">
      <c r="A140" s="6">
        <v>43975</v>
      </c>
      <c r="B140" t="s">
        <v>14</v>
      </c>
      <c r="C140">
        <v>5</v>
      </c>
      <c r="D140" t="s">
        <v>34</v>
      </c>
      <c r="E140" s="1">
        <v>4543490485</v>
      </c>
      <c r="F140" s="1">
        <v>1233845213</v>
      </c>
      <c r="G140">
        <v>-20</v>
      </c>
      <c r="H140">
        <v>-3</v>
      </c>
      <c r="I140">
        <v>-23</v>
      </c>
      <c r="J140">
        <v>-158</v>
      </c>
      <c r="K140">
        <v>-181</v>
      </c>
      <c r="L140">
        <v>-181</v>
      </c>
      <c r="M140">
        <v>-181</v>
      </c>
      <c r="N140">
        <v>194</v>
      </c>
      <c r="O140">
        <v>4</v>
      </c>
      <c r="P140">
        <v>17</v>
      </c>
      <c r="Q140">
        <v>9875</v>
      </c>
      <c r="R140" s="27">
        <f t="shared" si="5"/>
        <v>1.7215189873417721E-3</v>
      </c>
    </row>
    <row r="141" spans="1:18" x14ac:dyDescent="0.2">
      <c r="G141">
        <f>SUM(G120:G140)</f>
        <v>-82</v>
      </c>
      <c r="H141">
        <f>SUM(H120:H140)</f>
        <v>-19</v>
      </c>
      <c r="J141">
        <f>SUM(J120:J140)</f>
        <v>-1057</v>
      </c>
      <c r="K141">
        <f t="shared" ref="K141:Q141" si="6">SUM(K120:K140)</f>
        <v>-1158</v>
      </c>
      <c r="L141">
        <f t="shared" si="6"/>
        <v>-1158</v>
      </c>
      <c r="M141">
        <f t="shared" si="6"/>
        <v>-1158</v>
      </c>
      <c r="N141">
        <f t="shared" si="6"/>
        <v>1639</v>
      </c>
      <c r="O141">
        <f t="shared" si="6"/>
        <v>50</v>
      </c>
      <c r="P141">
        <f t="shared" si="6"/>
        <v>531</v>
      </c>
      <c r="Q141">
        <f t="shared" si="6"/>
        <v>55824</v>
      </c>
    </row>
  </sheetData>
  <autoFilter ref="A119:U141" xr:uid="{EFA78291-6AC7-EE44-949A-6A9E8DD51CA2}"/>
  <conditionalFormatting sqref="G120:J140">
    <cfRule type="cellIs" dxfId="2" priority="2" operator="greaterThan">
      <formula>0</formula>
    </cfRule>
    <cfRule type="cellIs" dxfId="1" priority="4" operator="greaterThan">
      <formula>0</formula>
    </cfRule>
  </conditionalFormatting>
  <conditionalFormatting sqref="K120:K14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93"/>
  <sheetViews>
    <sheetView topLeftCell="A44" workbookViewId="0">
      <selection activeCell="K95" sqref="K95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95"/>
  <sheetViews>
    <sheetView workbookViewId="0">
      <selection activeCell="B18" sqref="B18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3" t="s">
        <v>36</v>
      </c>
      <c r="C95" s="4">
        <v>3447012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8"/>
  <sheetViews>
    <sheetView workbookViewId="0">
      <selection activeCell="A16" sqref="A7:A97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 t="s">
        <v>36</v>
      </c>
      <c r="B98" s="4">
        <v>140479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95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 t="s">
        <v>36</v>
      </c>
      <c r="B95" s="4">
        <v>32785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91"/>
  <sheetViews>
    <sheetView topLeftCell="A45" workbookViewId="0">
      <selection activeCell="L83" sqref="L83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workbookViewId="0">
      <selection activeCell="Q3" sqref="Q3:Y17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x14ac:dyDescent="0.2">
      <c r="A4" t="s">
        <v>57</v>
      </c>
      <c r="B4" s="3" t="s">
        <v>15</v>
      </c>
      <c r="C4" s="4">
        <v>156</v>
      </c>
      <c r="D4" s="4">
        <v>4</v>
      </c>
      <c r="E4" s="4">
        <v>1008</v>
      </c>
      <c r="F4" s="4">
        <v>1659</v>
      </c>
      <c r="G4" s="4">
        <v>394</v>
      </c>
      <c r="H4" t="s">
        <v>57</v>
      </c>
      <c r="I4" t="s">
        <v>57</v>
      </c>
      <c r="J4" s="4">
        <f>C4</f>
        <v>156</v>
      </c>
      <c r="K4" s="4">
        <f t="shared" ref="K4:N4" si="0">D4</f>
        <v>4</v>
      </c>
      <c r="L4" s="4">
        <f t="shared" si="0"/>
        <v>1008</v>
      </c>
      <c r="M4" s="4">
        <f t="shared" si="0"/>
        <v>1659</v>
      </c>
      <c r="N4" s="4">
        <f t="shared" si="0"/>
        <v>394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x14ac:dyDescent="0.2">
      <c r="A5" t="s">
        <v>58</v>
      </c>
      <c r="B5" s="3" t="s">
        <v>16</v>
      </c>
      <c r="C5" s="4">
        <v>14</v>
      </c>
      <c r="D5" s="4">
        <v>1</v>
      </c>
      <c r="E5" s="4">
        <v>26</v>
      </c>
      <c r="F5" s="4">
        <v>330</v>
      </c>
      <c r="G5" s="4">
        <v>27</v>
      </c>
      <c r="H5" t="s">
        <v>58</v>
      </c>
      <c r="I5" t="s">
        <v>58</v>
      </c>
      <c r="J5" s="4">
        <f t="shared" ref="J5:J24" si="1">C5</f>
        <v>14</v>
      </c>
      <c r="K5" s="4">
        <f t="shared" ref="K5:K24" si="2">D5</f>
        <v>1</v>
      </c>
      <c r="L5" s="4">
        <f t="shared" ref="L5:L24" si="3">E5</f>
        <v>26</v>
      </c>
      <c r="M5" s="4">
        <f t="shared" ref="M5:M24" si="4">F5</f>
        <v>330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43</v>
      </c>
      <c r="D6" s="4">
        <v>1</v>
      </c>
      <c r="E6" s="4">
        <v>244</v>
      </c>
      <c r="F6" s="4">
        <v>773</v>
      </c>
      <c r="G6" s="4">
        <v>96</v>
      </c>
      <c r="H6" t="s">
        <v>58</v>
      </c>
      <c r="I6" t="s">
        <v>58</v>
      </c>
      <c r="J6" s="4">
        <f t="shared" si="1"/>
        <v>43</v>
      </c>
      <c r="K6" s="4">
        <f t="shared" si="2"/>
        <v>1</v>
      </c>
      <c r="L6" s="4">
        <f t="shared" si="3"/>
        <v>244</v>
      </c>
      <c r="M6" s="4">
        <f t="shared" si="4"/>
        <v>773</v>
      </c>
      <c r="N6" s="4">
        <f t="shared" si="5"/>
        <v>96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295</v>
      </c>
      <c r="D7" s="4">
        <v>10</v>
      </c>
      <c r="E7" s="4">
        <v>968</v>
      </c>
      <c r="F7" s="4">
        <v>3067</v>
      </c>
      <c r="G7" s="4">
        <v>404</v>
      </c>
      <c r="H7" t="s">
        <v>58</v>
      </c>
      <c r="I7" t="s">
        <v>58</v>
      </c>
      <c r="J7" s="4">
        <f t="shared" si="1"/>
        <v>295</v>
      </c>
      <c r="K7" s="4">
        <f t="shared" si="2"/>
        <v>10</v>
      </c>
      <c r="L7" s="4">
        <f t="shared" si="3"/>
        <v>968</v>
      </c>
      <c r="M7" s="4">
        <f t="shared" si="4"/>
        <v>3067</v>
      </c>
      <c r="N7" s="4">
        <f t="shared" si="5"/>
        <v>404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524</v>
      </c>
      <c r="D8" s="4">
        <v>84</v>
      </c>
      <c r="E8" s="4">
        <v>3962</v>
      </c>
      <c r="F8" s="4">
        <v>18896</v>
      </c>
      <c r="G8" s="4">
        <v>4047</v>
      </c>
      <c r="H8" t="s">
        <v>59</v>
      </c>
      <c r="I8" t="s">
        <v>59</v>
      </c>
      <c r="J8" s="4">
        <f t="shared" si="1"/>
        <v>524</v>
      </c>
      <c r="K8" s="4">
        <f t="shared" si="2"/>
        <v>84</v>
      </c>
      <c r="L8" s="4">
        <f t="shared" si="3"/>
        <v>3962</v>
      </c>
      <c r="M8" s="4">
        <f t="shared" si="4"/>
        <v>18896</v>
      </c>
      <c r="N8" s="4">
        <f t="shared" si="5"/>
        <v>4047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63</v>
      </c>
      <c r="D9" s="4">
        <v>1</v>
      </c>
      <c r="E9" s="4">
        <v>395</v>
      </c>
      <c r="F9" s="4">
        <v>2447</v>
      </c>
      <c r="G9" s="4">
        <v>327</v>
      </c>
      <c r="H9" t="s">
        <v>59</v>
      </c>
      <c r="I9" t="s">
        <v>59</v>
      </c>
      <c r="J9" s="4">
        <f t="shared" si="1"/>
        <v>63</v>
      </c>
      <c r="K9" s="4">
        <f t="shared" si="2"/>
        <v>1</v>
      </c>
      <c r="L9" s="4">
        <f t="shared" si="3"/>
        <v>395</v>
      </c>
      <c r="M9" s="4">
        <f t="shared" si="4"/>
        <v>2447</v>
      </c>
      <c r="N9" s="4">
        <f t="shared" si="5"/>
        <v>327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1097</v>
      </c>
      <c r="D10" s="4">
        <v>60</v>
      </c>
      <c r="E10" s="4">
        <v>2424</v>
      </c>
      <c r="F10" s="4">
        <v>3350</v>
      </c>
      <c r="G10" s="4">
        <v>676</v>
      </c>
      <c r="H10" t="s">
        <v>57</v>
      </c>
      <c r="I10" t="s">
        <v>57</v>
      </c>
      <c r="J10" s="4">
        <f t="shared" si="1"/>
        <v>1097</v>
      </c>
      <c r="K10" s="4">
        <f t="shared" si="2"/>
        <v>60</v>
      </c>
      <c r="L10" s="4">
        <f t="shared" si="3"/>
        <v>2424</v>
      </c>
      <c r="M10" s="4">
        <f t="shared" si="4"/>
        <v>3350</v>
      </c>
      <c r="N10" s="4">
        <f t="shared" si="5"/>
        <v>676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247</v>
      </c>
      <c r="D11" s="4">
        <v>20</v>
      </c>
      <c r="E11" s="4">
        <v>1467</v>
      </c>
      <c r="F11" s="4">
        <v>6279</v>
      </c>
      <c r="G11" s="4">
        <v>1414</v>
      </c>
      <c r="H11" t="s">
        <v>59</v>
      </c>
      <c r="I11" t="s">
        <v>59</v>
      </c>
      <c r="J11" s="4">
        <f t="shared" si="1"/>
        <v>247</v>
      </c>
      <c r="K11" s="4">
        <f t="shared" si="2"/>
        <v>20</v>
      </c>
      <c r="L11" s="4">
        <f t="shared" si="3"/>
        <v>1467</v>
      </c>
      <c r="M11" s="4">
        <f t="shared" si="4"/>
        <v>6279</v>
      </c>
      <c r="N11" s="4">
        <f t="shared" si="5"/>
        <v>1414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4026</v>
      </c>
      <c r="D12" s="4">
        <v>199</v>
      </c>
      <c r="E12" s="4">
        <v>21405</v>
      </c>
      <c r="F12" s="4">
        <v>45355</v>
      </c>
      <c r="G12" s="4">
        <v>15840</v>
      </c>
      <c r="H12" t="s">
        <v>59</v>
      </c>
      <c r="I12" t="s">
        <v>59</v>
      </c>
      <c r="J12" s="4">
        <f t="shared" si="1"/>
        <v>4026</v>
      </c>
      <c r="K12" s="4">
        <f t="shared" si="2"/>
        <v>199</v>
      </c>
      <c r="L12" s="4">
        <f t="shared" si="3"/>
        <v>21405</v>
      </c>
      <c r="M12" s="4">
        <f t="shared" si="4"/>
        <v>45355</v>
      </c>
      <c r="N12" s="4">
        <f t="shared" si="5"/>
        <v>15840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100</v>
      </c>
      <c r="D13" s="4">
        <v>15</v>
      </c>
      <c r="E13" s="4">
        <v>1598</v>
      </c>
      <c r="F13" s="4">
        <v>3995</v>
      </c>
      <c r="G13" s="4">
        <v>993</v>
      </c>
      <c r="H13" t="s">
        <v>57</v>
      </c>
      <c r="I13" t="s">
        <v>57</v>
      </c>
      <c r="J13" s="4">
        <f t="shared" si="1"/>
        <v>100</v>
      </c>
      <c r="K13" s="4">
        <f t="shared" si="2"/>
        <v>15</v>
      </c>
      <c r="L13" s="4">
        <f t="shared" si="3"/>
        <v>1598</v>
      </c>
      <c r="M13" s="4">
        <f t="shared" si="4"/>
        <v>3995</v>
      </c>
      <c r="N13" s="4">
        <f t="shared" si="5"/>
        <v>993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8</v>
      </c>
      <c r="D14" s="4">
        <v>2</v>
      </c>
      <c r="E14" s="4">
        <v>179</v>
      </c>
      <c r="F14" s="4">
        <v>220</v>
      </c>
      <c r="G14" s="4">
        <v>22</v>
      </c>
      <c r="H14" t="s">
        <v>58</v>
      </c>
      <c r="I14" t="s">
        <v>58</v>
      </c>
      <c r="J14" s="4">
        <f t="shared" si="1"/>
        <v>8</v>
      </c>
      <c r="K14" s="4">
        <f t="shared" si="2"/>
        <v>2</v>
      </c>
      <c r="L14" s="4">
        <f t="shared" si="3"/>
        <v>179</v>
      </c>
      <c r="M14" s="4">
        <f t="shared" si="4"/>
        <v>220</v>
      </c>
      <c r="N14" s="4">
        <f t="shared" si="5"/>
        <v>22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35</v>
      </c>
      <c r="D15" s="4">
        <v>5</v>
      </c>
      <c r="E15" s="4">
        <v>174</v>
      </c>
      <c r="F15" s="4">
        <v>2085</v>
      </c>
      <c r="G15" s="4">
        <v>291</v>
      </c>
      <c r="H15" t="s">
        <v>59</v>
      </c>
      <c r="I15" t="s">
        <v>59</v>
      </c>
      <c r="J15" s="4">
        <f t="shared" si="1"/>
        <v>35</v>
      </c>
      <c r="K15" s="4">
        <f t="shared" si="2"/>
        <v>5</v>
      </c>
      <c r="L15" s="4">
        <f t="shared" si="3"/>
        <v>174</v>
      </c>
      <c r="M15" s="4">
        <f t="shared" si="4"/>
        <v>2085</v>
      </c>
      <c r="N15" s="4">
        <f t="shared" si="5"/>
        <v>291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28</v>
      </c>
      <c r="D16" s="4">
        <v>4</v>
      </c>
      <c r="E16" s="4">
        <v>533</v>
      </c>
      <c r="F16" s="4">
        <v>3374</v>
      </c>
      <c r="G16" s="4">
        <v>456</v>
      </c>
      <c r="H16" t="s">
        <v>59</v>
      </c>
      <c r="I16" t="s">
        <v>59</v>
      </c>
      <c r="J16" s="4">
        <f t="shared" si="1"/>
        <v>28</v>
      </c>
      <c r="K16" s="4">
        <f t="shared" si="2"/>
        <v>4</v>
      </c>
      <c r="L16" s="4">
        <f t="shared" si="3"/>
        <v>533</v>
      </c>
      <c r="M16" s="4">
        <f t="shared" si="4"/>
        <v>3374</v>
      </c>
      <c r="N16" s="4">
        <f t="shared" si="5"/>
        <v>456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3" x14ac:dyDescent="0.2">
      <c r="A17" t="s">
        <v>59</v>
      </c>
      <c r="B17" s="3" t="s">
        <v>27</v>
      </c>
      <c r="C17" s="4">
        <v>1291</v>
      </c>
      <c r="D17" s="4">
        <v>76</v>
      </c>
      <c r="E17" s="4">
        <v>6658</v>
      </c>
      <c r="F17" s="4">
        <v>18341</v>
      </c>
      <c r="G17" s="4">
        <v>3771</v>
      </c>
      <c r="H17" t="s">
        <v>59</v>
      </c>
      <c r="I17" t="s">
        <v>59</v>
      </c>
      <c r="J17" s="4">
        <f t="shared" si="1"/>
        <v>1291</v>
      </c>
      <c r="K17" s="4">
        <f t="shared" si="2"/>
        <v>76</v>
      </c>
      <c r="L17" s="4">
        <f t="shared" si="3"/>
        <v>6658</v>
      </c>
      <c r="M17" s="4">
        <f t="shared" si="4"/>
        <v>18341</v>
      </c>
      <c r="N17" s="4">
        <f t="shared" si="5"/>
        <v>3771</v>
      </c>
      <c r="R17" s="3" t="s">
        <v>36</v>
      </c>
      <c r="S17" s="22">
        <v>8695</v>
      </c>
      <c r="T17" s="22">
        <v>572</v>
      </c>
      <c r="U17" s="22">
        <v>48485</v>
      </c>
      <c r="V17" s="22">
        <v>138840</v>
      </c>
      <c r="W17" s="22">
        <v>32735</v>
      </c>
    </row>
    <row r="18" spans="1:23" x14ac:dyDescent="0.2">
      <c r="A18" t="s">
        <v>58</v>
      </c>
      <c r="B18" s="3" t="s">
        <v>28</v>
      </c>
      <c r="C18" s="4">
        <v>215</v>
      </c>
      <c r="D18" s="4">
        <v>17</v>
      </c>
      <c r="E18" s="4">
        <v>1573</v>
      </c>
      <c r="F18" s="4">
        <v>2157</v>
      </c>
      <c r="G18" s="4">
        <v>486</v>
      </c>
      <c r="H18" t="s">
        <v>58</v>
      </c>
      <c r="I18" t="s">
        <v>58</v>
      </c>
      <c r="J18" s="4">
        <f t="shared" si="1"/>
        <v>215</v>
      </c>
      <c r="K18" s="4">
        <f t="shared" si="2"/>
        <v>17</v>
      </c>
      <c r="L18" s="4">
        <f t="shared" si="3"/>
        <v>1573</v>
      </c>
      <c r="M18" s="4">
        <f t="shared" si="4"/>
        <v>2157</v>
      </c>
      <c r="N18" s="4">
        <f t="shared" si="5"/>
        <v>486</v>
      </c>
    </row>
    <row r="19" spans="1:23" x14ac:dyDescent="0.2">
      <c r="A19" t="s">
        <v>58</v>
      </c>
      <c r="B19" s="3" t="s">
        <v>29</v>
      </c>
      <c r="C19" s="4">
        <v>58</v>
      </c>
      <c r="D19" s="4">
        <v>6</v>
      </c>
      <c r="E19" s="4">
        <v>223</v>
      </c>
      <c r="F19" s="4">
        <v>940</v>
      </c>
      <c r="G19" s="4">
        <v>129</v>
      </c>
      <c r="H19" t="s">
        <v>58</v>
      </c>
      <c r="I19" t="s">
        <v>58</v>
      </c>
      <c r="J19" s="4">
        <f t="shared" si="1"/>
        <v>58</v>
      </c>
      <c r="K19" s="4">
        <f t="shared" si="2"/>
        <v>6</v>
      </c>
      <c r="L19" s="4">
        <f t="shared" si="3"/>
        <v>223</v>
      </c>
      <c r="M19" s="4">
        <f t="shared" si="4"/>
        <v>940</v>
      </c>
      <c r="N19" s="4">
        <f t="shared" si="5"/>
        <v>129</v>
      </c>
    </row>
    <row r="20" spans="1:23" x14ac:dyDescent="0.2">
      <c r="A20" t="s">
        <v>58</v>
      </c>
      <c r="B20" s="3" t="s">
        <v>30</v>
      </c>
      <c r="C20" s="4">
        <v>95</v>
      </c>
      <c r="D20" s="4">
        <v>9</v>
      </c>
      <c r="E20" s="4">
        <v>1408</v>
      </c>
      <c r="F20" s="4">
        <v>1640</v>
      </c>
      <c r="G20" s="4">
        <v>269</v>
      </c>
      <c r="H20" t="s">
        <v>58</v>
      </c>
      <c r="I20" t="s">
        <v>58</v>
      </c>
      <c r="J20" s="4">
        <f t="shared" si="1"/>
        <v>95</v>
      </c>
      <c r="K20" s="4">
        <f t="shared" si="2"/>
        <v>9</v>
      </c>
      <c r="L20" s="4">
        <f t="shared" si="3"/>
        <v>1408</v>
      </c>
      <c r="M20" s="4">
        <f t="shared" si="4"/>
        <v>1640</v>
      </c>
      <c r="N20" s="4">
        <f t="shared" si="5"/>
        <v>269</v>
      </c>
    </row>
    <row r="21" spans="1:23" x14ac:dyDescent="0.2">
      <c r="A21" t="s">
        <v>57</v>
      </c>
      <c r="B21" s="3" t="s">
        <v>31</v>
      </c>
      <c r="C21" s="4">
        <v>157</v>
      </c>
      <c r="D21" s="4">
        <v>40</v>
      </c>
      <c r="E21" s="4">
        <v>1569</v>
      </c>
      <c r="F21" s="4">
        <v>7270</v>
      </c>
      <c r="G21" s="4">
        <v>1011</v>
      </c>
      <c r="H21" t="s">
        <v>57</v>
      </c>
      <c r="I21" t="s">
        <v>57</v>
      </c>
      <c r="J21" s="4">
        <f t="shared" si="1"/>
        <v>157</v>
      </c>
      <c r="K21" s="4">
        <f t="shared" si="2"/>
        <v>40</v>
      </c>
      <c r="L21" s="4">
        <f t="shared" si="3"/>
        <v>1569</v>
      </c>
      <c r="M21" s="4">
        <f t="shared" si="4"/>
        <v>7270</v>
      </c>
      <c r="N21" s="4">
        <f t="shared" si="5"/>
        <v>1011</v>
      </c>
    </row>
    <row r="22" spans="1:23" x14ac:dyDescent="0.2">
      <c r="A22" t="s">
        <v>57</v>
      </c>
      <c r="B22" s="3" t="s">
        <v>32</v>
      </c>
      <c r="C22" s="4">
        <v>15</v>
      </c>
      <c r="D22" s="4">
        <v>2</v>
      </c>
      <c r="E22" s="4">
        <v>39</v>
      </c>
      <c r="F22" s="4">
        <v>1300</v>
      </c>
      <c r="G22" s="4">
        <v>74</v>
      </c>
      <c r="H22" t="s">
        <v>57</v>
      </c>
      <c r="I22" t="s">
        <v>57</v>
      </c>
      <c r="J22" s="4">
        <f t="shared" si="1"/>
        <v>15</v>
      </c>
      <c r="K22" s="4">
        <f t="shared" si="2"/>
        <v>2</v>
      </c>
      <c r="L22" s="4">
        <f t="shared" si="3"/>
        <v>39</v>
      </c>
      <c r="M22" s="4">
        <f t="shared" si="4"/>
        <v>1300</v>
      </c>
      <c r="N22" s="4">
        <f t="shared" si="5"/>
        <v>74</v>
      </c>
    </row>
    <row r="23" spans="1:23" x14ac:dyDescent="0.2">
      <c r="A23" t="s">
        <v>59</v>
      </c>
      <c r="B23" s="3" t="s">
        <v>33</v>
      </c>
      <c r="C23" s="4">
        <v>23</v>
      </c>
      <c r="D23" s="4">
        <v>2</v>
      </c>
      <c r="E23" s="4">
        <v>10</v>
      </c>
      <c r="F23" s="4">
        <v>999</v>
      </c>
      <c r="G23" s="4">
        <v>143</v>
      </c>
      <c r="H23" t="s">
        <v>59</v>
      </c>
      <c r="I23" t="s">
        <v>59</v>
      </c>
      <c r="J23" s="4">
        <f t="shared" si="1"/>
        <v>23</v>
      </c>
      <c r="K23" s="4">
        <f t="shared" si="2"/>
        <v>2</v>
      </c>
      <c r="L23" s="4">
        <f t="shared" si="3"/>
        <v>10</v>
      </c>
      <c r="M23" s="4">
        <f t="shared" si="4"/>
        <v>999</v>
      </c>
      <c r="N23" s="4">
        <f t="shared" si="5"/>
        <v>143</v>
      </c>
    </row>
    <row r="24" spans="1:23" x14ac:dyDescent="0.2">
      <c r="A24" t="s">
        <v>59</v>
      </c>
      <c r="B24" s="3" t="s">
        <v>34</v>
      </c>
      <c r="C24" s="4">
        <v>205</v>
      </c>
      <c r="D24" s="4">
        <v>14</v>
      </c>
      <c r="E24" s="4">
        <v>2622</v>
      </c>
      <c r="F24" s="4">
        <v>14363</v>
      </c>
      <c r="G24" s="4">
        <v>1865</v>
      </c>
      <c r="H24" t="s">
        <v>59</v>
      </c>
      <c r="I24" t="s">
        <v>59</v>
      </c>
      <c r="J24" s="4">
        <f t="shared" si="1"/>
        <v>205</v>
      </c>
      <c r="K24" s="4">
        <f t="shared" si="2"/>
        <v>14</v>
      </c>
      <c r="L24" s="4">
        <f t="shared" si="3"/>
        <v>2622</v>
      </c>
      <c r="M24" s="4">
        <f t="shared" si="4"/>
        <v>14363</v>
      </c>
      <c r="N24" s="4">
        <f t="shared" si="5"/>
        <v>1865</v>
      </c>
    </row>
    <row r="25" spans="1:23" x14ac:dyDescent="0.2">
      <c r="B25" s="3" t="s">
        <v>64</v>
      </c>
      <c r="C25" s="4"/>
      <c r="D25" s="4"/>
      <c r="E25" s="4"/>
      <c r="F25" s="4"/>
      <c r="G25" s="4"/>
    </row>
    <row r="26" spans="1:23" x14ac:dyDescent="0.2">
      <c r="B26" s="3" t="s">
        <v>36</v>
      </c>
      <c r="C26" s="4">
        <v>8695</v>
      </c>
      <c r="D26" s="4">
        <v>572</v>
      </c>
      <c r="E26" s="4">
        <v>48485</v>
      </c>
      <c r="F26" s="4">
        <v>138840</v>
      </c>
      <c r="G26" s="4">
        <v>32735</v>
      </c>
    </row>
    <row r="30" spans="1:23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3" x14ac:dyDescent="0.2">
      <c r="B31" s="3" t="s">
        <v>57</v>
      </c>
      <c r="C31" s="20">
        <v>1525</v>
      </c>
      <c r="D31" s="20">
        <v>121</v>
      </c>
      <c r="E31" s="20">
        <v>6638</v>
      </c>
      <c r="F31" s="20">
        <v>17574</v>
      </c>
      <c r="G31" s="20">
        <v>3148</v>
      </c>
      <c r="H31" s="15">
        <f>SUM(C31:G31)</f>
        <v>29006</v>
      </c>
      <c r="I31" s="14">
        <f>H31/$H$34</f>
        <v>0.12648314415659734</v>
      </c>
    </row>
    <row r="32" spans="1:23" x14ac:dyDescent="0.2">
      <c r="B32" s="3" t="s">
        <v>59</v>
      </c>
      <c r="C32" s="20">
        <v>6442</v>
      </c>
      <c r="D32" s="20">
        <v>405</v>
      </c>
      <c r="E32" s="20">
        <v>37226</v>
      </c>
      <c r="F32" s="20">
        <v>112139</v>
      </c>
      <c r="G32" s="20">
        <v>28154</v>
      </c>
      <c r="H32" s="15">
        <f t="shared" ref="H32:H33" si="11">SUM(C32:G32)</f>
        <v>184366</v>
      </c>
      <c r="I32" s="14">
        <f t="shared" ref="I32:I33" si="12">H32/$H$34</f>
        <v>0.80394371356185712</v>
      </c>
    </row>
    <row r="33" spans="2:9" x14ac:dyDescent="0.2">
      <c r="B33" s="3" t="s">
        <v>58</v>
      </c>
      <c r="C33" s="20">
        <v>728</v>
      </c>
      <c r="D33" s="20">
        <v>46</v>
      </c>
      <c r="E33" s="20">
        <v>4621</v>
      </c>
      <c r="F33" s="20">
        <v>9127</v>
      </c>
      <c r="G33" s="20">
        <v>1433</v>
      </c>
      <c r="H33" s="15">
        <f t="shared" si="11"/>
        <v>15955</v>
      </c>
      <c r="I33" s="14">
        <f t="shared" si="12"/>
        <v>6.9573142281545569E-2</v>
      </c>
    </row>
    <row r="34" spans="2:9" x14ac:dyDescent="0.2">
      <c r="B34" s="3" t="s">
        <v>36</v>
      </c>
      <c r="C34" s="20">
        <v>8695</v>
      </c>
      <c r="D34" s="20">
        <v>572</v>
      </c>
      <c r="E34" s="20">
        <v>48485</v>
      </c>
      <c r="F34" s="20">
        <v>138840</v>
      </c>
      <c r="G34" s="20">
        <v>32735</v>
      </c>
      <c r="H34" s="16">
        <f>SUM(H31:H33)</f>
        <v>229327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2020-05-24T17:46:29Z</dcterms:modified>
</cp:coreProperties>
</file>