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8446952F-C958-0C4A-AECA-C5CB03F2CCE1}" xr6:coauthVersionLast="45" xr6:coauthVersionMax="45" xr10:uidLastSave="{00000000-0000-0000-0000-000000000000}"/>
  <bookViews>
    <workbookView xWindow="30200" yWindow="100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9" i="16" l="1"/>
  <c r="Y18" i="16"/>
  <c r="X18" i="16"/>
  <c r="B98" i="14"/>
  <c r="C98" i="14"/>
  <c r="D98" i="14"/>
  <c r="E98" i="14"/>
  <c r="F98" i="14"/>
  <c r="A100" i="4"/>
  <c r="G102" i="2"/>
  <c r="G101" i="2"/>
  <c r="B100" i="4" s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B97" i="14" l="1"/>
  <c r="C97" i="14"/>
  <c r="D97" i="14"/>
  <c r="F97" i="14" s="1"/>
  <c r="E97" i="14"/>
  <c r="A99" i="4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B96" i="14" l="1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F95" i="14" s="1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B94" i="14" l="1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<sst xmlns="http://schemas.openxmlformats.org/spreadsheetml/2006/main" count="4424" uniqueCount="79">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</sst>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0" fontId="0" fillId="0" borderId="14" xfId="0" applyBorder="1"/>
    <xf numFmtId="0" fontId="21" fillId="34" borderId="13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Casi'!$A$3:$A$100</c:f>
              <c:numCache>
                <c:formatCode>m/d/yy</c:formatCode>
                <c:ptCount val="9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</c:numCache>
            </c:numRef>
          </c:cat>
          <c:val>
            <c:numRef>
              <c:f>'Totale dei Casi'!$B$3:$B$100</c:f>
              <c:numCache>
                <c:formatCode>General</c:formatCode>
                <c:ptCount val="98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Tamponi!$B$4:$B$102</c:f>
              <c:strCache>
                <c:ptCount val="98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  <c:pt idx="97">
                  <c:v>31/05/2020</c:v>
                </c:pt>
              </c:strCache>
            </c:strRef>
          </c:cat>
          <c:val>
            <c:numRef>
              <c:f>Tamponi!$C$4:$C$102</c:f>
              <c:numCache>
                <c:formatCode>General</c:formatCode>
                <c:ptCount val="98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Guariti'!$A$7:$A$105</c:f>
              <c:strCache>
                <c:ptCount val="98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</c:strCache>
            </c:strRef>
          </c:cat>
          <c:val>
            <c:numRef>
              <c:f>'Dimessi Guariti'!$B$7:$B$105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Deceduti!$A$4:$A$102</c:f>
              <c:strCache>
                <c:ptCount val="98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</c:strCache>
            </c:strRef>
          </c:cat>
          <c:val>
            <c:numRef>
              <c:f>Deceduti!$B$4:$B$102</c:f>
              <c:numCache>
                <c:formatCode>General</c:formatCode>
                <c:ptCount val="98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Contagiati!$B$2:$B$98</c:f>
              <c:numCache>
                <c:formatCode>m/d/yy</c:formatCode>
                <c:ptCount val="9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</c:numCache>
            </c:numRef>
          </c:cat>
          <c:val>
            <c:numRef>
              <c:f>Contagiati!$C$2:$C$98</c:f>
              <c:numCache>
                <c:formatCode>0</c:formatCode>
                <c:ptCount val="97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  <c:pt idx="96">
                  <c:v>-293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Contagiati!$B$2:$B$98</c:f>
              <c:numCache>
                <c:formatCode>m/d/yy</c:formatCode>
                <c:ptCount val="9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</c:numCache>
            </c:numRef>
          </c:cat>
          <c:val>
            <c:numRef>
              <c:f>Contagiati!$D$2:$D$98</c:f>
              <c:numCache>
                <c:formatCode>0</c:formatCode>
                <c:ptCount val="97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  <c:pt idx="96">
                  <c:v>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Contagiati!$B$2:$B$98</c:f>
              <c:numCache>
                <c:formatCode>m/d/yy</c:formatCode>
                <c:ptCount val="9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</c:numCache>
            </c:numRef>
          </c:cat>
          <c:val>
            <c:numRef>
              <c:f>Contagiati!$E$2:$E$98</c:f>
              <c:numCache>
                <c:formatCode>0</c:formatCode>
                <c:ptCount val="97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  <c:pt idx="96">
                  <c:v>-1308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Contagiati!$B$2:$B$98</c:f>
              <c:numCache>
                <c:formatCode>m/d/yy</c:formatCode>
                <c:ptCount val="9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</c:numCache>
            </c:numRef>
          </c:cat>
          <c:val>
            <c:numRef>
              <c:f>Contagiati!$F$2:$F$98</c:f>
              <c:numCache>
                <c:formatCode>0</c:formatCode>
                <c:ptCount val="97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  <c:pt idx="96">
                  <c:v>-1616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2.79357858796" createdVersion="6" refreshedVersion="6" minRefreshableVersion="3" recordCount="2059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6-01T00:00:00" count="9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2.793828009257" createdVersion="6" refreshedVersion="6" minRefreshableVersion="3" recordCount="2059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6-01T00:00:00" count="12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2.794071296295" createdVersion="6" refreshedVersion="6" minRefreshableVersion="3" recordCount="2059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6-01T00:00:00" count="9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m/>
      </sharedItems>
      <fieldGroup par="17" base="0">
        <rangePr groupBy="days" startDate="2020-02-24T00:00:00" endDate="2020-06-01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6-01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2.794132175928" createdVersion="6" refreshedVersion="6" minRefreshableVersion="3" recordCount="2059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6-01T00:00:00" count="9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m/>
      </sharedItems>
      <fieldGroup par="22" base="0">
        <rangePr groupBy="days" startDate="2020-02-24T00:00:00" endDate="2020-06-01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3" count="16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Months" numFmtId="0" databaseField="0">
      <fieldGroup base="0">
        <rangePr groupBy="months" startDate="2020-02-24T00:00:00" endDate="2020-06-01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2.794834722219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" maxValue="3131"/>
    </cacheField>
    <cacheField name="Sum of terapia_intensiva" numFmtId="0">
      <sharedItems containsSemiMixedTypes="0" containsString="0" containsNumber="1" containsInteger="1" minValue="0" maxValue="170"/>
    </cacheField>
    <cacheField name="Sum of isolamento_domiciliare" numFmtId="0">
      <sharedItems containsSemiMixedTypes="0" containsString="0" containsNumber="1" containsInteger="1" minValue="3" maxValue="17695"/>
    </cacheField>
    <cacheField name="Sum of dimessi_guariti" numFmtId="0">
      <sharedItems containsSemiMixedTypes="0" containsString="0" containsNumber="1" containsInteger="1" minValue="269" maxValue="51860"/>
    </cacheField>
    <cacheField name="Sum of deceduti" numFmtId="0">
      <sharedItems containsSemiMixedTypes="0" containsString="0" containsNumber="1" containsInteger="1" minValue="22" maxValue="161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9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s v="ITA"/>
    <n v="13"/>
    <s v="Abruzzo"/>
    <n v="4235122196"/>
    <n v="1339843823"/>
    <n v="-18"/>
    <n v="1"/>
    <n v="-17"/>
    <n v="0"/>
    <n v="-17"/>
    <n v="-17"/>
    <n v="-17"/>
    <n v="1"/>
    <n v="1"/>
    <n v="-15"/>
    <n v="2351"/>
    <m/>
    <m/>
    <m/>
  </r>
  <r>
    <x v="97"/>
    <s v="ITA"/>
    <n v="17"/>
    <s v="Basilicata"/>
    <n v="4063947052"/>
    <n v="1580514834"/>
    <n v="-1"/>
    <n v="0"/>
    <n v="-1"/>
    <n v="-1"/>
    <n v="-2"/>
    <n v="-2"/>
    <n v="-2"/>
    <n v="2"/>
    <n v="0"/>
    <n v="0"/>
    <n v="459"/>
    <m/>
    <m/>
    <m/>
  </r>
  <r>
    <x v="97"/>
    <s v="ITA"/>
    <n v="18"/>
    <s v="Calabria"/>
    <n v="3890597598"/>
    <n v="1659440194"/>
    <n v="-1"/>
    <n v="0"/>
    <n v="-1"/>
    <n v="-6"/>
    <n v="-7"/>
    <n v="-7"/>
    <n v="-7"/>
    <n v="7"/>
    <n v="0"/>
    <n v="0"/>
    <n v="940"/>
    <m/>
    <m/>
    <m/>
  </r>
  <r>
    <x v="97"/>
    <s v="ITA"/>
    <n v="15"/>
    <s v="Campania"/>
    <n v="4083956555"/>
    <n v="1425084984"/>
    <n v="-9"/>
    <n v="-2"/>
    <n v="-11"/>
    <n v="10"/>
    <n v="-1"/>
    <n v="-1"/>
    <n v="-1"/>
    <n v="5"/>
    <n v="1"/>
    <n v="5"/>
    <n v="3510"/>
    <m/>
    <m/>
    <m/>
  </r>
  <r>
    <x v="97"/>
    <s v="ITA"/>
    <n v="8"/>
    <s v="Emilia-Romagna"/>
    <n v="4449436681"/>
    <n v="113417208"/>
    <n v="-5"/>
    <n v="-8"/>
    <n v="-13"/>
    <n v="-103"/>
    <n v="-116"/>
    <n v="-116"/>
    <n v="-116"/>
    <n v="140"/>
    <n v="7"/>
    <n v="31"/>
    <n v="4109"/>
    <m/>
    <m/>
    <m/>
  </r>
  <r>
    <x v="97"/>
    <s v="ITA"/>
    <n v="6"/>
    <s v="Friuli Venezia Giulia"/>
    <n v="456494354"/>
    <n v="1376813649"/>
    <n v="-4"/>
    <n v="0"/>
    <n v="-4"/>
    <n v="-23"/>
    <n v="-27"/>
    <n v="-27"/>
    <n v="-27"/>
    <n v="29"/>
    <n v="0"/>
    <n v="2"/>
    <n v="2402"/>
    <m/>
    <m/>
    <m/>
  </r>
  <r>
    <x v="97"/>
    <s v="ITA"/>
    <n v="12"/>
    <s v="Lazio"/>
    <n v="4189277044"/>
    <n v="1248366722"/>
    <n v="-39"/>
    <n v="-1"/>
    <n v="-40"/>
    <n v="-32"/>
    <n v="-72"/>
    <n v="-72"/>
    <n v="-72"/>
    <n v="78"/>
    <n v="7"/>
    <n v="13"/>
    <n v="2086"/>
    <m/>
    <m/>
    <m/>
  </r>
  <r>
    <x v="97"/>
    <s v="ITA"/>
    <n v="7"/>
    <s v="Liguria"/>
    <n v="4441149315"/>
    <n v="89326992"/>
    <n v="9"/>
    <n v="-1"/>
    <n v="8"/>
    <n v="-120"/>
    <n v="-112"/>
    <n v="-112"/>
    <n v="-112"/>
    <n v="118"/>
    <n v="6"/>
    <n v="12"/>
    <n v="1471"/>
    <m/>
    <m/>
    <m/>
  </r>
  <r>
    <x v="97"/>
    <s v="ITA"/>
    <n v="3"/>
    <s v="Lombardia"/>
    <n v="4546679409"/>
    <n v="9190347404"/>
    <n v="-176"/>
    <n v="-2"/>
    <n v="-178"/>
    <n v="-635"/>
    <n v="-813"/>
    <n v="-813"/>
    <n v="-813"/>
    <n v="990"/>
    <n v="33"/>
    <n v="210"/>
    <n v="12427"/>
    <m/>
    <m/>
    <m/>
  </r>
  <r>
    <x v="97"/>
    <s v="ITA"/>
    <n v="11"/>
    <s v="Marche"/>
    <n v="4361675973"/>
    <n v="135188753"/>
    <n v="-4"/>
    <n v="0"/>
    <n v="-4"/>
    <n v="-5"/>
    <n v="-9"/>
    <n v="-9"/>
    <n v="-9"/>
    <n v="12"/>
    <n v="0"/>
    <n v="3"/>
    <n v="1150"/>
    <m/>
    <m/>
    <m/>
  </r>
  <r>
    <x v="97"/>
    <s v="ITA"/>
    <n v="14"/>
    <s v="Molise"/>
    <n v="4155774754"/>
    <n v="1465916051"/>
    <n v="-1"/>
    <n v="0"/>
    <n v="-1"/>
    <n v="-10"/>
    <n v="-11"/>
    <n v="-11"/>
    <n v="-11"/>
    <n v="11"/>
    <n v="0"/>
    <n v="0"/>
    <n v="260"/>
    <m/>
    <m/>
    <m/>
  </r>
  <r>
    <x v="97"/>
    <s v="ITA"/>
    <n v="21"/>
    <s v="P.A. Bolzano"/>
    <n v="4649933453"/>
    <n v="1135662422"/>
    <n v="0"/>
    <n v="0"/>
    <n v="0"/>
    <n v="-10"/>
    <n v="-10"/>
    <n v="-10"/>
    <n v="-10"/>
    <n v="11"/>
    <n v="0"/>
    <n v="1"/>
    <n v="842"/>
    <m/>
    <m/>
    <m/>
  </r>
  <r>
    <x v="97"/>
    <s v="ITA"/>
    <n v="22"/>
    <s v="P.A. Trento"/>
    <n v="4606893511"/>
    <n v="1112123097"/>
    <n v="0"/>
    <n v="0"/>
    <n v="0"/>
    <n v="-62"/>
    <n v="-62"/>
    <n v="-62"/>
    <n v="-62"/>
    <n v="63"/>
    <n v="0"/>
    <n v="1"/>
    <n v="1993"/>
    <m/>
    <m/>
    <m/>
  </r>
  <r>
    <x v="97"/>
    <s v="ITA"/>
    <n v="1"/>
    <s v="Piemonte"/>
    <n v="450732745"/>
    <n v="7680687483"/>
    <n v="-15"/>
    <n v="-2"/>
    <n v="-17"/>
    <n v="-112"/>
    <n v="-129"/>
    <n v="-129"/>
    <n v="-129"/>
    <n v="174"/>
    <n v="9"/>
    <n v="54"/>
    <n v="3305"/>
    <m/>
    <m/>
    <m/>
  </r>
  <r>
    <x v="97"/>
    <s v="ITA"/>
    <n v="16"/>
    <s v="Puglia"/>
    <n v="4112559576"/>
    <n v="1686736689"/>
    <n v="-7"/>
    <n v="-1"/>
    <n v="-8"/>
    <n v="-37"/>
    <n v="-45"/>
    <n v="-45"/>
    <n v="-45"/>
    <n v="45"/>
    <n v="4"/>
    <n v="4"/>
    <n v="1887"/>
    <m/>
    <m/>
    <m/>
  </r>
  <r>
    <x v="97"/>
    <s v="ITA"/>
    <n v="20"/>
    <s v="Sardegna"/>
    <n v="3921531192"/>
    <n v="9110616306"/>
    <n v="-1"/>
    <n v="0"/>
    <n v="-1"/>
    <n v="0"/>
    <n v="-1"/>
    <n v="-1"/>
    <n v="-1"/>
    <n v="1"/>
    <n v="0"/>
    <n v="0"/>
    <n v="716"/>
    <m/>
    <m/>
    <m/>
  </r>
  <r>
    <x v="97"/>
    <s v="ITA"/>
    <n v="19"/>
    <s v="Sicilia"/>
    <n v="3811569725"/>
    <n v="133623567"/>
    <n v="-2"/>
    <n v="0"/>
    <n v="-2"/>
    <n v="-11"/>
    <n v="-13"/>
    <n v="-13"/>
    <n v="-13"/>
    <n v="13"/>
    <n v="1"/>
    <n v="1"/>
    <n v="1183"/>
    <m/>
    <m/>
    <m/>
  </r>
  <r>
    <x v="97"/>
    <s v="ITA"/>
    <n v="9"/>
    <s v="Toscana"/>
    <n v="4376923077"/>
    <n v="1125588885"/>
    <n v="-9"/>
    <n v="1"/>
    <n v="-8"/>
    <n v="-47"/>
    <n v="-55"/>
    <n v="-55"/>
    <n v="-55"/>
    <n v="55"/>
    <n v="4"/>
    <n v="4"/>
    <n v="2649"/>
    <m/>
    <m/>
    <m/>
  </r>
  <r>
    <x v="97"/>
    <s v="ITA"/>
    <n v="10"/>
    <s v="Umbria"/>
    <n v="4310675841"/>
    <n v="1238824698"/>
    <n v="-1"/>
    <n v="1"/>
    <n v="0"/>
    <n v="0"/>
    <n v="0"/>
    <n v="0"/>
    <n v="0"/>
    <n v="0"/>
    <n v="0"/>
    <n v="0"/>
    <n v="530"/>
    <m/>
    <m/>
    <m/>
  </r>
  <r>
    <x v="97"/>
    <s v="ITA"/>
    <n v="2"/>
    <s v="Valle d'Aosta"/>
    <n v="4573750286"/>
    <n v="7320149366"/>
    <n v="-1"/>
    <n v="0"/>
    <n v="-1"/>
    <n v="-1"/>
    <n v="-2"/>
    <n v="-2"/>
    <n v="-2"/>
    <n v="3"/>
    <n v="0"/>
    <n v="1"/>
    <n v="231"/>
    <m/>
    <m/>
    <m/>
  </r>
  <r>
    <x v="97"/>
    <s v="ITA"/>
    <n v="5"/>
    <s v="Veneto"/>
    <n v="4543490485"/>
    <n v="1233845213"/>
    <n v="-8"/>
    <n v="-1"/>
    <n v="-9"/>
    <n v="-103"/>
    <n v="-112"/>
    <n v="-112"/>
    <n v="-112"/>
    <n v="116"/>
    <n v="2"/>
    <n v="6"/>
    <n v="9617"/>
    <m/>
    <m/>
    <m/>
  </r>
  <r>
    <x v="98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9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</r>
  <r>
    <x v="98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9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</r>
  <r>
    <x v="98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9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  <m/>
    <m/>
    <m/>
    <s v="Centro"/>
    <x v="14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  <m/>
    <m/>
    <m/>
    <s v="Sud"/>
    <x v="14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  <m/>
    <m/>
    <m/>
    <s v="Sud"/>
    <x v="14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  <m/>
    <m/>
    <m/>
    <s v="Sud"/>
    <x v="14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  <m/>
    <m/>
    <m/>
    <s v="Nord"/>
    <x v="14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  <m/>
    <m/>
    <m/>
    <s v="Nord"/>
    <x v="14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  <m/>
    <m/>
    <m/>
    <s v="Centro"/>
    <x v="14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  <m/>
    <m/>
    <m/>
    <s v="Nord"/>
    <x v="14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  <m/>
    <m/>
    <m/>
    <s v="Nord"/>
    <x v="14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  <m/>
    <m/>
    <m/>
    <s v="Centro"/>
    <x v="14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  <m/>
    <m/>
    <m/>
    <s v="Sud"/>
    <x v="14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  <m/>
    <m/>
    <m/>
    <s v="Nord"/>
    <x v="14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  <m/>
    <m/>
    <m/>
    <s v="Nord"/>
    <x v="14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  <m/>
    <m/>
    <m/>
    <s v="Nord"/>
    <x v="1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  <m/>
    <m/>
    <m/>
    <s v="Sud"/>
    <x v="1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  <m/>
    <m/>
    <m/>
    <s v="Sud"/>
    <x v="14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  <m/>
    <m/>
    <m/>
    <s v="Sud"/>
    <x v="14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  <m/>
    <m/>
    <m/>
    <s v="Centro"/>
    <x v="1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  <m/>
    <m/>
    <m/>
    <s v="Centro"/>
    <x v="14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  <m/>
    <m/>
    <m/>
    <s v="Nord"/>
    <x v="14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  <m/>
    <m/>
    <m/>
    <s v="Nord"/>
    <x v="14"/>
  </r>
  <r>
    <x v="98"/>
    <m/>
    <m/>
    <x v="21"/>
    <m/>
    <m/>
    <m/>
    <m/>
    <m/>
    <m/>
    <m/>
    <m/>
    <m/>
    <m/>
    <m/>
    <m/>
    <m/>
    <m/>
    <m/>
    <m/>
    <m/>
    <x v="1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04"/>
    <n v="4"/>
    <n v="645"/>
    <n v="2064"/>
    <n v="405"/>
  </r>
  <r>
    <x v="1"/>
    <n v="4"/>
    <n v="0"/>
    <n v="25"/>
    <n v="343"/>
    <n v="27"/>
  </r>
  <r>
    <x v="1"/>
    <n v="22"/>
    <n v="1"/>
    <n v="121"/>
    <n v="917"/>
    <n v="97"/>
  </r>
  <r>
    <x v="1"/>
    <n v="227"/>
    <n v="5"/>
    <n v="748"/>
    <n v="3410"/>
    <n v="412"/>
  </r>
  <r>
    <x v="2"/>
    <n v="393"/>
    <n v="57"/>
    <n v="2713"/>
    <n v="20513"/>
    <n v="4114"/>
  </r>
  <r>
    <x v="2"/>
    <n v="41"/>
    <n v="1"/>
    <n v="236"/>
    <n v="2662"/>
    <n v="333"/>
  </r>
  <r>
    <x v="0"/>
    <n v="730"/>
    <n v="57"/>
    <n v="2196"/>
    <n v="4010"/>
    <n v="735"/>
  </r>
  <r>
    <x v="2"/>
    <n v="195"/>
    <n v="8"/>
    <n v="466"/>
    <n v="7529"/>
    <n v="1465"/>
  </r>
  <r>
    <x v="2"/>
    <n v="3131"/>
    <n v="170"/>
    <n v="17695"/>
    <n v="51860"/>
    <n v="16112"/>
  </r>
  <r>
    <x v="0"/>
    <n v="62"/>
    <n v="9"/>
    <n v="1267"/>
    <n v="4405"/>
    <n v="987"/>
  </r>
  <r>
    <x v="1"/>
    <n v="2"/>
    <n v="2"/>
    <n v="141"/>
    <n v="269"/>
    <n v="22"/>
  </r>
  <r>
    <x v="2"/>
    <n v="13"/>
    <n v="4"/>
    <n v="110"/>
    <n v="2179"/>
    <n v="291"/>
  </r>
  <r>
    <x v="2"/>
    <n v="13"/>
    <n v="3"/>
    <n v="288"/>
    <n v="3664"/>
    <n v="462"/>
  </r>
  <r>
    <x v="2"/>
    <n v="973"/>
    <n v="58"/>
    <n v="4130"/>
    <n v="21609"/>
    <n v="3867"/>
  </r>
  <r>
    <x v="1"/>
    <n v="143"/>
    <n v="11"/>
    <n v="1023"/>
    <n v="2813"/>
    <n v="504"/>
  </r>
  <r>
    <x v="1"/>
    <n v="33"/>
    <n v="2"/>
    <n v="150"/>
    <n v="1041"/>
    <n v="130"/>
  </r>
  <r>
    <x v="1"/>
    <n v="65"/>
    <n v="7"/>
    <n v="914"/>
    <n v="2183"/>
    <n v="274"/>
  </r>
  <r>
    <x v="0"/>
    <n v="97"/>
    <n v="28"/>
    <n v="986"/>
    <n v="7952"/>
    <n v="1041"/>
  </r>
  <r>
    <x v="0"/>
    <n v="15"/>
    <n v="2"/>
    <n v="14"/>
    <n v="1324"/>
    <n v="76"/>
  </r>
  <r>
    <x v="2"/>
    <n v="12"/>
    <n v="0"/>
    <n v="3"/>
    <n v="1026"/>
    <n v="143"/>
  </r>
  <r>
    <x v="2"/>
    <n v="112"/>
    <n v="6"/>
    <n v="1382"/>
    <n v="15734"/>
    <n v="19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5">
      <pivotArea outline="0" collapsedLevelsAreSubtotals="1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02" firstHeaderRow="0" firstDataRow="1" firstDataCol="1"/>
  <pivotFields count="20">
    <pivotField axis="axisRow" showAll="0">
      <items count="100">
        <item h="1" x="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02" firstHeaderRow="1" firstDataRow="1" firstDataCol="1"/>
  <pivotFields count="20">
    <pivotField axis="axisRow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05" firstHeaderRow="1" firstDataRow="1" firstDataCol="1" rowPageCount="1" colPageCount="1"/>
  <pivotFields count="16">
    <pivotField axis="axisRow" numFmtId="22" showAll="0" sortType="ascending">
      <items count="130">
        <item x="0"/>
        <item m="1" x="118"/>
        <item x="1"/>
        <item m="1" x="101"/>
        <item x="2"/>
        <item m="1" x="113"/>
        <item x="3"/>
        <item m="1" x="127"/>
        <item x="4"/>
        <item m="1" x="109"/>
        <item x="5"/>
        <item m="1" x="122"/>
        <item x="6"/>
        <item m="1" x="124"/>
        <item x="7"/>
        <item m="1" x="106"/>
        <item x="8"/>
        <item m="1" x="119"/>
        <item x="9"/>
        <item m="1" x="102"/>
        <item x="10"/>
        <item m="1" x="114"/>
        <item x="11"/>
        <item m="1" x="128"/>
        <item x="12"/>
        <item m="1" x="110"/>
        <item x="13"/>
        <item m="1" x="123"/>
        <item x="14"/>
        <item m="1" x="105"/>
        <item x="15"/>
        <item m="1" x="117"/>
        <item x="16"/>
        <item m="1" x="100"/>
        <item x="17"/>
        <item m="1" x="112"/>
        <item x="18"/>
        <item m="1" x="126"/>
        <item x="19"/>
        <item m="1" x="108"/>
        <item x="20"/>
        <item m="1" x="121"/>
        <item x="21"/>
        <item m="1" x="104"/>
        <item x="22"/>
        <item m="1" x="116"/>
        <item x="23"/>
        <item m="1" x="99"/>
        <item x="24"/>
        <item m="1" x="111"/>
        <item x="25"/>
        <item m="1" x="125"/>
        <item x="26"/>
        <item m="1" x="107"/>
        <item x="27"/>
        <item m="1" x="120"/>
        <item x="28"/>
        <item m="1" x="103"/>
        <item x="29"/>
        <item m="1" x="11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h="1" x="98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9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02" firstHeaderRow="1" firstDataRow="1" firstDataCol="1" rowPageCount="1" colPageCount="1"/>
  <pivotFields count="16">
    <pivotField axis="axisRow" numFmtId="22" showAll="0" sortType="ascending">
      <items count="130">
        <item x="0"/>
        <item m="1" x="118"/>
        <item x="1"/>
        <item m="1" x="101"/>
        <item x="2"/>
        <item m="1" x="113"/>
        <item x="3"/>
        <item m="1" x="127"/>
        <item x="4"/>
        <item m="1" x="109"/>
        <item x="5"/>
        <item m="1" x="122"/>
        <item x="6"/>
        <item m="1" x="124"/>
        <item x="7"/>
        <item m="1" x="106"/>
        <item x="8"/>
        <item m="1" x="119"/>
        <item x="9"/>
        <item m="1" x="102"/>
        <item x="10"/>
        <item m="1" x="114"/>
        <item x="11"/>
        <item m="1" x="128"/>
        <item x="12"/>
        <item m="1" x="110"/>
        <item x="13"/>
        <item m="1" x="123"/>
        <item x="14"/>
        <item m="1" x="105"/>
        <item x="15"/>
        <item m="1" x="117"/>
        <item x="16"/>
        <item m="1" x="100"/>
        <item x="17"/>
        <item m="1" x="112"/>
        <item x="18"/>
        <item m="1" x="126"/>
        <item x="19"/>
        <item m="1" x="108"/>
        <item x="20"/>
        <item m="1" x="121"/>
        <item x="21"/>
        <item m="1" x="104"/>
        <item x="22"/>
        <item m="1" x="116"/>
        <item x="23"/>
        <item m="1" x="99"/>
        <item x="24"/>
        <item m="1" x="111"/>
        <item x="25"/>
        <item m="1" x="125"/>
        <item x="26"/>
        <item m="1" x="107"/>
        <item x="27"/>
        <item m="1" x="120"/>
        <item x="28"/>
        <item m="1" x="103"/>
        <item x="29"/>
        <item m="1" x="11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h="1" x="98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9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8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9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5"/>
        <item x="12"/>
        <item x="13"/>
        <item x="14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0">
      <pivotArea outline="0" collapsedLevelsAreSubtotals="1" fieldPosition="0"/>
    </format>
    <format dxfId="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59"/>
  <sheetViews>
    <sheetView topLeftCell="H2001" workbookViewId="0">
      <selection activeCell="U2038" sqref="U2038:V2059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ref="U1892:U1912" si="82">VLOOKUP(D1892,Zone,2)</f>
        <v>Centro</v>
      </c>
      <c r="V1892">
        <f t="shared" ref="V1892:V1912" si="83"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82"/>
        <v>Sud</v>
      </c>
      <c r="V1893">
        <f t="shared" si="83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82"/>
        <v>Sud</v>
      </c>
      <c r="V1894">
        <f t="shared" si="83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82"/>
        <v>Sud</v>
      </c>
      <c r="V1895">
        <f t="shared" si="83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82"/>
        <v>Nord</v>
      </c>
      <c r="V1896">
        <f t="shared" si="83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82"/>
        <v>Nord</v>
      </c>
      <c r="V1897">
        <f t="shared" si="83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82"/>
        <v>Centro</v>
      </c>
      <c r="V1898">
        <f t="shared" si="83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82"/>
        <v>Nord</v>
      </c>
      <c r="V1899">
        <f t="shared" si="83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82"/>
        <v>Nord</v>
      </c>
      <c r="V1900">
        <f t="shared" si="83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82"/>
        <v>Centro</v>
      </c>
      <c r="V1901">
        <f t="shared" si="83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82"/>
        <v>Sud</v>
      </c>
      <c r="V1902">
        <f t="shared" si="83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82"/>
        <v>Nord</v>
      </c>
      <c r="V1903">
        <f t="shared" si="83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82"/>
        <v>Nord</v>
      </c>
      <c r="V1904">
        <f t="shared" si="83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82"/>
        <v>Nord</v>
      </c>
      <c r="V1905">
        <f t="shared" si="83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82"/>
        <v>Sud</v>
      </c>
      <c r="V1906">
        <f t="shared" si="83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82"/>
        <v>Sud</v>
      </c>
      <c r="V1907">
        <f t="shared" si="83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82"/>
        <v>Sud</v>
      </c>
      <c r="V1908">
        <f t="shared" si="83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82"/>
        <v>Centro</v>
      </c>
      <c r="V1909">
        <f t="shared" si="83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82"/>
        <v>Centro</v>
      </c>
      <c r="V1910">
        <f t="shared" si="83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82"/>
        <v>Nord</v>
      </c>
      <c r="V1911">
        <f t="shared" si="83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82"/>
        <v>Nord</v>
      </c>
      <c r="V1912">
        <f t="shared" si="83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ref="U1913:U1933" si="84">VLOOKUP(D1913,Zone,2)</f>
        <v>Centro</v>
      </c>
      <c r="V1913">
        <f t="shared" ref="V1913:V1933" si="85"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84"/>
        <v>Sud</v>
      </c>
      <c r="V1914">
        <f t="shared" si="85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84"/>
        <v>Sud</v>
      </c>
      <c r="V1915">
        <f t="shared" si="85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84"/>
        <v>Sud</v>
      </c>
      <c r="V1916">
        <f t="shared" si="85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84"/>
        <v>Nord</v>
      </c>
      <c r="V1917">
        <f t="shared" si="85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84"/>
        <v>Nord</v>
      </c>
      <c r="V1918">
        <f t="shared" si="85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84"/>
        <v>Centro</v>
      </c>
      <c r="V1919">
        <f t="shared" si="85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84"/>
        <v>Nord</v>
      </c>
      <c r="V1920">
        <f t="shared" si="85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84"/>
        <v>Nord</v>
      </c>
      <c r="V1921">
        <f t="shared" si="85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si="84"/>
        <v>Centro</v>
      </c>
      <c r="V1922">
        <f t="shared" si="85"/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84"/>
        <v>Sud</v>
      </c>
      <c r="V1923">
        <f t="shared" si="85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84"/>
        <v>Nord</v>
      </c>
      <c r="V1924">
        <f t="shared" si="85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84"/>
        <v>Nord</v>
      </c>
      <c r="V1925">
        <f t="shared" si="85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84"/>
        <v>Nord</v>
      </c>
      <c r="V1926">
        <f t="shared" si="85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84"/>
        <v>Sud</v>
      </c>
      <c r="V1927">
        <f t="shared" si="85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84"/>
        <v>Sud</v>
      </c>
      <c r="V1928">
        <f t="shared" si="85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84"/>
        <v>Sud</v>
      </c>
      <c r="V1929">
        <f t="shared" si="85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84"/>
        <v>Centro</v>
      </c>
      <c r="V1930">
        <f t="shared" si="85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84"/>
        <v>Centro</v>
      </c>
      <c r="V1931">
        <f t="shared" si="85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84"/>
        <v>Nord</v>
      </c>
      <c r="V1932">
        <f t="shared" si="85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84"/>
        <v>Nord</v>
      </c>
      <c r="V1933">
        <f t="shared" si="85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ref="U1934:U1954" si="86">VLOOKUP(D1934,Zone,2)</f>
        <v>Centro</v>
      </c>
      <c r="V1934">
        <f t="shared" ref="V1934:V1954" si="87"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86"/>
        <v>Sud</v>
      </c>
      <c r="V1935">
        <f t="shared" si="87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86"/>
        <v>Sud</v>
      </c>
      <c r="V1936">
        <f t="shared" si="87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86"/>
        <v>Sud</v>
      </c>
      <c r="V1937">
        <f t="shared" si="87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86"/>
        <v>Nord</v>
      </c>
      <c r="V1938">
        <f t="shared" si="87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86"/>
        <v>Nord</v>
      </c>
      <c r="V1939">
        <f t="shared" si="87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86"/>
        <v>Centro</v>
      </c>
      <c r="V1940">
        <f t="shared" si="87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86"/>
        <v>Nord</v>
      </c>
      <c r="V1941">
        <f t="shared" si="87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86"/>
        <v>Nord</v>
      </c>
      <c r="V1942">
        <f t="shared" si="87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86"/>
        <v>Centro</v>
      </c>
      <c r="V1943">
        <f t="shared" si="87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86"/>
        <v>Sud</v>
      </c>
      <c r="V1944">
        <f t="shared" si="87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86"/>
        <v>Nord</v>
      </c>
      <c r="V1945">
        <f t="shared" si="87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86"/>
        <v>Nord</v>
      </c>
      <c r="V1946">
        <f t="shared" si="87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86"/>
        <v>Nord</v>
      </c>
      <c r="V1947">
        <f t="shared" si="87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86"/>
        <v>Sud</v>
      </c>
      <c r="V1948">
        <f t="shared" si="87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86"/>
        <v>Sud</v>
      </c>
      <c r="V1949">
        <f t="shared" si="87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86"/>
        <v>Sud</v>
      </c>
      <c r="V1950">
        <f t="shared" si="87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86"/>
        <v>Centro</v>
      </c>
      <c r="V1951">
        <f t="shared" si="87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86"/>
        <v>Centro</v>
      </c>
      <c r="V1952">
        <f t="shared" si="87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86"/>
        <v>Nord</v>
      </c>
      <c r="V1953">
        <f t="shared" si="87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86"/>
        <v>Nord</v>
      </c>
      <c r="V1954">
        <f t="shared" si="87"/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 t="shared" ref="U1955:U1975" si="88">VLOOKUP(D1955,Zone,2)</f>
        <v>Centro</v>
      </c>
      <c r="V1955">
        <f t="shared" ref="V1955:V1975" si="89">WEEKNUM(A1955)</f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 t="shared" si="88"/>
        <v>Sud</v>
      </c>
      <c r="V1956">
        <f t="shared" si="89"/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 t="shared" si="88"/>
        <v>Sud</v>
      </c>
      <c r="V1957">
        <f t="shared" si="89"/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 t="shared" si="88"/>
        <v>Sud</v>
      </c>
      <c r="V1958">
        <f t="shared" si="89"/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 t="shared" si="88"/>
        <v>Nord</v>
      </c>
      <c r="V1959">
        <f t="shared" si="89"/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 t="shared" si="88"/>
        <v>Nord</v>
      </c>
      <c r="V1960">
        <f t="shared" si="89"/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 t="shared" si="88"/>
        <v>Centro</v>
      </c>
      <c r="V1961">
        <f t="shared" si="89"/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 t="shared" si="88"/>
        <v>Nord</v>
      </c>
      <c r="V1962">
        <f t="shared" si="89"/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 t="shared" si="88"/>
        <v>Nord</v>
      </c>
      <c r="V1963">
        <f t="shared" si="89"/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 t="shared" si="88"/>
        <v>Centro</v>
      </c>
      <c r="V1964">
        <f t="shared" si="89"/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 t="shared" si="88"/>
        <v>Sud</v>
      </c>
      <c r="V1965">
        <f t="shared" si="89"/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 t="shared" si="88"/>
        <v>Nord</v>
      </c>
      <c r="V1966">
        <f t="shared" si="89"/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 t="shared" si="88"/>
        <v>Nord</v>
      </c>
      <c r="V1967">
        <f t="shared" si="89"/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 t="shared" si="88"/>
        <v>Nord</v>
      </c>
      <c r="V1968">
        <f t="shared" si="89"/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 t="shared" si="88"/>
        <v>Sud</v>
      </c>
      <c r="V1969">
        <f t="shared" si="89"/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 t="shared" si="88"/>
        <v>Sud</v>
      </c>
      <c r="V1970">
        <f t="shared" si="89"/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 t="shared" si="88"/>
        <v>Sud</v>
      </c>
      <c r="V1971">
        <f t="shared" si="89"/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 t="shared" si="88"/>
        <v>Centro</v>
      </c>
      <c r="V1972">
        <f t="shared" si="89"/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 t="shared" si="88"/>
        <v>Centro</v>
      </c>
      <c r="V1973">
        <f t="shared" si="89"/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 t="shared" si="88"/>
        <v>Nord</v>
      </c>
      <c r="V1974">
        <f t="shared" si="89"/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 t="shared" si="88"/>
        <v>Nord</v>
      </c>
      <c r="V1975">
        <f t="shared" si="89"/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 t="shared" ref="U1976:U1996" si="90">VLOOKUP(D1976,Zone,2)</f>
        <v>Centro</v>
      </c>
      <c r="V1976">
        <f t="shared" ref="V1976:V1996" si="91">WEEKNUM(A1976)</f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 t="shared" si="90"/>
        <v>Sud</v>
      </c>
      <c r="V1977">
        <f t="shared" si="91"/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 t="shared" si="90"/>
        <v>Sud</v>
      </c>
      <c r="V1978">
        <f t="shared" si="91"/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 t="shared" si="90"/>
        <v>Sud</v>
      </c>
      <c r="V1979">
        <f t="shared" si="91"/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 t="shared" si="90"/>
        <v>Nord</v>
      </c>
      <c r="V1980">
        <f t="shared" si="91"/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 t="shared" si="90"/>
        <v>Nord</v>
      </c>
      <c r="V1981">
        <f t="shared" si="91"/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 t="shared" si="90"/>
        <v>Centro</v>
      </c>
      <c r="V1982">
        <f t="shared" si="91"/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 t="shared" si="90"/>
        <v>Nord</v>
      </c>
      <c r="V1983">
        <f t="shared" si="91"/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 t="shared" si="90"/>
        <v>Nord</v>
      </c>
      <c r="V1984">
        <f t="shared" si="91"/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 t="shared" si="90"/>
        <v>Centro</v>
      </c>
      <c r="V1985">
        <f t="shared" si="91"/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 t="shared" si="90"/>
        <v>Sud</v>
      </c>
      <c r="V1986">
        <f t="shared" si="91"/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 t="shared" si="90"/>
        <v>Nord</v>
      </c>
      <c r="V1987">
        <f t="shared" si="91"/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 t="shared" si="90"/>
        <v>Nord</v>
      </c>
      <c r="V1988">
        <f t="shared" si="91"/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 t="shared" si="90"/>
        <v>Nord</v>
      </c>
      <c r="V1989">
        <f t="shared" si="91"/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 t="shared" si="90"/>
        <v>Sud</v>
      </c>
      <c r="V1990">
        <f t="shared" si="91"/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 t="shared" si="90"/>
        <v>Sud</v>
      </c>
      <c r="V1991">
        <f t="shared" si="91"/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 t="shared" si="90"/>
        <v>Sud</v>
      </c>
      <c r="V1992">
        <f t="shared" si="91"/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 t="shared" si="90"/>
        <v>Centro</v>
      </c>
      <c r="V1993">
        <f t="shared" si="91"/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 t="shared" si="90"/>
        <v>Centro</v>
      </c>
      <c r="V1994">
        <f t="shared" si="91"/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 t="shared" si="90"/>
        <v>Nord</v>
      </c>
      <c r="V1995">
        <f t="shared" si="91"/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 t="shared" si="90"/>
        <v>Nord</v>
      </c>
      <c r="V1996">
        <f t="shared" si="91"/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 t="shared" ref="U1997:U2017" si="92">VLOOKUP(D1997,Zone,2)</f>
        <v>Centro</v>
      </c>
      <c r="V1997">
        <f t="shared" ref="V1997:V2017" si="93">WEEKNUM(A1997)</f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 t="shared" si="92"/>
        <v>Sud</v>
      </c>
      <c r="V1998">
        <f t="shared" si="93"/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 t="shared" si="92"/>
        <v>Sud</v>
      </c>
      <c r="V1999">
        <f t="shared" si="93"/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 t="shared" si="92"/>
        <v>Sud</v>
      </c>
      <c r="V2000">
        <f t="shared" si="93"/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 t="shared" si="92"/>
        <v>Nord</v>
      </c>
      <c r="V2001">
        <f t="shared" si="93"/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 t="shared" si="92"/>
        <v>Nord</v>
      </c>
      <c r="V2002">
        <f t="shared" si="93"/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 t="shared" si="92"/>
        <v>Centro</v>
      </c>
      <c r="V2003">
        <f t="shared" si="93"/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 t="shared" si="92"/>
        <v>Nord</v>
      </c>
      <c r="V2004">
        <f t="shared" si="93"/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 t="shared" si="92"/>
        <v>Nord</v>
      </c>
      <c r="V2005">
        <f t="shared" si="93"/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 t="shared" si="92"/>
        <v>Centro</v>
      </c>
      <c r="V2006">
        <f t="shared" si="93"/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 t="shared" si="92"/>
        <v>Sud</v>
      </c>
      <c r="V2007">
        <f t="shared" si="93"/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 t="shared" si="92"/>
        <v>Nord</v>
      </c>
      <c r="V2008">
        <f t="shared" si="93"/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 t="shared" si="92"/>
        <v>Nord</v>
      </c>
      <c r="V2009">
        <f t="shared" si="93"/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 t="shared" si="92"/>
        <v>Nord</v>
      </c>
      <c r="V2010">
        <f t="shared" si="93"/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 t="shared" si="92"/>
        <v>Sud</v>
      </c>
      <c r="V2011">
        <f t="shared" si="93"/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 t="shared" si="92"/>
        <v>Sud</v>
      </c>
      <c r="V2012">
        <f t="shared" si="93"/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 t="shared" si="92"/>
        <v>Sud</v>
      </c>
      <c r="V2013">
        <f t="shared" si="93"/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 t="shared" si="92"/>
        <v>Centro</v>
      </c>
      <c r="V2014">
        <f t="shared" si="93"/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 t="shared" si="92"/>
        <v>Centro</v>
      </c>
      <c r="V2015">
        <f t="shared" si="93"/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 t="shared" si="92"/>
        <v>Nord</v>
      </c>
      <c r="V2016">
        <f t="shared" si="93"/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 t="shared" si="92"/>
        <v>Nord</v>
      </c>
      <c r="V2017">
        <f t="shared" si="93"/>
        <v>22</v>
      </c>
    </row>
    <row r="2018" spans="1:22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 t="shared" ref="U2018:U2038" si="94">VLOOKUP(D2018,Zone,2)</f>
        <v>Centro</v>
      </c>
      <c r="V2018">
        <f t="shared" ref="V2018:V2038" si="95">WEEKNUM(A2018)</f>
        <v>22</v>
      </c>
    </row>
    <row r="2019" spans="1:22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 t="shared" si="94"/>
        <v>Sud</v>
      </c>
      <c r="V2019">
        <f t="shared" si="95"/>
        <v>22</v>
      </c>
    </row>
    <row r="2020" spans="1:22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 t="shared" si="94"/>
        <v>Sud</v>
      </c>
      <c r="V2020">
        <f t="shared" si="95"/>
        <v>22</v>
      </c>
    </row>
    <row r="2021" spans="1:22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 t="shared" si="94"/>
        <v>Sud</v>
      </c>
      <c r="V2021">
        <f t="shared" si="95"/>
        <v>22</v>
      </c>
    </row>
    <row r="2022" spans="1:22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 t="shared" si="94"/>
        <v>Nord</v>
      </c>
      <c r="V2022">
        <f t="shared" si="95"/>
        <v>22</v>
      </c>
    </row>
    <row r="2023" spans="1:22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 t="shared" si="94"/>
        <v>Nord</v>
      </c>
      <c r="V2023">
        <f t="shared" si="95"/>
        <v>22</v>
      </c>
    </row>
    <row r="2024" spans="1:22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 t="shared" si="94"/>
        <v>Centro</v>
      </c>
      <c r="V2024">
        <f t="shared" si="95"/>
        <v>22</v>
      </c>
    </row>
    <row r="2025" spans="1:22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 t="shared" si="94"/>
        <v>Nord</v>
      </c>
      <c r="V2025">
        <f t="shared" si="95"/>
        <v>22</v>
      </c>
    </row>
    <row r="2026" spans="1:22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 t="shared" si="94"/>
        <v>Nord</v>
      </c>
      <c r="V2026">
        <f t="shared" si="95"/>
        <v>22</v>
      </c>
    </row>
    <row r="2027" spans="1:22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 t="shared" si="94"/>
        <v>Centro</v>
      </c>
      <c r="V2027">
        <f t="shared" si="95"/>
        <v>22</v>
      </c>
    </row>
    <row r="2028" spans="1:22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 t="shared" si="94"/>
        <v>Sud</v>
      </c>
      <c r="V2028">
        <f t="shared" si="95"/>
        <v>22</v>
      </c>
    </row>
    <row r="2029" spans="1:22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 t="shared" si="94"/>
        <v>Nord</v>
      </c>
      <c r="V2029">
        <f t="shared" si="95"/>
        <v>22</v>
      </c>
    </row>
    <row r="2030" spans="1:22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 t="shared" si="94"/>
        <v>Nord</v>
      </c>
      <c r="V2030">
        <f t="shared" si="95"/>
        <v>22</v>
      </c>
    </row>
    <row r="2031" spans="1:22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 t="shared" si="94"/>
        <v>Nord</v>
      </c>
      <c r="V2031">
        <f t="shared" si="95"/>
        <v>22</v>
      </c>
    </row>
    <row r="2032" spans="1:22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 t="shared" si="94"/>
        <v>Sud</v>
      </c>
      <c r="V2032">
        <f t="shared" si="95"/>
        <v>22</v>
      </c>
    </row>
    <row r="2033" spans="1:22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 t="shared" si="94"/>
        <v>Sud</v>
      </c>
      <c r="V2033">
        <f t="shared" si="95"/>
        <v>22</v>
      </c>
    </row>
    <row r="2034" spans="1:22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 t="shared" si="94"/>
        <v>Sud</v>
      </c>
      <c r="V2034">
        <f t="shared" si="95"/>
        <v>22</v>
      </c>
    </row>
    <row r="2035" spans="1:22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 t="shared" si="94"/>
        <v>Centro</v>
      </c>
      <c r="V2035">
        <f t="shared" si="95"/>
        <v>22</v>
      </c>
    </row>
    <row r="2036" spans="1:22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 t="shared" si="94"/>
        <v>Centro</v>
      </c>
      <c r="V2036">
        <f t="shared" si="95"/>
        <v>22</v>
      </c>
    </row>
    <row r="2037" spans="1:22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 t="shared" si="94"/>
        <v>Nord</v>
      </c>
      <c r="V2037">
        <f t="shared" si="95"/>
        <v>22</v>
      </c>
    </row>
    <row r="2038" spans="1:22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 t="shared" si="94"/>
        <v>Nord</v>
      </c>
      <c r="V2038">
        <f t="shared" si="95"/>
        <v>22</v>
      </c>
    </row>
    <row r="2039" spans="1:22" x14ac:dyDescent="0.2">
      <c r="A2039" s="6">
        <v>43982</v>
      </c>
      <c r="B2039" t="s">
        <v>14</v>
      </c>
      <c r="C2039">
        <v>13</v>
      </c>
      <c r="D2039" t="s">
        <v>15</v>
      </c>
      <c r="E2039" s="1">
        <v>4235122196</v>
      </c>
      <c r="F2039" s="1">
        <v>1339843823</v>
      </c>
      <c r="G2039">
        <v>-18</v>
      </c>
      <c r="H2039">
        <v>1</v>
      </c>
      <c r="I2039">
        <v>-17</v>
      </c>
      <c r="J2039">
        <v>0</v>
      </c>
      <c r="K2039">
        <v>-17</v>
      </c>
      <c r="L2039">
        <v>-17</v>
      </c>
      <c r="M2039">
        <v>-17</v>
      </c>
      <c r="N2039">
        <v>1</v>
      </c>
      <c r="O2039">
        <v>1</v>
      </c>
      <c r="P2039">
        <v>-15</v>
      </c>
      <c r="Q2039">
        <v>2351</v>
      </c>
      <c r="U2039" t="str">
        <f t="shared" ref="U2039:U2059" si="96">VLOOKUP(D2039,Zone,2)</f>
        <v>Centro</v>
      </c>
      <c r="V2039">
        <f t="shared" ref="V2039:V2059" si="97">WEEKNUM(A2039)</f>
        <v>23</v>
      </c>
    </row>
    <row r="2040" spans="1:22" x14ac:dyDescent="0.2">
      <c r="A2040" s="6">
        <v>43982</v>
      </c>
      <c r="B2040" t="s">
        <v>14</v>
      </c>
      <c r="C2040">
        <v>17</v>
      </c>
      <c r="D2040" t="s">
        <v>16</v>
      </c>
      <c r="E2040" s="1">
        <v>4063947052</v>
      </c>
      <c r="F2040" s="1">
        <v>1580514834</v>
      </c>
      <c r="G2040">
        <v>-1</v>
      </c>
      <c r="H2040">
        <v>0</v>
      </c>
      <c r="I2040">
        <v>-1</v>
      </c>
      <c r="J2040">
        <v>-1</v>
      </c>
      <c r="K2040">
        <v>-2</v>
      </c>
      <c r="L2040">
        <v>-2</v>
      </c>
      <c r="M2040">
        <v>-2</v>
      </c>
      <c r="N2040">
        <v>2</v>
      </c>
      <c r="O2040">
        <v>0</v>
      </c>
      <c r="P2040">
        <v>0</v>
      </c>
      <c r="Q2040">
        <v>459</v>
      </c>
      <c r="U2040" t="str">
        <f t="shared" si="96"/>
        <v>Sud</v>
      </c>
      <c r="V2040">
        <f t="shared" si="97"/>
        <v>23</v>
      </c>
    </row>
    <row r="2041" spans="1:22" x14ac:dyDescent="0.2">
      <c r="A2041" s="6">
        <v>43982</v>
      </c>
      <c r="B2041" t="s">
        <v>14</v>
      </c>
      <c r="C2041">
        <v>18</v>
      </c>
      <c r="D2041" t="s">
        <v>17</v>
      </c>
      <c r="E2041" s="1">
        <v>3890597598</v>
      </c>
      <c r="F2041" s="1">
        <v>1659440194</v>
      </c>
      <c r="G2041">
        <v>-1</v>
      </c>
      <c r="H2041">
        <v>0</v>
      </c>
      <c r="I2041">
        <v>-1</v>
      </c>
      <c r="J2041">
        <v>-6</v>
      </c>
      <c r="K2041">
        <v>-7</v>
      </c>
      <c r="L2041">
        <v>-7</v>
      </c>
      <c r="M2041">
        <v>-7</v>
      </c>
      <c r="N2041">
        <v>7</v>
      </c>
      <c r="O2041">
        <v>0</v>
      </c>
      <c r="P2041">
        <v>0</v>
      </c>
      <c r="Q2041">
        <v>940</v>
      </c>
      <c r="U2041" t="str">
        <f t="shared" si="96"/>
        <v>Sud</v>
      </c>
      <c r="V2041">
        <f t="shared" si="97"/>
        <v>23</v>
      </c>
    </row>
    <row r="2042" spans="1:22" x14ac:dyDescent="0.2">
      <c r="A2042" s="6">
        <v>43982</v>
      </c>
      <c r="B2042" t="s">
        <v>14</v>
      </c>
      <c r="C2042">
        <v>15</v>
      </c>
      <c r="D2042" t="s">
        <v>18</v>
      </c>
      <c r="E2042" s="1">
        <v>4083956555</v>
      </c>
      <c r="F2042" s="1">
        <v>1425084984</v>
      </c>
      <c r="G2042">
        <v>-9</v>
      </c>
      <c r="H2042">
        <v>-2</v>
      </c>
      <c r="I2042">
        <v>-11</v>
      </c>
      <c r="J2042">
        <v>10</v>
      </c>
      <c r="K2042">
        <v>-1</v>
      </c>
      <c r="L2042">
        <v>-1</v>
      </c>
      <c r="M2042">
        <v>-1</v>
      </c>
      <c r="N2042">
        <v>5</v>
      </c>
      <c r="O2042">
        <v>1</v>
      </c>
      <c r="P2042">
        <v>5</v>
      </c>
      <c r="Q2042">
        <v>3510</v>
      </c>
      <c r="U2042" t="str">
        <f t="shared" si="96"/>
        <v>Sud</v>
      </c>
      <c r="V2042">
        <f t="shared" si="97"/>
        <v>23</v>
      </c>
    </row>
    <row r="2043" spans="1:22" x14ac:dyDescent="0.2">
      <c r="A2043" s="6">
        <v>43982</v>
      </c>
      <c r="B2043" t="s">
        <v>14</v>
      </c>
      <c r="C2043">
        <v>8</v>
      </c>
      <c r="D2043" t="s">
        <v>46</v>
      </c>
      <c r="E2043" s="1">
        <v>4449436681</v>
      </c>
      <c r="F2043" s="1">
        <v>113417208</v>
      </c>
      <c r="G2043">
        <v>-5</v>
      </c>
      <c r="H2043">
        <v>-8</v>
      </c>
      <c r="I2043">
        <v>-13</v>
      </c>
      <c r="J2043">
        <v>-103</v>
      </c>
      <c r="K2043">
        <v>-116</v>
      </c>
      <c r="L2043">
        <v>-116</v>
      </c>
      <c r="M2043">
        <v>-116</v>
      </c>
      <c r="N2043">
        <v>140</v>
      </c>
      <c r="O2043">
        <v>7</v>
      </c>
      <c r="P2043">
        <v>31</v>
      </c>
      <c r="Q2043">
        <v>4109</v>
      </c>
      <c r="U2043" t="str">
        <f t="shared" si="96"/>
        <v>Nord</v>
      </c>
      <c r="V2043">
        <f t="shared" si="97"/>
        <v>23</v>
      </c>
    </row>
    <row r="2044" spans="1:22" x14ac:dyDescent="0.2">
      <c r="A2044" s="6">
        <v>43982</v>
      </c>
      <c r="B2044" t="s">
        <v>14</v>
      </c>
      <c r="C2044">
        <v>6</v>
      </c>
      <c r="D2044" t="s">
        <v>19</v>
      </c>
      <c r="E2044" s="1">
        <v>456494354</v>
      </c>
      <c r="F2044" s="1">
        <v>1376813649</v>
      </c>
      <c r="G2044">
        <v>-4</v>
      </c>
      <c r="H2044">
        <v>0</v>
      </c>
      <c r="I2044">
        <v>-4</v>
      </c>
      <c r="J2044">
        <v>-23</v>
      </c>
      <c r="K2044">
        <v>-27</v>
      </c>
      <c r="L2044">
        <v>-27</v>
      </c>
      <c r="M2044">
        <v>-27</v>
      </c>
      <c r="N2044">
        <v>29</v>
      </c>
      <c r="O2044">
        <v>0</v>
      </c>
      <c r="P2044">
        <v>2</v>
      </c>
      <c r="Q2044">
        <v>2402</v>
      </c>
      <c r="U2044" t="str">
        <f t="shared" si="96"/>
        <v>Nord</v>
      </c>
      <c r="V2044">
        <f t="shared" si="97"/>
        <v>23</v>
      </c>
    </row>
    <row r="2045" spans="1:22" x14ac:dyDescent="0.2">
      <c r="A2045" s="6">
        <v>43982</v>
      </c>
      <c r="B2045" t="s">
        <v>14</v>
      </c>
      <c r="C2045">
        <v>12</v>
      </c>
      <c r="D2045" t="s">
        <v>20</v>
      </c>
      <c r="E2045" s="1">
        <v>4189277044</v>
      </c>
      <c r="F2045" s="1">
        <v>1248366722</v>
      </c>
      <c r="G2045">
        <v>-39</v>
      </c>
      <c r="H2045">
        <v>-1</v>
      </c>
      <c r="I2045">
        <v>-40</v>
      </c>
      <c r="J2045">
        <v>-32</v>
      </c>
      <c r="K2045">
        <v>-72</v>
      </c>
      <c r="L2045">
        <v>-72</v>
      </c>
      <c r="M2045">
        <v>-72</v>
      </c>
      <c r="N2045">
        <v>78</v>
      </c>
      <c r="O2045">
        <v>7</v>
      </c>
      <c r="P2045">
        <v>13</v>
      </c>
      <c r="Q2045">
        <v>2086</v>
      </c>
      <c r="U2045" t="str">
        <f t="shared" si="96"/>
        <v>Centro</v>
      </c>
      <c r="V2045">
        <f t="shared" si="97"/>
        <v>23</v>
      </c>
    </row>
    <row r="2046" spans="1:22" x14ac:dyDescent="0.2">
      <c r="A2046" s="6">
        <v>43982</v>
      </c>
      <c r="B2046" t="s">
        <v>14</v>
      </c>
      <c r="C2046">
        <v>7</v>
      </c>
      <c r="D2046" t="s">
        <v>21</v>
      </c>
      <c r="E2046" s="1">
        <v>4441149315</v>
      </c>
      <c r="F2046" s="1">
        <v>89326992</v>
      </c>
      <c r="G2046">
        <v>9</v>
      </c>
      <c r="H2046">
        <v>-1</v>
      </c>
      <c r="I2046">
        <v>8</v>
      </c>
      <c r="J2046">
        <v>-120</v>
      </c>
      <c r="K2046">
        <v>-112</v>
      </c>
      <c r="L2046">
        <v>-112</v>
      </c>
      <c r="M2046">
        <v>-112</v>
      </c>
      <c r="N2046">
        <v>118</v>
      </c>
      <c r="O2046">
        <v>6</v>
      </c>
      <c r="P2046">
        <v>12</v>
      </c>
      <c r="Q2046">
        <v>1471</v>
      </c>
      <c r="U2046" t="str">
        <f t="shared" si="96"/>
        <v>Nord</v>
      </c>
      <c r="V2046">
        <f t="shared" si="97"/>
        <v>23</v>
      </c>
    </row>
    <row r="2047" spans="1:22" x14ac:dyDescent="0.2">
      <c r="A2047" s="6">
        <v>43982</v>
      </c>
      <c r="B2047" t="s">
        <v>14</v>
      </c>
      <c r="C2047">
        <v>3</v>
      </c>
      <c r="D2047" t="s">
        <v>22</v>
      </c>
      <c r="E2047" s="1">
        <v>4546679409</v>
      </c>
      <c r="F2047" s="1">
        <v>9190347404</v>
      </c>
      <c r="G2047">
        <v>-176</v>
      </c>
      <c r="H2047">
        <v>-2</v>
      </c>
      <c r="I2047">
        <v>-178</v>
      </c>
      <c r="J2047">
        <v>-635</v>
      </c>
      <c r="K2047">
        <v>-813</v>
      </c>
      <c r="L2047">
        <v>-813</v>
      </c>
      <c r="M2047">
        <v>-813</v>
      </c>
      <c r="N2047">
        <v>990</v>
      </c>
      <c r="O2047">
        <v>33</v>
      </c>
      <c r="P2047">
        <v>210</v>
      </c>
      <c r="Q2047">
        <v>12427</v>
      </c>
      <c r="U2047" t="str">
        <f t="shared" si="96"/>
        <v>Nord</v>
      </c>
      <c r="V2047">
        <f t="shared" si="97"/>
        <v>23</v>
      </c>
    </row>
    <row r="2048" spans="1:22" x14ac:dyDescent="0.2">
      <c r="A2048" s="6">
        <v>43982</v>
      </c>
      <c r="B2048" t="s">
        <v>14</v>
      </c>
      <c r="C2048">
        <v>11</v>
      </c>
      <c r="D2048" t="s">
        <v>23</v>
      </c>
      <c r="E2048" s="1">
        <v>4361675973</v>
      </c>
      <c r="F2048" s="1">
        <v>135188753</v>
      </c>
      <c r="G2048">
        <v>-4</v>
      </c>
      <c r="H2048">
        <v>0</v>
      </c>
      <c r="I2048">
        <v>-4</v>
      </c>
      <c r="J2048">
        <v>-5</v>
      </c>
      <c r="K2048">
        <v>-9</v>
      </c>
      <c r="L2048">
        <v>-9</v>
      </c>
      <c r="M2048">
        <v>-9</v>
      </c>
      <c r="N2048">
        <v>12</v>
      </c>
      <c r="O2048">
        <v>0</v>
      </c>
      <c r="P2048">
        <v>3</v>
      </c>
      <c r="Q2048">
        <v>1150</v>
      </c>
      <c r="U2048" t="str">
        <f t="shared" si="96"/>
        <v>Centro</v>
      </c>
      <c r="V2048">
        <f t="shared" si="97"/>
        <v>23</v>
      </c>
    </row>
    <row r="2049" spans="1:22" x14ac:dyDescent="0.2">
      <c r="A2049" s="6">
        <v>43982</v>
      </c>
      <c r="B2049" t="s">
        <v>14</v>
      </c>
      <c r="C2049">
        <v>14</v>
      </c>
      <c r="D2049" t="s">
        <v>24</v>
      </c>
      <c r="E2049" s="1">
        <v>4155774754</v>
      </c>
      <c r="F2049" s="1">
        <v>1465916051</v>
      </c>
      <c r="G2049">
        <v>-1</v>
      </c>
      <c r="H2049">
        <v>0</v>
      </c>
      <c r="I2049">
        <v>-1</v>
      </c>
      <c r="J2049">
        <v>-10</v>
      </c>
      <c r="K2049">
        <v>-11</v>
      </c>
      <c r="L2049">
        <v>-11</v>
      </c>
      <c r="M2049">
        <v>-11</v>
      </c>
      <c r="N2049">
        <v>11</v>
      </c>
      <c r="O2049">
        <v>0</v>
      </c>
      <c r="P2049">
        <v>0</v>
      </c>
      <c r="Q2049">
        <v>260</v>
      </c>
      <c r="U2049" t="str">
        <f t="shared" si="96"/>
        <v>Sud</v>
      </c>
      <c r="V2049">
        <f t="shared" si="97"/>
        <v>23</v>
      </c>
    </row>
    <row r="2050" spans="1:22" x14ac:dyDescent="0.2">
      <c r="A2050" s="6">
        <v>43982</v>
      </c>
      <c r="B2050" t="s">
        <v>14</v>
      </c>
      <c r="C2050">
        <v>21</v>
      </c>
      <c r="D2050" t="s">
        <v>25</v>
      </c>
      <c r="E2050" s="1">
        <v>4649933453</v>
      </c>
      <c r="F2050" s="1">
        <v>1135662422</v>
      </c>
      <c r="G2050">
        <v>0</v>
      </c>
      <c r="H2050">
        <v>0</v>
      </c>
      <c r="I2050">
        <v>0</v>
      </c>
      <c r="J2050">
        <v>-10</v>
      </c>
      <c r="K2050">
        <v>-10</v>
      </c>
      <c r="L2050">
        <v>-10</v>
      </c>
      <c r="M2050">
        <v>-10</v>
      </c>
      <c r="N2050">
        <v>11</v>
      </c>
      <c r="O2050">
        <v>0</v>
      </c>
      <c r="P2050">
        <v>1</v>
      </c>
      <c r="Q2050">
        <v>842</v>
      </c>
      <c r="U2050" t="str">
        <f t="shared" si="96"/>
        <v>Nord</v>
      </c>
      <c r="V2050">
        <f t="shared" si="97"/>
        <v>23</v>
      </c>
    </row>
    <row r="2051" spans="1:22" x14ac:dyDescent="0.2">
      <c r="A2051" s="6">
        <v>43982</v>
      </c>
      <c r="B2051" t="s">
        <v>14</v>
      </c>
      <c r="C2051">
        <v>22</v>
      </c>
      <c r="D2051" t="s">
        <v>26</v>
      </c>
      <c r="E2051" s="1">
        <v>4606893511</v>
      </c>
      <c r="F2051" s="1">
        <v>1112123097</v>
      </c>
      <c r="G2051">
        <v>0</v>
      </c>
      <c r="H2051">
        <v>0</v>
      </c>
      <c r="I2051">
        <v>0</v>
      </c>
      <c r="J2051">
        <v>-62</v>
      </c>
      <c r="K2051">
        <v>-62</v>
      </c>
      <c r="L2051">
        <v>-62</v>
      </c>
      <c r="M2051">
        <v>-62</v>
      </c>
      <c r="N2051">
        <v>63</v>
      </c>
      <c r="O2051">
        <v>0</v>
      </c>
      <c r="P2051">
        <v>1</v>
      </c>
      <c r="Q2051">
        <v>1993</v>
      </c>
      <c r="U2051" t="str">
        <f t="shared" si="96"/>
        <v>Nord</v>
      </c>
      <c r="V2051">
        <f t="shared" si="97"/>
        <v>23</v>
      </c>
    </row>
    <row r="2052" spans="1:22" x14ac:dyDescent="0.2">
      <c r="A2052" s="6">
        <v>43982</v>
      </c>
      <c r="B2052" t="s">
        <v>14</v>
      </c>
      <c r="C2052">
        <v>1</v>
      </c>
      <c r="D2052" t="s">
        <v>27</v>
      </c>
      <c r="E2052" s="1">
        <v>450732745</v>
      </c>
      <c r="F2052" s="1">
        <v>7680687483</v>
      </c>
      <c r="G2052">
        <v>-15</v>
      </c>
      <c r="H2052">
        <v>-2</v>
      </c>
      <c r="I2052">
        <v>-17</v>
      </c>
      <c r="J2052">
        <v>-112</v>
      </c>
      <c r="K2052">
        <v>-129</v>
      </c>
      <c r="L2052">
        <v>-129</v>
      </c>
      <c r="M2052">
        <v>-129</v>
      </c>
      <c r="N2052">
        <v>174</v>
      </c>
      <c r="O2052">
        <v>9</v>
      </c>
      <c r="P2052">
        <v>54</v>
      </c>
      <c r="Q2052">
        <v>3305</v>
      </c>
      <c r="U2052" t="str">
        <f t="shared" si="96"/>
        <v>Nord</v>
      </c>
      <c r="V2052">
        <f t="shared" si="97"/>
        <v>23</v>
      </c>
    </row>
    <row r="2053" spans="1:22" x14ac:dyDescent="0.2">
      <c r="A2053" s="6">
        <v>43982</v>
      </c>
      <c r="B2053" t="s">
        <v>14</v>
      </c>
      <c r="C2053">
        <v>16</v>
      </c>
      <c r="D2053" t="s">
        <v>28</v>
      </c>
      <c r="E2053" s="1">
        <v>4112559576</v>
      </c>
      <c r="F2053" s="1">
        <v>1686736689</v>
      </c>
      <c r="G2053">
        <v>-7</v>
      </c>
      <c r="H2053">
        <v>-1</v>
      </c>
      <c r="I2053">
        <v>-8</v>
      </c>
      <c r="J2053">
        <v>-37</v>
      </c>
      <c r="K2053">
        <v>-45</v>
      </c>
      <c r="L2053">
        <v>-45</v>
      </c>
      <c r="M2053">
        <v>-45</v>
      </c>
      <c r="N2053">
        <v>45</v>
      </c>
      <c r="O2053">
        <v>4</v>
      </c>
      <c r="P2053">
        <v>4</v>
      </c>
      <c r="Q2053">
        <v>1887</v>
      </c>
      <c r="U2053" t="str">
        <f t="shared" si="96"/>
        <v>Sud</v>
      </c>
      <c r="V2053">
        <f t="shared" si="97"/>
        <v>23</v>
      </c>
    </row>
    <row r="2054" spans="1:22" x14ac:dyDescent="0.2">
      <c r="A2054" s="6">
        <v>43982</v>
      </c>
      <c r="B2054" t="s">
        <v>14</v>
      </c>
      <c r="C2054">
        <v>20</v>
      </c>
      <c r="D2054" t="s">
        <v>29</v>
      </c>
      <c r="E2054" s="1">
        <v>3921531192</v>
      </c>
      <c r="F2054" s="1">
        <v>9110616306</v>
      </c>
      <c r="G2054">
        <v>-1</v>
      </c>
      <c r="H2054">
        <v>0</v>
      </c>
      <c r="I2054">
        <v>-1</v>
      </c>
      <c r="J2054">
        <v>0</v>
      </c>
      <c r="K2054">
        <v>-1</v>
      </c>
      <c r="L2054">
        <v>-1</v>
      </c>
      <c r="M2054">
        <v>-1</v>
      </c>
      <c r="N2054">
        <v>1</v>
      </c>
      <c r="O2054">
        <v>0</v>
      </c>
      <c r="P2054">
        <v>0</v>
      </c>
      <c r="Q2054">
        <v>716</v>
      </c>
      <c r="U2054" t="str">
        <f t="shared" si="96"/>
        <v>Sud</v>
      </c>
      <c r="V2054">
        <f t="shared" si="97"/>
        <v>23</v>
      </c>
    </row>
    <row r="2055" spans="1:22" x14ac:dyDescent="0.2">
      <c r="A2055" s="6">
        <v>43982</v>
      </c>
      <c r="B2055" t="s">
        <v>14</v>
      </c>
      <c r="C2055">
        <v>19</v>
      </c>
      <c r="D2055" t="s">
        <v>30</v>
      </c>
      <c r="E2055" s="1">
        <v>3811569725</v>
      </c>
      <c r="F2055" s="1">
        <v>133623567</v>
      </c>
      <c r="G2055">
        <v>-2</v>
      </c>
      <c r="H2055">
        <v>0</v>
      </c>
      <c r="I2055">
        <v>-2</v>
      </c>
      <c r="J2055">
        <v>-11</v>
      </c>
      <c r="K2055">
        <v>-13</v>
      </c>
      <c r="L2055">
        <v>-13</v>
      </c>
      <c r="M2055">
        <v>-13</v>
      </c>
      <c r="N2055">
        <v>13</v>
      </c>
      <c r="O2055">
        <v>1</v>
      </c>
      <c r="P2055">
        <v>1</v>
      </c>
      <c r="Q2055">
        <v>1183</v>
      </c>
      <c r="U2055" t="str">
        <f t="shared" si="96"/>
        <v>Sud</v>
      </c>
      <c r="V2055">
        <f t="shared" si="97"/>
        <v>23</v>
      </c>
    </row>
    <row r="2056" spans="1:22" x14ac:dyDescent="0.2">
      <c r="A2056" s="6">
        <v>43982</v>
      </c>
      <c r="B2056" t="s">
        <v>14</v>
      </c>
      <c r="C2056">
        <v>9</v>
      </c>
      <c r="D2056" t="s">
        <v>31</v>
      </c>
      <c r="E2056" s="1">
        <v>4376923077</v>
      </c>
      <c r="F2056" s="1">
        <v>1125588885</v>
      </c>
      <c r="G2056">
        <v>-9</v>
      </c>
      <c r="H2056">
        <v>1</v>
      </c>
      <c r="I2056">
        <v>-8</v>
      </c>
      <c r="J2056">
        <v>-47</v>
      </c>
      <c r="K2056">
        <v>-55</v>
      </c>
      <c r="L2056">
        <v>-55</v>
      </c>
      <c r="M2056">
        <v>-55</v>
      </c>
      <c r="N2056">
        <v>55</v>
      </c>
      <c r="O2056">
        <v>4</v>
      </c>
      <c r="P2056">
        <v>4</v>
      </c>
      <c r="Q2056">
        <v>2649</v>
      </c>
      <c r="U2056" t="str">
        <f t="shared" si="96"/>
        <v>Centro</v>
      </c>
      <c r="V2056">
        <f t="shared" si="97"/>
        <v>23</v>
      </c>
    </row>
    <row r="2057" spans="1:22" x14ac:dyDescent="0.2">
      <c r="A2057" s="6">
        <v>43982</v>
      </c>
      <c r="B2057" t="s">
        <v>14</v>
      </c>
      <c r="C2057">
        <v>10</v>
      </c>
      <c r="D2057" t="s">
        <v>32</v>
      </c>
      <c r="E2057" s="1">
        <v>4310675841</v>
      </c>
      <c r="F2057" s="1">
        <v>1238824698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530</v>
      </c>
      <c r="U2057" t="str">
        <f t="shared" si="96"/>
        <v>Centro</v>
      </c>
      <c r="V2057">
        <f t="shared" si="97"/>
        <v>23</v>
      </c>
    </row>
    <row r="2058" spans="1:22" x14ac:dyDescent="0.2">
      <c r="A2058" s="6">
        <v>43982</v>
      </c>
      <c r="B2058" t="s">
        <v>14</v>
      </c>
      <c r="C2058">
        <v>2</v>
      </c>
      <c r="D2058" t="s">
        <v>33</v>
      </c>
      <c r="E2058" s="1">
        <v>4573750286</v>
      </c>
      <c r="F2058" s="1">
        <v>7320149366</v>
      </c>
      <c r="G2058">
        <v>-1</v>
      </c>
      <c r="H2058">
        <v>0</v>
      </c>
      <c r="I2058">
        <v>-1</v>
      </c>
      <c r="J2058">
        <v>-1</v>
      </c>
      <c r="K2058">
        <v>-2</v>
      </c>
      <c r="L2058">
        <v>-2</v>
      </c>
      <c r="M2058">
        <v>-2</v>
      </c>
      <c r="N2058">
        <v>3</v>
      </c>
      <c r="O2058">
        <v>0</v>
      </c>
      <c r="P2058">
        <v>1</v>
      </c>
      <c r="Q2058">
        <v>231</v>
      </c>
      <c r="U2058" t="str">
        <f t="shared" si="96"/>
        <v>Nord</v>
      </c>
      <c r="V2058">
        <f t="shared" si="97"/>
        <v>23</v>
      </c>
    </row>
    <row r="2059" spans="1:22" x14ac:dyDescent="0.2">
      <c r="A2059" s="6">
        <v>43982</v>
      </c>
      <c r="B2059" t="s">
        <v>14</v>
      </c>
      <c r="C2059">
        <v>5</v>
      </c>
      <c r="D2059" t="s">
        <v>34</v>
      </c>
      <c r="E2059" s="1">
        <v>4543490485</v>
      </c>
      <c r="F2059" s="1">
        <v>1233845213</v>
      </c>
      <c r="G2059">
        <v>-8</v>
      </c>
      <c r="H2059">
        <v>-1</v>
      </c>
      <c r="I2059">
        <v>-9</v>
      </c>
      <c r="J2059">
        <v>-103</v>
      </c>
      <c r="K2059">
        <v>-112</v>
      </c>
      <c r="L2059">
        <v>-112</v>
      </c>
      <c r="M2059">
        <v>-112</v>
      </c>
      <c r="N2059">
        <v>116</v>
      </c>
      <c r="O2059">
        <v>2</v>
      </c>
      <c r="P2059">
        <v>6</v>
      </c>
      <c r="Q2059">
        <v>9617</v>
      </c>
      <c r="U2059" t="str">
        <f t="shared" si="96"/>
        <v>Nord</v>
      </c>
      <c r="V2059">
        <f t="shared" si="97"/>
        <v>23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112" zoomScale="91" zoomScaleNormal="91" workbookViewId="0">
      <selection activeCell="G114" sqref="G114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hidden="1" customWidth="1"/>
    <col min="12" max="12" width="27.83203125" hidden="1" customWidth="1"/>
    <col min="13" max="13" width="20.33203125" hidden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4</v>
      </c>
      <c r="K4" s="18">
        <v>104</v>
      </c>
      <c r="L4" s="18">
        <v>645</v>
      </c>
      <c r="M4" s="18">
        <v>2064</v>
      </c>
      <c r="N4" s="18">
        <v>405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4</v>
      </c>
      <c r="L5" s="18">
        <v>25</v>
      </c>
      <c r="M5" s="18">
        <v>343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22</v>
      </c>
      <c r="L6" s="18">
        <v>121</v>
      </c>
      <c r="M6" s="18">
        <v>917</v>
      </c>
      <c r="N6" s="18">
        <v>97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5</v>
      </c>
      <c r="K7" s="18">
        <v>227</v>
      </c>
      <c r="L7" s="18">
        <v>748</v>
      </c>
      <c r="M7" s="18">
        <v>3410</v>
      </c>
      <c r="N7" s="18">
        <v>412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57</v>
      </c>
      <c r="K8" s="18">
        <v>393</v>
      </c>
      <c r="L8" s="18">
        <v>2713</v>
      </c>
      <c r="M8" s="18">
        <v>20513</v>
      </c>
      <c r="N8" s="18">
        <v>4114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1</v>
      </c>
      <c r="K9" s="18">
        <v>41</v>
      </c>
      <c r="L9" s="18">
        <v>236</v>
      </c>
      <c r="M9" s="18">
        <v>2662</v>
      </c>
      <c r="N9" s="18">
        <v>333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57</v>
      </c>
      <c r="K10" s="18">
        <v>730</v>
      </c>
      <c r="L10" s="18">
        <v>2196</v>
      </c>
      <c r="M10" s="18">
        <v>4010</v>
      </c>
      <c r="N10" s="18">
        <v>735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8</v>
      </c>
      <c r="K11" s="18">
        <v>195</v>
      </c>
      <c r="L11" s="18">
        <v>466</v>
      </c>
      <c r="M11" s="18">
        <v>7529</v>
      </c>
      <c r="N11" s="18">
        <v>1465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170</v>
      </c>
      <c r="K12" s="18">
        <v>3131</v>
      </c>
      <c r="L12" s="18">
        <v>17695</v>
      </c>
      <c r="M12" s="18">
        <v>51860</v>
      </c>
      <c r="N12" s="18">
        <v>16112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9</v>
      </c>
      <c r="K13" s="18">
        <v>62</v>
      </c>
      <c r="L13" s="18">
        <v>1267</v>
      </c>
      <c r="M13" s="18">
        <v>4405</v>
      </c>
      <c r="N13" s="18">
        <v>987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2</v>
      </c>
      <c r="L14" s="18">
        <v>141</v>
      </c>
      <c r="M14" s="18">
        <v>269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4</v>
      </c>
      <c r="K15" s="18">
        <v>13</v>
      </c>
      <c r="L15" s="18">
        <v>110</v>
      </c>
      <c r="M15" s="18">
        <v>2179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3</v>
      </c>
      <c r="K16" s="18">
        <v>13</v>
      </c>
      <c r="L16" s="18">
        <v>288</v>
      </c>
      <c r="M16" s="18">
        <v>3664</v>
      </c>
      <c r="N16" s="18">
        <v>462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58</v>
      </c>
      <c r="K17" s="18">
        <v>973</v>
      </c>
      <c r="L17" s="18">
        <v>4130</v>
      </c>
      <c r="M17" s="18">
        <v>21609</v>
      </c>
      <c r="N17" s="18">
        <v>3867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11</v>
      </c>
      <c r="K18" s="18">
        <v>143</v>
      </c>
      <c r="L18" s="18">
        <v>1023</v>
      </c>
      <c r="M18" s="18">
        <v>2813</v>
      </c>
      <c r="N18" s="18">
        <v>504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2</v>
      </c>
      <c r="K19" s="18">
        <v>33</v>
      </c>
      <c r="L19" s="18">
        <v>150</v>
      </c>
      <c r="M19" s="18">
        <v>1041</v>
      </c>
      <c r="N19" s="18">
        <v>130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7</v>
      </c>
      <c r="K20" s="18">
        <v>65</v>
      </c>
      <c r="L20" s="18">
        <v>914</v>
      </c>
      <c r="M20" s="18">
        <v>2183</v>
      </c>
      <c r="N20" s="18">
        <v>274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28</v>
      </c>
      <c r="K21" s="18">
        <v>97</v>
      </c>
      <c r="L21" s="18">
        <v>986</v>
      </c>
      <c r="M21" s="18">
        <v>7952</v>
      </c>
      <c r="N21" s="18">
        <v>1041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15</v>
      </c>
      <c r="L22" s="18">
        <v>14</v>
      </c>
      <c r="M22" s="18">
        <v>1324</v>
      </c>
      <c r="N22" s="18">
        <v>76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12</v>
      </c>
      <c r="L23" s="18">
        <v>3</v>
      </c>
      <c r="M23" s="18">
        <v>1026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6</v>
      </c>
      <c r="K24" s="18">
        <v>112</v>
      </c>
      <c r="L24" s="18">
        <v>1382</v>
      </c>
      <c r="M24" s="18">
        <v>15734</v>
      </c>
      <c r="N24" s="18">
        <v>1918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435</v>
      </c>
      <c r="K25" s="18">
        <v>6387</v>
      </c>
      <c r="L25" s="18">
        <v>35253</v>
      </c>
      <c r="M25" s="18">
        <v>157507</v>
      </c>
      <c r="N25" s="18">
        <v>33415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ref="G96:G101" si="5"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 t="shared" si="5"/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 t="shared" si="5"/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 t="shared" si="5"/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 t="shared" si="5"/>
        <v>416</v>
      </c>
    </row>
    <row r="101" spans="1:7" x14ac:dyDescent="0.2">
      <c r="A101" s="7">
        <v>43982</v>
      </c>
      <c r="B101" s="4">
        <v>75</v>
      </c>
      <c r="C101" s="4">
        <v>1874</v>
      </c>
      <c r="D101" s="4">
        <v>-293</v>
      </c>
      <c r="E101" s="4">
        <v>-15</v>
      </c>
      <c r="F101" s="4">
        <v>-1308</v>
      </c>
      <c r="G101">
        <f t="shared" si="5"/>
        <v>333</v>
      </c>
    </row>
    <row r="102" spans="1:7" ht="29" x14ac:dyDescent="0.35">
      <c r="A102" s="3" t="s">
        <v>36</v>
      </c>
      <c r="B102" s="4">
        <v>33415</v>
      </c>
      <c r="C102" s="4">
        <v>157507</v>
      </c>
      <c r="D102" s="4">
        <v>6387</v>
      </c>
      <c r="E102" s="4">
        <v>435</v>
      </c>
      <c r="F102" s="4">
        <v>35253</v>
      </c>
      <c r="G102" s="26">
        <f>SUM(B102:F102)</f>
        <v>232997</v>
      </c>
    </row>
    <row r="103" spans="1:7" x14ac:dyDescent="0.2">
      <c r="A103" s="3"/>
      <c r="B103" s="4"/>
      <c r="C103" s="4"/>
      <c r="D103" s="4"/>
      <c r="E103" s="4"/>
      <c r="F103" s="4"/>
    </row>
    <row r="104" spans="1:7" x14ac:dyDescent="0.2">
      <c r="A104" s="3"/>
      <c r="B104" s="4"/>
      <c r="C104" s="4"/>
      <c r="D104" s="4"/>
      <c r="E104" s="4"/>
      <c r="F104" s="4"/>
    </row>
    <row r="105" spans="1:7" x14ac:dyDescent="0.2">
      <c r="A105" s="3"/>
      <c r="B105" s="4"/>
      <c r="C105" s="4"/>
      <c r="D105" s="4"/>
      <c r="E105" s="4"/>
      <c r="F105" s="4"/>
    </row>
    <row r="106" spans="1:7" x14ac:dyDescent="0.2">
      <c r="A106" s="3"/>
      <c r="B106" s="4"/>
      <c r="C106" s="4"/>
      <c r="D106" s="4"/>
      <c r="E106" s="4"/>
      <c r="F106" s="4"/>
    </row>
    <row r="107" spans="1:7" x14ac:dyDescent="0.2">
      <c r="A107" s="3"/>
      <c r="B107" s="4"/>
      <c r="C107" s="4"/>
      <c r="D107" s="4"/>
      <c r="E107" s="4"/>
      <c r="F107" s="4"/>
    </row>
    <row r="108" spans="1:7" x14ac:dyDescent="0.2">
      <c r="A108" s="3"/>
      <c r="B108" s="4"/>
      <c r="C108" s="4"/>
      <c r="D108" s="4"/>
      <c r="E108" s="4"/>
      <c r="F108" s="4"/>
    </row>
    <row r="109" spans="1:7" x14ac:dyDescent="0.2">
      <c r="A109" s="3"/>
      <c r="B109" s="4"/>
      <c r="C109" s="4"/>
      <c r="D109" s="4"/>
      <c r="E109" s="4"/>
      <c r="F109" s="4"/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29" t="s">
        <v>49</v>
      </c>
      <c r="N119" s="12" t="s">
        <v>10</v>
      </c>
      <c r="O119" s="12" t="s">
        <v>11</v>
      </c>
      <c r="P119" s="12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43982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-18</v>
      </c>
      <c r="H120" s="12">
        <v>1</v>
      </c>
      <c r="I120" s="12">
        <v>-17</v>
      </c>
      <c r="J120" s="12">
        <v>0</v>
      </c>
      <c r="K120" s="12">
        <v>-17</v>
      </c>
      <c r="L120" s="12">
        <v>-17</v>
      </c>
      <c r="M120" s="12">
        <v>-17</v>
      </c>
      <c r="N120" s="12">
        <v>1</v>
      </c>
      <c r="O120" s="12">
        <v>1</v>
      </c>
      <c r="P120" s="12">
        <v>-15</v>
      </c>
      <c r="Q120">
        <v>2351</v>
      </c>
      <c r="R120" s="28">
        <f>P120/Q120</f>
        <v>-6.3802637175669925E-3</v>
      </c>
    </row>
    <row r="121" spans="1:21" x14ac:dyDescent="0.2">
      <c r="A121" s="6">
        <v>43982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-1</v>
      </c>
      <c r="H121" s="12">
        <v>0</v>
      </c>
      <c r="I121" s="12">
        <v>-1</v>
      </c>
      <c r="J121" s="12">
        <v>-1</v>
      </c>
      <c r="K121" s="12">
        <v>-2</v>
      </c>
      <c r="L121" s="12">
        <v>-2</v>
      </c>
      <c r="M121" s="12">
        <v>-2</v>
      </c>
      <c r="N121" s="12">
        <v>2</v>
      </c>
      <c r="O121" s="12">
        <v>0</v>
      </c>
      <c r="P121" s="12">
        <v>0</v>
      </c>
      <c r="Q121">
        <v>459</v>
      </c>
      <c r="R121" s="28">
        <f t="shared" ref="R121:R140" si="6">P121/Q121</f>
        <v>0</v>
      </c>
    </row>
    <row r="122" spans="1:21" x14ac:dyDescent="0.2">
      <c r="A122" s="6">
        <v>43982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-1</v>
      </c>
      <c r="H122" s="12">
        <v>0</v>
      </c>
      <c r="I122" s="12">
        <v>-1</v>
      </c>
      <c r="J122" s="12">
        <v>-6</v>
      </c>
      <c r="K122" s="12">
        <v>-7</v>
      </c>
      <c r="L122" s="12">
        <v>-7</v>
      </c>
      <c r="M122" s="12">
        <v>-7</v>
      </c>
      <c r="N122" s="12">
        <v>7</v>
      </c>
      <c r="O122" s="12">
        <v>0</v>
      </c>
      <c r="P122" s="12">
        <v>0</v>
      </c>
      <c r="Q122">
        <v>940</v>
      </c>
      <c r="R122" s="28">
        <f t="shared" si="6"/>
        <v>0</v>
      </c>
    </row>
    <row r="123" spans="1:21" x14ac:dyDescent="0.2">
      <c r="A123" s="6">
        <v>43982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-9</v>
      </c>
      <c r="H123" s="12">
        <v>-2</v>
      </c>
      <c r="I123" s="12">
        <v>-11</v>
      </c>
      <c r="J123" s="12">
        <v>10</v>
      </c>
      <c r="K123" s="12">
        <v>-1</v>
      </c>
      <c r="L123" s="12">
        <v>-1</v>
      </c>
      <c r="M123" s="12">
        <v>-1</v>
      </c>
      <c r="N123" s="12">
        <v>5</v>
      </c>
      <c r="O123" s="12">
        <v>1</v>
      </c>
      <c r="P123" s="12">
        <v>5</v>
      </c>
      <c r="Q123">
        <v>3510</v>
      </c>
      <c r="R123" s="28">
        <f t="shared" si="6"/>
        <v>1.4245014245014246E-3</v>
      </c>
    </row>
    <row r="124" spans="1:21" x14ac:dyDescent="0.2">
      <c r="A124" s="6">
        <v>43982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-5</v>
      </c>
      <c r="H124" s="12">
        <v>-8</v>
      </c>
      <c r="I124" s="12">
        <v>-13</v>
      </c>
      <c r="J124" s="12">
        <v>-103</v>
      </c>
      <c r="K124" s="12">
        <v>-116</v>
      </c>
      <c r="L124" s="12">
        <v>-116</v>
      </c>
      <c r="M124" s="12">
        <v>-116</v>
      </c>
      <c r="N124" s="12">
        <v>140</v>
      </c>
      <c r="O124" s="12">
        <v>7</v>
      </c>
      <c r="P124" s="12">
        <v>31</v>
      </c>
      <c r="Q124">
        <v>4109</v>
      </c>
      <c r="R124" s="28">
        <f t="shared" si="6"/>
        <v>7.5444146994402533E-3</v>
      </c>
    </row>
    <row r="125" spans="1:21" x14ac:dyDescent="0.2">
      <c r="A125" s="6">
        <v>43982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-4</v>
      </c>
      <c r="H125" s="12">
        <v>0</v>
      </c>
      <c r="I125" s="12">
        <v>-4</v>
      </c>
      <c r="J125" s="12">
        <v>-23</v>
      </c>
      <c r="K125" s="12">
        <v>-27</v>
      </c>
      <c r="L125" s="12">
        <v>-27</v>
      </c>
      <c r="M125" s="12">
        <v>-27</v>
      </c>
      <c r="N125" s="12">
        <v>29</v>
      </c>
      <c r="O125" s="12">
        <v>0</v>
      </c>
      <c r="P125" s="12">
        <v>2</v>
      </c>
      <c r="Q125">
        <v>2402</v>
      </c>
      <c r="R125" s="28">
        <f t="shared" si="6"/>
        <v>8.3263946711074107E-4</v>
      </c>
    </row>
    <row r="126" spans="1:21" x14ac:dyDescent="0.2">
      <c r="A126" s="6">
        <v>43982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-39</v>
      </c>
      <c r="H126" s="12">
        <v>-1</v>
      </c>
      <c r="I126" s="12">
        <v>-40</v>
      </c>
      <c r="J126" s="12">
        <v>-32</v>
      </c>
      <c r="K126" s="12">
        <v>-72</v>
      </c>
      <c r="L126" s="12">
        <v>-72</v>
      </c>
      <c r="M126" s="12">
        <v>-72</v>
      </c>
      <c r="N126" s="12">
        <v>78</v>
      </c>
      <c r="O126" s="12">
        <v>7</v>
      </c>
      <c r="P126" s="12">
        <v>13</v>
      </c>
      <c r="Q126">
        <v>2086</v>
      </c>
      <c r="R126" s="28">
        <f t="shared" si="6"/>
        <v>6.2320230105465009E-3</v>
      </c>
    </row>
    <row r="127" spans="1:21" x14ac:dyDescent="0.2">
      <c r="A127" s="6">
        <v>43982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9</v>
      </c>
      <c r="H127" s="12">
        <v>-1</v>
      </c>
      <c r="I127" s="12">
        <v>8</v>
      </c>
      <c r="J127" s="12">
        <v>-120</v>
      </c>
      <c r="K127" s="12">
        <v>-112</v>
      </c>
      <c r="L127" s="12">
        <v>-112</v>
      </c>
      <c r="M127" s="12">
        <v>-112</v>
      </c>
      <c r="N127" s="12">
        <v>118</v>
      </c>
      <c r="O127" s="12">
        <v>6</v>
      </c>
      <c r="P127" s="12">
        <v>12</v>
      </c>
      <c r="Q127">
        <v>1471</v>
      </c>
      <c r="R127" s="28">
        <f t="shared" si="6"/>
        <v>8.1577158395649222E-3</v>
      </c>
    </row>
    <row r="128" spans="1:21" x14ac:dyDescent="0.2">
      <c r="A128" s="6">
        <v>43982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-176</v>
      </c>
      <c r="H128" s="12">
        <v>-2</v>
      </c>
      <c r="I128" s="12">
        <v>-178</v>
      </c>
      <c r="J128" s="12">
        <v>-635</v>
      </c>
      <c r="K128" s="12">
        <v>-813</v>
      </c>
      <c r="L128" s="12">
        <v>-813</v>
      </c>
      <c r="M128" s="12">
        <v>-813</v>
      </c>
      <c r="N128" s="12">
        <v>990</v>
      </c>
      <c r="O128" s="12">
        <v>33</v>
      </c>
      <c r="P128" s="12">
        <v>210</v>
      </c>
      <c r="Q128">
        <v>12427</v>
      </c>
      <c r="R128" s="28">
        <f t="shared" si="6"/>
        <v>1.6898688339905047E-2</v>
      </c>
    </row>
    <row r="129" spans="1:18" x14ac:dyDescent="0.2">
      <c r="A129" s="6">
        <v>43982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-4</v>
      </c>
      <c r="H129" s="12">
        <v>0</v>
      </c>
      <c r="I129" s="12">
        <v>-4</v>
      </c>
      <c r="J129" s="12">
        <v>-5</v>
      </c>
      <c r="K129" s="12">
        <v>-9</v>
      </c>
      <c r="L129" s="12">
        <v>-9</v>
      </c>
      <c r="M129" s="12">
        <v>-9</v>
      </c>
      <c r="N129" s="12">
        <v>12</v>
      </c>
      <c r="O129" s="12">
        <v>0</v>
      </c>
      <c r="P129" s="12">
        <v>3</v>
      </c>
      <c r="Q129">
        <v>1150</v>
      </c>
      <c r="R129" s="28">
        <f t="shared" si="6"/>
        <v>2.6086956521739132E-3</v>
      </c>
    </row>
    <row r="130" spans="1:18" x14ac:dyDescent="0.2">
      <c r="A130" s="6">
        <v>43982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-1</v>
      </c>
      <c r="H130" s="12">
        <v>0</v>
      </c>
      <c r="I130" s="12">
        <v>-1</v>
      </c>
      <c r="J130" s="12">
        <v>-10</v>
      </c>
      <c r="K130" s="12">
        <v>-11</v>
      </c>
      <c r="L130" s="12">
        <v>-11</v>
      </c>
      <c r="M130" s="12">
        <v>-11</v>
      </c>
      <c r="N130" s="12">
        <v>11</v>
      </c>
      <c r="O130" s="12">
        <v>0</v>
      </c>
      <c r="P130" s="12">
        <v>0</v>
      </c>
      <c r="Q130">
        <v>260</v>
      </c>
      <c r="R130" s="28">
        <f t="shared" si="6"/>
        <v>0</v>
      </c>
    </row>
    <row r="131" spans="1:18" x14ac:dyDescent="0.2">
      <c r="A131" s="6">
        <v>43982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0</v>
      </c>
      <c r="H131" s="12">
        <v>0</v>
      </c>
      <c r="I131" s="12">
        <v>0</v>
      </c>
      <c r="J131" s="12">
        <v>-10</v>
      </c>
      <c r="K131" s="12">
        <v>-10</v>
      </c>
      <c r="L131" s="12">
        <v>-10</v>
      </c>
      <c r="M131" s="12">
        <v>-10</v>
      </c>
      <c r="N131" s="12">
        <v>11</v>
      </c>
      <c r="O131" s="12">
        <v>0</v>
      </c>
      <c r="P131" s="12">
        <v>1</v>
      </c>
      <c r="Q131">
        <v>842</v>
      </c>
      <c r="R131" s="28">
        <f t="shared" si="6"/>
        <v>1.1876484560570072E-3</v>
      </c>
    </row>
    <row r="132" spans="1:18" x14ac:dyDescent="0.2">
      <c r="A132" s="6">
        <v>43982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0</v>
      </c>
      <c r="H132" s="12">
        <v>0</v>
      </c>
      <c r="I132" s="12">
        <v>0</v>
      </c>
      <c r="J132" s="12">
        <v>-62</v>
      </c>
      <c r="K132" s="12">
        <v>-62</v>
      </c>
      <c r="L132" s="12">
        <v>-62</v>
      </c>
      <c r="M132" s="12">
        <v>-62</v>
      </c>
      <c r="N132" s="12">
        <v>63</v>
      </c>
      <c r="O132" s="12">
        <v>0</v>
      </c>
      <c r="P132" s="12">
        <v>1</v>
      </c>
      <c r="Q132">
        <v>1993</v>
      </c>
      <c r="R132" s="28">
        <f t="shared" si="6"/>
        <v>5.0175614651279475E-4</v>
      </c>
    </row>
    <row r="133" spans="1:18" x14ac:dyDescent="0.2">
      <c r="A133" s="6">
        <v>43982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-15</v>
      </c>
      <c r="H133" s="12">
        <v>-2</v>
      </c>
      <c r="I133" s="12">
        <v>-17</v>
      </c>
      <c r="J133" s="12">
        <v>-112</v>
      </c>
      <c r="K133" s="12">
        <v>-129</v>
      </c>
      <c r="L133" s="12">
        <v>-129</v>
      </c>
      <c r="M133" s="12">
        <v>-129</v>
      </c>
      <c r="N133" s="12">
        <v>174</v>
      </c>
      <c r="O133" s="12">
        <v>9</v>
      </c>
      <c r="P133" s="12">
        <v>54</v>
      </c>
      <c r="Q133">
        <v>3305</v>
      </c>
      <c r="R133" s="28">
        <f t="shared" si="6"/>
        <v>1.6338880484114977E-2</v>
      </c>
    </row>
    <row r="134" spans="1:18" x14ac:dyDescent="0.2">
      <c r="A134" s="6">
        <v>43982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-7</v>
      </c>
      <c r="H134" s="12">
        <v>-1</v>
      </c>
      <c r="I134" s="12">
        <v>-8</v>
      </c>
      <c r="J134" s="12">
        <v>-37</v>
      </c>
      <c r="K134" s="12">
        <v>-45</v>
      </c>
      <c r="L134" s="12">
        <v>-45</v>
      </c>
      <c r="M134" s="12">
        <v>-45</v>
      </c>
      <c r="N134" s="12">
        <v>45</v>
      </c>
      <c r="O134" s="12">
        <v>4</v>
      </c>
      <c r="P134" s="12">
        <v>4</v>
      </c>
      <c r="Q134">
        <v>1887</v>
      </c>
      <c r="R134" s="28">
        <f t="shared" si="6"/>
        <v>2.1197668256491787E-3</v>
      </c>
    </row>
    <row r="135" spans="1:18" x14ac:dyDescent="0.2">
      <c r="A135" s="6">
        <v>43982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-1</v>
      </c>
      <c r="H135" s="12">
        <v>0</v>
      </c>
      <c r="I135" s="12">
        <v>-1</v>
      </c>
      <c r="J135" s="12">
        <v>0</v>
      </c>
      <c r="K135" s="12">
        <v>-1</v>
      </c>
      <c r="L135" s="12">
        <v>-1</v>
      </c>
      <c r="M135" s="12">
        <v>-1</v>
      </c>
      <c r="N135" s="12">
        <v>1</v>
      </c>
      <c r="O135" s="12">
        <v>0</v>
      </c>
      <c r="P135" s="12">
        <v>0</v>
      </c>
      <c r="Q135">
        <v>716</v>
      </c>
      <c r="R135" s="28">
        <f t="shared" si="6"/>
        <v>0</v>
      </c>
    </row>
    <row r="136" spans="1:18" x14ac:dyDescent="0.2">
      <c r="A136" s="6">
        <v>43982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-2</v>
      </c>
      <c r="H136" s="12">
        <v>0</v>
      </c>
      <c r="I136" s="12">
        <v>-2</v>
      </c>
      <c r="J136" s="12">
        <v>-11</v>
      </c>
      <c r="K136" s="12">
        <v>-13</v>
      </c>
      <c r="L136" s="12">
        <v>-13</v>
      </c>
      <c r="M136" s="12">
        <v>-13</v>
      </c>
      <c r="N136" s="12">
        <v>13</v>
      </c>
      <c r="O136" s="12">
        <v>1</v>
      </c>
      <c r="P136" s="12">
        <v>1</v>
      </c>
      <c r="Q136">
        <v>1183</v>
      </c>
      <c r="R136" s="28">
        <f t="shared" si="6"/>
        <v>8.4530853761622987E-4</v>
      </c>
    </row>
    <row r="137" spans="1:18" x14ac:dyDescent="0.2">
      <c r="A137" s="6">
        <v>43982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-9</v>
      </c>
      <c r="H137" s="12">
        <v>1</v>
      </c>
      <c r="I137" s="12">
        <v>-8</v>
      </c>
      <c r="J137" s="12">
        <v>-47</v>
      </c>
      <c r="K137" s="12">
        <v>-55</v>
      </c>
      <c r="L137" s="12">
        <v>-55</v>
      </c>
      <c r="M137" s="12">
        <v>-55</v>
      </c>
      <c r="N137" s="12">
        <v>55</v>
      </c>
      <c r="O137" s="12">
        <v>4</v>
      </c>
      <c r="P137" s="12">
        <v>4</v>
      </c>
      <c r="Q137">
        <v>2649</v>
      </c>
      <c r="R137" s="28">
        <f t="shared" si="6"/>
        <v>1.5100037750094375E-3</v>
      </c>
    </row>
    <row r="138" spans="1:18" x14ac:dyDescent="0.2">
      <c r="A138" s="6">
        <v>43982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-1</v>
      </c>
      <c r="H138" s="12">
        <v>1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>
        <v>530</v>
      </c>
      <c r="R138" s="28">
        <f t="shared" si="6"/>
        <v>0</v>
      </c>
    </row>
    <row r="139" spans="1:18" x14ac:dyDescent="0.2">
      <c r="A139" s="6">
        <v>43982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-1</v>
      </c>
      <c r="H139" s="12">
        <v>0</v>
      </c>
      <c r="I139" s="12">
        <v>-1</v>
      </c>
      <c r="J139" s="12">
        <v>-1</v>
      </c>
      <c r="K139" s="12">
        <v>-2</v>
      </c>
      <c r="L139" s="12">
        <v>-2</v>
      </c>
      <c r="M139" s="12">
        <v>-2</v>
      </c>
      <c r="N139" s="12">
        <v>3</v>
      </c>
      <c r="O139" s="12">
        <v>0</v>
      </c>
      <c r="P139" s="12">
        <v>1</v>
      </c>
      <c r="Q139">
        <v>231</v>
      </c>
      <c r="R139" s="28">
        <f t="shared" si="6"/>
        <v>4.329004329004329E-3</v>
      </c>
    </row>
    <row r="140" spans="1:18" x14ac:dyDescent="0.2">
      <c r="A140" s="6">
        <v>43982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-8</v>
      </c>
      <c r="H140" s="12">
        <v>-1</v>
      </c>
      <c r="I140" s="12">
        <v>-9</v>
      </c>
      <c r="J140" s="12">
        <v>-103</v>
      </c>
      <c r="K140" s="12">
        <v>-112</v>
      </c>
      <c r="L140" s="12">
        <v>-112</v>
      </c>
      <c r="M140" s="12">
        <v>-112</v>
      </c>
      <c r="N140" s="12">
        <v>116</v>
      </c>
      <c r="O140" s="12">
        <v>2</v>
      </c>
      <c r="P140" s="12">
        <v>6</v>
      </c>
      <c r="Q140">
        <v>9617</v>
      </c>
      <c r="R140" s="28">
        <f t="shared" si="6"/>
        <v>6.2389518560881767E-4</v>
      </c>
    </row>
    <row r="141" spans="1:18" x14ac:dyDescent="0.2">
      <c r="G141">
        <f>SUM(G120:G140)</f>
        <v>-293</v>
      </c>
      <c r="H141">
        <f>SUM(H120:H140)</f>
        <v>-15</v>
      </c>
      <c r="J141">
        <f>SUM(J120:J140)</f>
        <v>-1308</v>
      </c>
      <c r="K141">
        <f t="shared" ref="K141:Q141" si="7">SUM(K120:K140)</f>
        <v>-1616</v>
      </c>
      <c r="L141">
        <f t="shared" si="7"/>
        <v>-1616</v>
      </c>
      <c r="M141">
        <f t="shared" si="7"/>
        <v>-1616</v>
      </c>
      <c r="N141">
        <f t="shared" si="7"/>
        <v>1874</v>
      </c>
      <c r="O141">
        <f t="shared" si="7"/>
        <v>75</v>
      </c>
      <c r="P141">
        <f t="shared" si="7"/>
        <v>333</v>
      </c>
      <c r="Q141">
        <f t="shared" si="7"/>
        <v>54118</v>
      </c>
    </row>
  </sheetData>
  <autoFilter ref="A119:U141" xr:uid="{EFA78291-6AC7-EE44-949A-6A9E8DD51CA2}"/>
  <conditionalFormatting sqref="G120:J140">
    <cfRule type="cellIs" dxfId="20" priority="4" operator="greaterThan">
      <formula>0</formula>
    </cfRule>
    <cfRule type="cellIs" dxfId="19" priority="6" operator="greaterThan">
      <formula>0</formula>
    </cfRule>
  </conditionalFormatting>
  <conditionalFormatting sqref="K120:K140">
    <cfRule type="cellIs" dxfId="18" priority="3" operator="greaterThan">
      <formula>0</formula>
    </cfRule>
  </conditionalFormatting>
  <conditionalFormatting sqref="N120:O140">
    <cfRule type="cellIs" dxfId="17" priority="2" operator="greaterThan">
      <formula>0</formula>
    </cfRule>
  </conditionalFormatting>
  <conditionalFormatting sqref="N120:N140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100"/>
  <sheetViews>
    <sheetView topLeftCell="A42" workbookViewId="0">
      <selection activeCell="F91" sqref="F91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  <row r="100" spans="1:2" x14ac:dyDescent="0.2">
      <c r="A100" s="6">
        <f>All!A101</f>
        <v>43982</v>
      </c>
      <c r="B100">
        <f>All!G101</f>
        <v>333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02"/>
  <sheetViews>
    <sheetView workbookViewId="0">
      <selection activeCell="B10" sqref="B4:B101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7">
        <v>43982</v>
      </c>
      <c r="C101" s="4">
        <v>54118</v>
      </c>
    </row>
    <row r="102" spans="2:3" x14ac:dyDescent="0.2">
      <c r="B102" s="3" t="s">
        <v>36</v>
      </c>
      <c r="C102" s="4">
        <v>3878739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05"/>
  <sheetViews>
    <sheetView workbookViewId="0">
      <selection activeCell="A16" sqref="A7:A104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>
        <v>43982</v>
      </c>
      <c r="B104" s="4">
        <v>1874</v>
      </c>
    </row>
    <row r="105" spans="1:2" x14ac:dyDescent="0.2">
      <c r="A105" s="5" t="s">
        <v>36</v>
      </c>
      <c r="B105" s="4">
        <v>157507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02"/>
  <sheetViews>
    <sheetView workbookViewId="0">
      <selection activeCell="A8" sqref="A8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>
        <v>43982</v>
      </c>
      <c r="B101" s="4">
        <v>75</v>
      </c>
    </row>
    <row r="102" spans="1:2" x14ac:dyDescent="0.2">
      <c r="A102" s="5" t="s">
        <v>36</v>
      </c>
      <c r="B102" s="4">
        <v>33415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8"/>
  <sheetViews>
    <sheetView topLeftCell="A32" workbookViewId="0">
      <selection activeCell="K37" sqref="K37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  <row r="98" spans="2:6" x14ac:dyDescent="0.2">
      <c r="B98" s="6">
        <f>All!A101</f>
        <v>43982</v>
      </c>
      <c r="C98" s="8">
        <f>All!D101</f>
        <v>-293</v>
      </c>
      <c r="D98" s="8">
        <f>All!E101</f>
        <v>-15</v>
      </c>
      <c r="E98" s="8">
        <f>All!F101</f>
        <v>-1308</v>
      </c>
      <c r="F98" s="8">
        <f t="shared" ref="F98" si="52">SUM(C98:E98)</f>
        <v>-1616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workbookViewId="0">
      <selection activeCell="F32" sqref="F32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104</v>
      </c>
      <c r="D4" s="4">
        <v>4</v>
      </c>
      <c r="E4" s="4">
        <v>645</v>
      </c>
      <c r="F4" s="4">
        <v>2064</v>
      </c>
      <c r="G4" s="4">
        <v>405</v>
      </c>
      <c r="H4" t="s">
        <v>57</v>
      </c>
      <c r="I4" t="s">
        <v>57</v>
      </c>
      <c r="J4" s="4">
        <f>C4</f>
        <v>104</v>
      </c>
      <c r="K4" s="4">
        <f t="shared" ref="K4:N4" si="0">D4</f>
        <v>4</v>
      </c>
      <c r="L4" s="4">
        <f t="shared" si="0"/>
        <v>645</v>
      </c>
      <c r="M4" s="4">
        <f t="shared" si="0"/>
        <v>2064</v>
      </c>
      <c r="N4" s="4">
        <f t="shared" si="0"/>
        <v>405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4</v>
      </c>
      <c r="D5" s="4">
        <v>0</v>
      </c>
      <c r="E5" s="4">
        <v>25</v>
      </c>
      <c r="F5" s="4">
        <v>343</v>
      </c>
      <c r="G5" s="4">
        <v>27</v>
      </c>
      <c r="H5" t="s">
        <v>58</v>
      </c>
      <c r="I5" t="s">
        <v>58</v>
      </c>
      <c r="J5" s="4">
        <f t="shared" ref="J5:J24" si="1">C5</f>
        <v>4</v>
      </c>
      <c r="K5" s="4">
        <f t="shared" ref="K5:K24" si="2">D5</f>
        <v>0</v>
      </c>
      <c r="L5" s="4">
        <f t="shared" ref="L5:L24" si="3">E5</f>
        <v>25</v>
      </c>
      <c r="M5" s="4">
        <f t="shared" ref="M5:M24" si="4">F5</f>
        <v>343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22</v>
      </c>
      <c r="D6" s="4">
        <v>1</v>
      </c>
      <c r="E6" s="4">
        <v>121</v>
      </c>
      <c r="F6" s="4">
        <v>917</v>
      </c>
      <c r="G6" s="4">
        <v>97</v>
      </c>
      <c r="H6" t="s">
        <v>58</v>
      </c>
      <c r="I6" t="s">
        <v>58</v>
      </c>
      <c r="J6" s="4">
        <f t="shared" si="1"/>
        <v>22</v>
      </c>
      <c r="K6" s="4">
        <f t="shared" si="2"/>
        <v>1</v>
      </c>
      <c r="L6" s="4">
        <f t="shared" si="3"/>
        <v>121</v>
      </c>
      <c r="M6" s="4">
        <f t="shared" si="4"/>
        <v>917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227</v>
      </c>
      <c r="D7" s="4">
        <v>5</v>
      </c>
      <c r="E7" s="4">
        <v>748</v>
      </c>
      <c r="F7" s="4">
        <v>3410</v>
      </c>
      <c r="G7" s="4">
        <v>412</v>
      </c>
      <c r="H7" t="s">
        <v>58</v>
      </c>
      <c r="I7" t="s">
        <v>58</v>
      </c>
      <c r="J7" s="4">
        <f t="shared" si="1"/>
        <v>227</v>
      </c>
      <c r="K7" s="4">
        <f t="shared" si="2"/>
        <v>5</v>
      </c>
      <c r="L7" s="4">
        <f t="shared" si="3"/>
        <v>748</v>
      </c>
      <c r="M7" s="4">
        <f t="shared" si="4"/>
        <v>3410</v>
      </c>
      <c r="N7" s="4">
        <f t="shared" si="5"/>
        <v>412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393</v>
      </c>
      <c r="D8" s="4">
        <v>57</v>
      </c>
      <c r="E8" s="4">
        <v>2713</v>
      </c>
      <c r="F8" s="4">
        <v>20513</v>
      </c>
      <c r="G8" s="4">
        <v>4114</v>
      </c>
      <c r="H8" t="s">
        <v>59</v>
      </c>
      <c r="I8" t="s">
        <v>59</v>
      </c>
      <c r="J8" s="4">
        <f t="shared" si="1"/>
        <v>393</v>
      </c>
      <c r="K8" s="4">
        <f t="shared" si="2"/>
        <v>57</v>
      </c>
      <c r="L8" s="4">
        <f t="shared" si="3"/>
        <v>2713</v>
      </c>
      <c r="M8" s="4">
        <f t="shared" si="4"/>
        <v>20513</v>
      </c>
      <c r="N8" s="4">
        <f t="shared" si="5"/>
        <v>4114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41</v>
      </c>
      <c r="D9" s="4">
        <v>1</v>
      </c>
      <c r="E9" s="4">
        <v>236</v>
      </c>
      <c r="F9" s="4">
        <v>2662</v>
      </c>
      <c r="G9" s="4">
        <v>333</v>
      </c>
      <c r="H9" t="s">
        <v>59</v>
      </c>
      <c r="I9" t="s">
        <v>59</v>
      </c>
      <c r="J9" s="4">
        <f t="shared" si="1"/>
        <v>41</v>
      </c>
      <c r="K9" s="4">
        <f t="shared" si="2"/>
        <v>1</v>
      </c>
      <c r="L9" s="4">
        <f t="shared" si="3"/>
        <v>236</v>
      </c>
      <c r="M9" s="4">
        <f t="shared" si="4"/>
        <v>2662</v>
      </c>
      <c r="N9" s="4">
        <f t="shared" si="5"/>
        <v>333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730</v>
      </c>
      <c r="D10" s="4">
        <v>57</v>
      </c>
      <c r="E10" s="4">
        <v>2196</v>
      </c>
      <c r="F10" s="4">
        <v>4010</v>
      </c>
      <c r="G10" s="4">
        <v>735</v>
      </c>
      <c r="H10" t="s">
        <v>57</v>
      </c>
      <c r="I10" t="s">
        <v>57</v>
      </c>
      <c r="J10" s="4">
        <f t="shared" si="1"/>
        <v>730</v>
      </c>
      <c r="K10" s="4">
        <f t="shared" si="2"/>
        <v>57</v>
      </c>
      <c r="L10" s="4">
        <f t="shared" si="3"/>
        <v>2196</v>
      </c>
      <c r="M10" s="4">
        <f t="shared" si="4"/>
        <v>4010</v>
      </c>
      <c r="N10" s="4">
        <f t="shared" si="5"/>
        <v>735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195</v>
      </c>
      <c r="D11" s="4">
        <v>8</v>
      </c>
      <c r="E11" s="4">
        <v>466</v>
      </c>
      <c r="F11" s="4">
        <v>7529</v>
      </c>
      <c r="G11" s="4">
        <v>1465</v>
      </c>
      <c r="H11" t="s">
        <v>59</v>
      </c>
      <c r="I11" t="s">
        <v>59</v>
      </c>
      <c r="J11" s="4">
        <f t="shared" si="1"/>
        <v>195</v>
      </c>
      <c r="K11" s="4">
        <f t="shared" si="2"/>
        <v>8</v>
      </c>
      <c r="L11" s="4">
        <f t="shared" si="3"/>
        <v>466</v>
      </c>
      <c r="M11" s="4">
        <f t="shared" si="4"/>
        <v>7529</v>
      </c>
      <c r="N11" s="4">
        <f t="shared" si="5"/>
        <v>1465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3131</v>
      </c>
      <c r="D12" s="4">
        <v>170</v>
      </c>
      <c r="E12" s="4">
        <v>17695</v>
      </c>
      <c r="F12" s="4">
        <v>51860</v>
      </c>
      <c r="G12" s="4">
        <v>16112</v>
      </c>
      <c r="H12" t="s">
        <v>59</v>
      </c>
      <c r="I12" t="s">
        <v>59</v>
      </c>
      <c r="J12" s="4">
        <f t="shared" si="1"/>
        <v>3131</v>
      </c>
      <c r="K12" s="4">
        <f t="shared" si="2"/>
        <v>170</v>
      </c>
      <c r="L12" s="4">
        <f t="shared" si="3"/>
        <v>17695</v>
      </c>
      <c r="M12" s="4">
        <f t="shared" si="4"/>
        <v>51860</v>
      </c>
      <c r="N12" s="4">
        <f t="shared" si="5"/>
        <v>16112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62</v>
      </c>
      <c r="D13" s="4">
        <v>9</v>
      </c>
      <c r="E13" s="4">
        <v>1267</v>
      </c>
      <c r="F13" s="4">
        <v>4405</v>
      </c>
      <c r="G13" s="4">
        <v>987</v>
      </c>
      <c r="H13" t="s">
        <v>57</v>
      </c>
      <c r="I13" t="s">
        <v>57</v>
      </c>
      <c r="J13" s="4">
        <f t="shared" si="1"/>
        <v>62</v>
      </c>
      <c r="K13" s="4">
        <f t="shared" si="2"/>
        <v>9</v>
      </c>
      <c r="L13" s="4">
        <f t="shared" si="3"/>
        <v>1267</v>
      </c>
      <c r="M13" s="4">
        <f t="shared" si="4"/>
        <v>4405</v>
      </c>
      <c r="N13" s="4">
        <f t="shared" si="5"/>
        <v>987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2</v>
      </c>
      <c r="D14" s="4">
        <v>2</v>
      </c>
      <c r="E14" s="4">
        <v>141</v>
      </c>
      <c r="F14" s="4">
        <v>269</v>
      </c>
      <c r="G14" s="4">
        <v>22</v>
      </c>
      <c r="H14" t="s">
        <v>58</v>
      </c>
      <c r="I14" t="s">
        <v>58</v>
      </c>
      <c r="J14" s="4">
        <f t="shared" si="1"/>
        <v>2</v>
      </c>
      <c r="K14" s="4">
        <f t="shared" si="2"/>
        <v>2</v>
      </c>
      <c r="L14" s="4">
        <f t="shared" si="3"/>
        <v>141</v>
      </c>
      <c r="M14" s="4">
        <f t="shared" si="4"/>
        <v>269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13</v>
      </c>
      <c r="D15" s="4">
        <v>4</v>
      </c>
      <c r="E15" s="4">
        <v>110</v>
      </c>
      <c r="F15" s="4">
        <v>2179</v>
      </c>
      <c r="G15" s="4">
        <v>291</v>
      </c>
      <c r="H15" t="s">
        <v>59</v>
      </c>
      <c r="I15" t="s">
        <v>59</v>
      </c>
      <c r="J15" s="4">
        <f t="shared" si="1"/>
        <v>13</v>
      </c>
      <c r="K15" s="4">
        <f t="shared" si="2"/>
        <v>4</v>
      </c>
      <c r="L15" s="4">
        <f t="shared" si="3"/>
        <v>110</v>
      </c>
      <c r="M15" s="4">
        <f t="shared" si="4"/>
        <v>2179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13</v>
      </c>
      <c r="D16" s="4">
        <v>3</v>
      </c>
      <c r="E16" s="4">
        <v>288</v>
      </c>
      <c r="F16" s="4">
        <v>3664</v>
      </c>
      <c r="G16" s="4">
        <v>462</v>
      </c>
      <c r="H16" t="s">
        <v>59</v>
      </c>
      <c r="I16" t="s">
        <v>59</v>
      </c>
      <c r="J16" s="4">
        <f t="shared" si="1"/>
        <v>13</v>
      </c>
      <c r="K16" s="4">
        <f t="shared" si="2"/>
        <v>3</v>
      </c>
      <c r="L16" s="4">
        <f t="shared" si="3"/>
        <v>288</v>
      </c>
      <c r="M16" s="4">
        <f t="shared" si="4"/>
        <v>3664</v>
      </c>
      <c r="N16" s="4">
        <f t="shared" si="5"/>
        <v>462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973</v>
      </c>
      <c r="D17" s="4">
        <v>58</v>
      </c>
      <c r="E17" s="4">
        <v>4130</v>
      </c>
      <c r="F17" s="4">
        <v>21609</v>
      </c>
      <c r="G17" s="4">
        <v>3867</v>
      </c>
      <c r="H17" t="s">
        <v>59</v>
      </c>
      <c r="I17" t="s">
        <v>59</v>
      </c>
      <c r="J17" s="4">
        <f t="shared" si="1"/>
        <v>973</v>
      </c>
      <c r="K17" s="4">
        <f t="shared" si="2"/>
        <v>58</v>
      </c>
      <c r="L17" s="4">
        <f t="shared" si="3"/>
        <v>4130</v>
      </c>
      <c r="M17" s="4">
        <f t="shared" si="4"/>
        <v>21609</v>
      </c>
      <c r="N17" s="4">
        <f t="shared" si="5"/>
        <v>3867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:X18" si="11">SUM(S17:W17)</f>
        <v>3337</v>
      </c>
      <c r="Y17" s="25">
        <f t="shared" ref="Y17:Y18" si="12">X17/X16</f>
        <v>0.73067659294941978</v>
      </c>
    </row>
    <row r="18" spans="1:25" ht="21" customHeight="1" x14ac:dyDescent="0.2">
      <c r="A18" t="s">
        <v>58</v>
      </c>
      <c r="B18" s="3" t="s">
        <v>28</v>
      </c>
      <c r="C18" s="4">
        <v>143</v>
      </c>
      <c r="D18" s="4">
        <v>11</v>
      </c>
      <c r="E18" s="4">
        <v>1023</v>
      </c>
      <c r="F18" s="4">
        <v>2813</v>
      </c>
      <c r="G18" s="4">
        <v>504</v>
      </c>
      <c r="H18" t="s">
        <v>58</v>
      </c>
      <c r="I18" t="s">
        <v>58</v>
      </c>
      <c r="J18" s="4">
        <f t="shared" si="1"/>
        <v>143</v>
      </c>
      <c r="K18" s="4">
        <f t="shared" si="2"/>
        <v>11</v>
      </c>
      <c r="L18" s="4">
        <f t="shared" si="3"/>
        <v>1023</v>
      </c>
      <c r="M18" s="4">
        <f t="shared" si="4"/>
        <v>2813</v>
      </c>
      <c r="N18" s="4">
        <f t="shared" si="5"/>
        <v>504</v>
      </c>
      <c r="Q18" s="6">
        <v>43982</v>
      </c>
      <c r="R18" s="3">
        <v>23</v>
      </c>
      <c r="S18" s="22">
        <v>-293</v>
      </c>
      <c r="T18" s="22">
        <v>-15</v>
      </c>
      <c r="U18" s="22">
        <v>-1308</v>
      </c>
      <c r="V18" s="22">
        <v>1874</v>
      </c>
      <c r="W18" s="22">
        <v>75</v>
      </c>
      <c r="X18" s="22">
        <f t="shared" si="11"/>
        <v>333</v>
      </c>
      <c r="Y18" s="25">
        <f t="shared" si="12"/>
        <v>9.9790230746179209E-2</v>
      </c>
    </row>
    <row r="19" spans="1:25" ht="29" x14ac:dyDescent="0.35">
      <c r="A19" t="s">
        <v>58</v>
      </c>
      <c r="B19" s="3" t="s">
        <v>29</v>
      </c>
      <c r="C19" s="4">
        <v>33</v>
      </c>
      <c r="D19" s="4">
        <v>2</v>
      </c>
      <c r="E19" s="4">
        <v>150</v>
      </c>
      <c r="F19" s="4">
        <v>1041</v>
      </c>
      <c r="G19" s="4">
        <v>130</v>
      </c>
      <c r="H19" t="s">
        <v>58</v>
      </c>
      <c r="I19" t="s">
        <v>58</v>
      </c>
      <c r="J19" s="4">
        <f t="shared" si="1"/>
        <v>33</v>
      </c>
      <c r="K19" s="4">
        <f t="shared" si="2"/>
        <v>2</v>
      </c>
      <c r="L19" s="4">
        <f t="shared" si="3"/>
        <v>150</v>
      </c>
      <c r="M19" s="4">
        <f t="shared" si="4"/>
        <v>1041</v>
      </c>
      <c r="N19" s="4">
        <f t="shared" si="5"/>
        <v>130</v>
      </c>
      <c r="R19" s="3" t="s">
        <v>36</v>
      </c>
      <c r="S19" s="22">
        <v>6387</v>
      </c>
      <c r="T19" s="22">
        <v>435</v>
      </c>
      <c r="U19" s="22">
        <v>35253</v>
      </c>
      <c r="V19" s="22">
        <v>157507</v>
      </c>
      <c r="W19" s="22">
        <v>33415</v>
      </c>
      <c r="X19" s="30">
        <f>SUM(S19:W19)</f>
        <v>232997</v>
      </c>
    </row>
    <row r="20" spans="1:25" x14ac:dyDescent="0.2">
      <c r="A20" t="s">
        <v>58</v>
      </c>
      <c r="B20" s="3" t="s">
        <v>30</v>
      </c>
      <c r="C20" s="4">
        <v>65</v>
      </c>
      <c r="D20" s="4">
        <v>7</v>
      </c>
      <c r="E20" s="4">
        <v>914</v>
      </c>
      <c r="F20" s="4">
        <v>2183</v>
      </c>
      <c r="G20" s="4">
        <v>274</v>
      </c>
      <c r="H20" t="s">
        <v>58</v>
      </c>
      <c r="I20" t="s">
        <v>58</v>
      </c>
      <c r="J20" s="4">
        <f t="shared" si="1"/>
        <v>65</v>
      </c>
      <c r="K20" s="4">
        <f t="shared" si="2"/>
        <v>7</v>
      </c>
      <c r="L20" s="4">
        <f t="shared" si="3"/>
        <v>914</v>
      </c>
      <c r="M20" s="4">
        <f t="shared" si="4"/>
        <v>2183</v>
      </c>
      <c r="N20" s="4">
        <f t="shared" si="5"/>
        <v>274</v>
      </c>
    </row>
    <row r="21" spans="1:25" x14ac:dyDescent="0.2">
      <c r="A21" t="s">
        <v>57</v>
      </c>
      <c r="B21" s="3" t="s">
        <v>31</v>
      </c>
      <c r="C21" s="4">
        <v>97</v>
      </c>
      <c r="D21" s="4">
        <v>28</v>
      </c>
      <c r="E21" s="4">
        <v>986</v>
      </c>
      <c r="F21" s="4">
        <v>7952</v>
      </c>
      <c r="G21" s="4">
        <v>1041</v>
      </c>
      <c r="H21" t="s">
        <v>57</v>
      </c>
      <c r="I21" t="s">
        <v>57</v>
      </c>
      <c r="J21" s="4">
        <f t="shared" si="1"/>
        <v>97</v>
      </c>
      <c r="K21" s="4">
        <f t="shared" si="2"/>
        <v>28</v>
      </c>
      <c r="L21" s="4">
        <f t="shared" si="3"/>
        <v>986</v>
      </c>
      <c r="M21" s="4">
        <f t="shared" si="4"/>
        <v>7952</v>
      </c>
      <c r="N21" s="4">
        <f t="shared" si="5"/>
        <v>1041</v>
      </c>
    </row>
    <row r="22" spans="1:25" x14ac:dyDescent="0.2">
      <c r="A22" t="s">
        <v>57</v>
      </c>
      <c r="B22" s="3" t="s">
        <v>32</v>
      </c>
      <c r="C22" s="4">
        <v>15</v>
      </c>
      <c r="D22" s="4">
        <v>2</v>
      </c>
      <c r="E22" s="4">
        <v>14</v>
      </c>
      <c r="F22" s="4">
        <v>1324</v>
      </c>
      <c r="G22" s="4">
        <v>76</v>
      </c>
      <c r="H22" t="s">
        <v>57</v>
      </c>
      <c r="I22" t="s">
        <v>57</v>
      </c>
      <c r="J22" s="4">
        <f t="shared" si="1"/>
        <v>15</v>
      </c>
      <c r="K22" s="4">
        <f t="shared" si="2"/>
        <v>2</v>
      </c>
      <c r="L22" s="4">
        <f t="shared" si="3"/>
        <v>14</v>
      </c>
      <c r="M22" s="4">
        <f t="shared" si="4"/>
        <v>1324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12</v>
      </c>
      <c r="D23" s="4">
        <v>0</v>
      </c>
      <c r="E23" s="4">
        <v>3</v>
      </c>
      <c r="F23" s="4">
        <v>1026</v>
      </c>
      <c r="G23" s="4">
        <v>143</v>
      </c>
      <c r="H23" t="s">
        <v>59</v>
      </c>
      <c r="I23" t="s">
        <v>59</v>
      </c>
      <c r="J23" s="4">
        <f t="shared" si="1"/>
        <v>12</v>
      </c>
      <c r="K23" s="4">
        <f t="shared" si="2"/>
        <v>0</v>
      </c>
      <c r="L23" s="4">
        <f t="shared" si="3"/>
        <v>3</v>
      </c>
      <c r="M23" s="4">
        <f t="shared" si="4"/>
        <v>1026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112</v>
      </c>
      <c r="D24" s="4">
        <v>6</v>
      </c>
      <c r="E24" s="4">
        <v>1382</v>
      </c>
      <c r="F24" s="4">
        <v>15734</v>
      </c>
      <c r="G24" s="4">
        <v>1918</v>
      </c>
      <c r="H24" t="s">
        <v>59</v>
      </c>
      <c r="I24" t="s">
        <v>59</v>
      </c>
      <c r="J24" s="4">
        <f t="shared" si="1"/>
        <v>112</v>
      </c>
      <c r="K24" s="4">
        <f t="shared" si="2"/>
        <v>6</v>
      </c>
      <c r="L24" s="4">
        <f t="shared" si="3"/>
        <v>1382</v>
      </c>
      <c r="M24" s="4">
        <f t="shared" si="4"/>
        <v>15734</v>
      </c>
      <c r="N24" s="4">
        <f t="shared" si="5"/>
        <v>1918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6387</v>
      </c>
      <c r="D26" s="4">
        <v>435</v>
      </c>
      <c r="E26" s="4">
        <v>35253</v>
      </c>
      <c r="F26" s="4">
        <v>157507</v>
      </c>
      <c r="G26" s="4">
        <v>33415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1008</v>
      </c>
      <c r="D31" s="20">
        <v>100</v>
      </c>
      <c r="E31" s="20">
        <v>5108</v>
      </c>
      <c r="F31" s="20">
        <v>19755</v>
      </c>
      <c r="G31" s="20">
        <v>3244</v>
      </c>
      <c r="H31" s="15">
        <f>SUM(C31:G31)</f>
        <v>29215</v>
      </c>
      <c r="I31" s="28">
        <f>H31/$H$34</f>
        <v>0.12538788053065061</v>
      </c>
    </row>
    <row r="32" spans="1:25" x14ac:dyDescent="0.2">
      <c r="B32" s="3" t="s">
        <v>59</v>
      </c>
      <c r="C32" s="20">
        <v>4883</v>
      </c>
      <c r="D32" s="20">
        <v>307</v>
      </c>
      <c r="E32" s="20">
        <v>27023</v>
      </c>
      <c r="F32" s="20">
        <v>126776</v>
      </c>
      <c r="G32" s="20">
        <v>28705</v>
      </c>
      <c r="H32" s="15">
        <f t="shared" ref="H32:H33" si="13">SUM(C32:G32)</f>
        <v>187694</v>
      </c>
      <c r="I32" s="28">
        <f t="shared" ref="I32:I33" si="14">H32/$H$34</f>
        <v>0.80556402013759831</v>
      </c>
    </row>
    <row r="33" spans="2:9" x14ac:dyDescent="0.2">
      <c r="B33" s="3" t="s">
        <v>58</v>
      </c>
      <c r="C33" s="20">
        <v>496</v>
      </c>
      <c r="D33" s="20">
        <v>28</v>
      </c>
      <c r="E33" s="20">
        <v>3122</v>
      </c>
      <c r="F33" s="20">
        <v>10976</v>
      </c>
      <c r="G33" s="20">
        <v>1466</v>
      </c>
      <c r="H33" s="15">
        <f t="shared" si="13"/>
        <v>16088</v>
      </c>
      <c r="I33" s="28">
        <f t="shared" si="14"/>
        <v>6.9048099331751059E-2</v>
      </c>
    </row>
    <row r="34" spans="2:9" x14ac:dyDescent="0.2">
      <c r="B34" s="3" t="s">
        <v>36</v>
      </c>
      <c r="C34" s="20">
        <v>6387</v>
      </c>
      <c r="D34" s="20">
        <v>435</v>
      </c>
      <c r="E34" s="20">
        <v>35253</v>
      </c>
      <c r="F34" s="20">
        <v>157507</v>
      </c>
      <c r="G34" s="20">
        <v>33415</v>
      </c>
      <c r="H34" s="16">
        <f>SUM(H31:H33)</f>
        <v>232997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2020-05-31T17:09:34Z</dcterms:modified>
</cp:coreProperties>
</file>