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7D08B2A1-7AB1-004B-BED5-7A75984D0216}" xr6:coauthVersionLast="45" xr6:coauthVersionMax="45" xr10:uidLastSave="{00000000-0000-0000-0000-000000000000}"/>
  <bookViews>
    <workbookView xWindow="30300" yWindow="460" windowWidth="35680" windowHeight="20300" activeTab="7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alldatanormalised!$A$1:$V$1</definedName>
    <definedName name="Zone">Tabelle!$C$1:$D$22</definedName>
  </definedNames>
  <calcPr calcId="191029"/>
  <pivotCaches>
    <pivotCache cacheId="10" r:id="rId10"/>
    <pivotCache cacheId="18" r:id="rId11"/>
    <pivotCache cacheId="22" r:id="rId12"/>
    <pivotCache cacheId="28" r:id="rId13"/>
    <pivotCache cacheId="36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5" i="16" l="1"/>
  <c r="X6" i="16"/>
  <c r="X7" i="16"/>
  <c r="X8" i="16"/>
  <c r="X9" i="16"/>
  <c r="X10" i="16"/>
  <c r="X11" i="16"/>
  <c r="X12" i="16"/>
  <c r="X13" i="16"/>
  <c r="X14" i="16"/>
  <c r="X15" i="16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F82" i="14"/>
  <c r="A84" i="4"/>
  <c r="G86" i="2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Y11" i="16" l="1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O119" i="2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I31" i="16"/>
  <c r="B63" i="14"/>
  <c r="C63" i="14"/>
  <c r="D63" i="14"/>
  <c r="E63" i="14"/>
  <c r="A65" i="4"/>
  <c r="B66" i="4"/>
  <c r="G65" i="2"/>
  <c r="B64" i="4" s="1"/>
  <c r="G66" i="2"/>
  <c r="B65" i="4" s="1"/>
  <c r="F63" i="14" l="1"/>
  <c r="I33" i="16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<sst xmlns="http://schemas.openxmlformats.org/spreadsheetml/2006/main" count="3752" uniqueCount="78">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</sst>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3" fontId="0" fillId="0" borderId="10" xfId="0" applyNumberFormat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0" fontId="21" fillId="0" borderId="0" xfId="0" applyFont="1"/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0" fillId="0" borderId="14" xfId="0" applyNumberForma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59"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numFmt numFmtId="164" formatCode="_-* #,##0_-;\-* #,##0_-;_-* &quot;-&quot;??_-;_-@_-"/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7.9665569972767483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Casi'!$A$3:$A$84</c:f>
              <c:numCache>
                <c:formatCode>m/d/yy</c:formatCode>
                <c:ptCount val="82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</c:numCache>
            </c:numRef>
          </c:cat>
          <c:val>
            <c:numRef>
              <c:f>'Totale dei Casi'!$B$3:$B$84</c:f>
              <c:numCache>
                <c:formatCode>General</c:formatCode>
                <c:ptCount val="82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Tamponi!$B$4:$B$86</c:f>
              <c:strCache>
                <c:ptCount val="82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</c:strCache>
            </c:strRef>
          </c:cat>
          <c:val>
            <c:numRef>
              <c:f>Tamponi!$C$4:$C$86</c:f>
              <c:numCache>
                <c:formatCode>General</c:formatCode>
                <c:ptCount val="82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Guariti'!$A$7:$A$89</c:f>
              <c:strCache>
                <c:ptCount val="82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</c:strCache>
            </c:strRef>
          </c:cat>
          <c:val>
            <c:numRef>
              <c:f>'Dimessi Guariti'!$B$7:$B$89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Deceduti!$A$4:$A$86</c:f>
              <c:strCache>
                <c:ptCount val="82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</c:strCache>
            </c:strRef>
          </c:cat>
          <c:val>
            <c:numRef>
              <c:f>Deceduti!$B$4:$B$86</c:f>
              <c:numCache>
                <c:formatCode>General</c:formatCode>
                <c:ptCount val="82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Contagiati!$B$2:$B$82</c:f>
              <c:numCache>
                <c:formatCode>m/d/yy</c:formatCode>
                <c:ptCount val="81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</c:numCache>
            </c:numRef>
          </c:cat>
          <c:val>
            <c:numRef>
              <c:f>Contagiati!$C$2:$C$82</c:f>
              <c:numCache>
                <c:formatCode>0</c:formatCode>
                <c:ptCount val="81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Contagiati!$B$2:$B$82</c:f>
              <c:numCache>
                <c:formatCode>m/d/yy</c:formatCode>
                <c:ptCount val="81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</c:numCache>
            </c:numRef>
          </c:cat>
          <c:val>
            <c:numRef>
              <c:f>Contagiati!$D$2:$D$82</c:f>
              <c:numCache>
                <c:formatCode>0</c:formatCode>
                <c:ptCount val="81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Contagiati!$B$2:$B$82</c:f>
              <c:numCache>
                <c:formatCode>m/d/yy</c:formatCode>
                <c:ptCount val="81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</c:numCache>
            </c:numRef>
          </c:cat>
          <c:val>
            <c:numRef>
              <c:f>Contagiati!$E$2:$E$82</c:f>
              <c:numCache>
                <c:formatCode>0</c:formatCode>
                <c:ptCount val="81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Contagiati!$B$2:$B$82</c:f>
              <c:numCache>
                <c:formatCode>m/d/yy</c:formatCode>
                <c:ptCount val="81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</c:numCache>
            </c:numRef>
          </c:cat>
          <c:val>
            <c:numRef>
              <c:f>Contagiati!$F$2:$F$82</c:f>
              <c:numCache>
                <c:formatCode>0</c:formatCode>
                <c:ptCount val="81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508000</xdr:colOff>
      <xdr:row>0</xdr:row>
      <xdr:rowOff>38100</xdr:rowOff>
    </xdr:from>
    <xdr:to>
      <xdr:col>24</xdr:col>
      <xdr:colOff>203200</xdr:colOff>
      <xdr:row>40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196850</xdr:rowOff>
    </xdr:from>
    <xdr:to>
      <xdr:col>23</xdr:col>
      <xdr:colOff>596900</xdr:colOff>
      <xdr:row>32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6.766802662038" createdVersion="6" refreshedVersion="6" minRefreshableVersion="3" recordCount="1723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16T00:00:00" count="83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6.767161805554" createdVersion="6" refreshedVersion="6" minRefreshableVersion="3" recordCount="1723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16T00:00:00" count="113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6.769833333332" createdVersion="6" refreshedVersion="6" minRefreshableVersion="3" recordCount="1723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5-16T00:00:00" count="83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m/>
      </sharedItems>
      <fieldGroup par="17" base="0">
        <rangePr groupBy="days" startDate="2020-02-24T00:00:00" endDate="2020-05-16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6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Months (data)" numFmtId="0" databaseField="0">
      <fieldGroup base="0">
        <rangePr groupBy="months" startDate="2020-02-24T00:00:00" endDate="2020-05-16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6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6.771298958331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8" maxValue="4705"/>
    </cacheField>
    <cacheField name="Sum of terapia_intensiva" numFmtId="0">
      <sharedItems containsSemiMixedTypes="0" containsString="0" containsNumber="1" containsInteger="1" minValue="0" maxValue="276"/>
    </cacheField>
    <cacheField name="Sum of isolamento_domiciliare" numFmtId="0">
      <sharedItems containsSemiMixedTypes="0" containsString="0" containsNumber="1" containsInteger="1" minValue="40" maxValue="22765"/>
    </cacheField>
    <cacheField name="Sum of dimessi_guariti" numFmtId="0">
      <sharedItems containsSemiMixedTypes="0" containsString="0" containsNumber="1" containsInteger="1" minValue="158" maxValue="40962"/>
    </cacheField>
    <cacheField name="Sum of deceduti" numFmtId="0">
      <sharedItems containsSemiMixedTypes="0" containsString="0" containsNumber="1" containsInteger="1" minValue="22" maxValue="154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6.79253958333" createdVersion="6" refreshedVersion="6" minRefreshableVersion="3" recordCount="1723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5-16T00:00:00" count="83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m/>
      </sharedItems>
      <fieldGroup par="22" base="0">
        <rangePr groupBy="days" startDate="2020-02-24T00:00:00" endDate="2020-05-16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6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0" count="13"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Months" numFmtId="0" databaseField="0">
      <fieldGroup base="0">
        <rangePr groupBy="months" startDate="2020-02-24T00:00:00" endDate="2020-05-16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6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3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3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3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m/>
    <m/>
    <x v="21"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205"/>
    <n v="6"/>
    <n v="1243"/>
    <n v="1313"/>
    <n v="381"/>
  </r>
  <r>
    <x v="1"/>
    <n v="33"/>
    <n v="1"/>
    <n v="86"/>
    <n v="242"/>
    <n v="27"/>
  </r>
  <r>
    <x v="1"/>
    <n v="56"/>
    <n v="2"/>
    <n v="447"/>
    <n v="544"/>
    <n v="95"/>
  </r>
  <r>
    <x v="1"/>
    <n v="341"/>
    <n v="17"/>
    <n v="1378"/>
    <n v="2522"/>
    <n v="396"/>
  </r>
  <r>
    <x v="2"/>
    <n v="763"/>
    <n v="114"/>
    <n v="5124"/>
    <n v="17166"/>
    <n v="3943"/>
  </r>
  <r>
    <x v="2"/>
    <n v="80"/>
    <n v="3"/>
    <n v="658"/>
    <n v="2116"/>
    <n v="318"/>
  </r>
  <r>
    <x v="0"/>
    <n v="1173"/>
    <n v="79"/>
    <n v="2836"/>
    <n v="2672"/>
    <n v="604"/>
  </r>
  <r>
    <x v="2"/>
    <n v="385"/>
    <n v="31"/>
    <n v="2187"/>
    <n v="5121"/>
    <n v="1336"/>
  </r>
  <r>
    <x v="2"/>
    <n v="4705"/>
    <n v="276"/>
    <n v="22765"/>
    <n v="40962"/>
    <n v="15411"/>
  </r>
  <r>
    <x v="0"/>
    <n v="178"/>
    <n v="18"/>
    <n v="2599"/>
    <n v="2847"/>
    <n v="977"/>
  </r>
  <r>
    <x v="1"/>
    <n v="8"/>
    <n v="2"/>
    <n v="217"/>
    <n v="158"/>
    <n v="22"/>
  </r>
  <r>
    <x v="2"/>
    <n v="50"/>
    <n v="5"/>
    <n v="304"/>
    <n v="1929"/>
    <n v="290"/>
  </r>
  <r>
    <x v="2"/>
    <n v="53"/>
    <n v="9"/>
    <n v="344"/>
    <n v="3461"/>
    <n v="451"/>
  </r>
  <r>
    <x v="2"/>
    <n v="1593"/>
    <n v="108"/>
    <n v="9412"/>
    <n v="14676"/>
    <n v="3557"/>
  </r>
  <r>
    <x v="1"/>
    <n v="285"/>
    <n v="23"/>
    <n v="1873"/>
    <n v="1724"/>
    <n v="461"/>
  </r>
  <r>
    <x v="1"/>
    <n v="75"/>
    <n v="10"/>
    <n v="376"/>
    <n v="762"/>
    <n v="125"/>
  </r>
  <r>
    <x v="1"/>
    <n v="198"/>
    <n v="11"/>
    <n v="1551"/>
    <n v="1351"/>
    <n v="263"/>
  </r>
  <r>
    <x v="0"/>
    <n v="238"/>
    <n v="67"/>
    <n v="2863"/>
    <n v="5739"/>
    <n v="976"/>
  </r>
  <r>
    <x v="0"/>
    <n v="25"/>
    <n v="2"/>
    <n v="63"/>
    <n v="1259"/>
    <n v="73"/>
  </r>
  <r>
    <x v="2"/>
    <n v="37"/>
    <n v="0"/>
    <n v="40"/>
    <n v="953"/>
    <n v="142"/>
  </r>
  <r>
    <x v="2"/>
    <n v="311"/>
    <n v="24"/>
    <n v="4104"/>
    <n v="12688"/>
    <n v="176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3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m/>
    <m/>
    <x v="21"/>
    <m/>
    <m/>
    <m/>
    <m/>
    <m/>
    <m/>
    <m/>
    <m/>
    <m/>
    <m/>
    <m/>
    <m/>
    <m/>
    <m/>
    <m/>
    <m/>
    <m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86" firstHeaderRow="0" firstDataRow="1" firstDataCol="1"/>
  <pivotFields count="20">
    <pivotField axis="axisRow" showAll="0">
      <items count="84">
        <item h="1" x="8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8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55">
      <pivotArea outline="0" collapsedLevelsAreSubtotals="1" fieldPosition="0"/>
    </format>
    <format dxfId="54">
      <pivotArea dataOnly="0" labelOnly="1" fieldPosition="0">
        <references count="1">
          <reference field="3" count="0"/>
        </references>
      </pivotArea>
    </format>
    <format dxfId="53">
      <pivotArea dataOnly="0" labelOnly="1" grandRow="1" outline="0" fieldPosition="0"/>
    </format>
    <format dxfId="52">
      <pivotArea dataOnly="0" labelOnly="1" fieldPosition="0">
        <references count="1">
          <reference field="3" count="0"/>
        </references>
      </pivotArea>
    </format>
    <format dxfId="51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86" firstHeaderRow="1" firstDataRow="1" firstDataCol="1"/>
  <pivotFields count="20">
    <pivotField axis="axisRow" showAll="0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82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8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89" firstHeaderRow="1" firstDataRow="1" firstDataCol="1" rowPageCount="1" colPageCount="1"/>
  <pivotFields count="16">
    <pivotField axis="axisRow" numFmtId="22" showAll="0" sortType="ascending">
      <items count="114">
        <item x="0"/>
        <item m="1" x="102"/>
        <item x="1"/>
        <item m="1" x="85"/>
        <item x="2"/>
        <item m="1" x="97"/>
        <item x="3"/>
        <item m="1" x="111"/>
        <item x="4"/>
        <item m="1" x="93"/>
        <item x="5"/>
        <item m="1" x="106"/>
        <item x="6"/>
        <item m="1" x="108"/>
        <item x="7"/>
        <item m="1" x="90"/>
        <item x="8"/>
        <item m="1" x="103"/>
        <item x="9"/>
        <item m="1" x="86"/>
        <item x="10"/>
        <item m="1" x="98"/>
        <item x="11"/>
        <item m="1" x="112"/>
        <item x="12"/>
        <item m="1" x="94"/>
        <item x="13"/>
        <item m="1" x="107"/>
        <item x="14"/>
        <item m="1" x="89"/>
        <item x="15"/>
        <item m="1" x="101"/>
        <item x="16"/>
        <item m="1" x="84"/>
        <item x="17"/>
        <item m="1" x="96"/>
        <item x="18"/>
        <item m="1" x="110"/>
        <item x="19"/>
        <item m="1" x="92"/>
        <item x="20"/>
        <item m="1" x="105"/>
        <item x="21"/>
        <item m="1" x="88"/>
        <item x="22"/>
        <item m="1" x="100"/>
        <item x="23"/>
        <item m="1" x="83"/>
        <item x="24"/>
        <item m="1" x="95"/>
        <item x="25"/>
        <item m="1" x="109"/>
        <item x="26"/>
        <item m="1" x="91"/>
        <item x="27"/>
        <item m="1" x="104"/>
        <item x="28"/>
        <item m="1" x="87"/>
        <item x="29"/>
        <item m="1" x="9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h="1" x="82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83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86" firstHeaderRow="1" firstDataRow="1" firstDataCol="1" rowPageCount="1" colPageCount="1"/>
  <pivotFields count="16">
    <pivotField axis="axisRow" numFmtId="22" showAll="0" sortType="ascending">
      <items count="114">
        <item x="0"/>
        <item m="1" x="102"/>
        <item x="1"/>
        <item m="1" x="85"/>
        <item x="2"/>
        <item m="1" x="97"/>
        <item x="3"/>
        <item m="1" x="111"/>
        <item x="4"/>
        <item m="1" x="93"/>
        <item x="5"/>
        <item m="1" x="106"/>
        <item x="6"/>
        <item m="1" x="108"/>
        <item x="7"/>
        <item m="1" x="90"/>
        <item x="8"/>
        <item m="1" x="103"/>
        <item x="9"/>
        <item m="1" x="86"/>
        <item x="10"/>
        <item m="1" x="98"/>
        <item x="11"/>
        <item m="1" x="112"/>
        <item x="12"/>
        <item m="1" x="94"/>
        <item x="13"/>
        <item m="1" x="107"/>
        <item x="14"/>
        <item m="1" x="89"/>
        <item x="15"/>
        <item m="1" x="101"/>
        <item x="16"/>
        <item m="1" x="84"/>
        <item x="17"/>
        <item m="1" x="96"/>
        <item x="18"/>
        <item m="1" x="110"/>
        <item x="19"/>
        <item m="1" x="92"/>
        <item x="20"/>
        <item m="1" x="105"/>
        <item x="21"/>
        <item m="1" x="88"/>
        <item x="22"/>
        <item m="1" x="100"/>
        <item x="23"/>
        <item m="1" x="83"/>
        <item x="24"/>
        <item m="1" x="95"/>
        <item x="25"/>
        <item m="1" x="109"/>
        <item x="26"/>
        <item m="1" x="91"/>
        <item x="27"/>
        <item m="1" x="104"/>
        <item x="28"/>
        <item m="1" x="87"/>
        <item x="29"/>
        <item m="1" x="9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h="1" x="82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83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16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11">
      <pivotArea outline="0" collapsedLevelsAreSubtotals="1" fieldPosition="0"/>
    </format>
    <format dxfId="1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50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23"/>
  <sheetViews>
    <sheetView topLeftCell="B1" workbookViewId="0">
      <selection sqref="A1:V1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ref="U1598:U1639" si="56">VLOOKUP(D1598,Zone,2)</f>
        <v>Centro</v>
      </c>
      <c r="V1598">
        <f t="shared" ref="V1598:V1639" si="57"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56"/>
        <v>Sud</v>
      </c>
      <c r="V1599">
        <f t="shared" si="57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56"/>
        <v>Sud</v>
      </c>
      <c r="V1600">
        <f t="shared" si="57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56"/>
        <v>Sud</v>
      </c>
      <c r="V1601">
        <f t="shared" si="57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si="56"/>
        <v>Nord</v>
      </c>
      <c r="V1602">
        <f t="shared" si="57"/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6"/>
        <v>Nord</v>
      </c>
      <c r="V1603">
        <f t="shared" si="57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6"/>
        <v>Centro</v>
      </c>
      <c r="V1604">
        <f t="shared" si="57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6"/>
        <v>Nord</v>
      </c>
      <c r="V1605">
        <f t="shared" si="57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6"/>
        <v>Nord</v>
      </c>
      <c r="V1606">
        <f t="shared" si="57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6"/>
        <v>Centro</v>
      </c>
      <c r="V1607">
        <f t="shared" si="57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6"/>
        <v>Sud</v>
      </c>
      <c r="V1608">
        <f t="shared" si="57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6"/>
        <v>Nord</v>
      </c>
      <c r="V1609">
        <f t="shared" si="57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6"/>
        <v>Nord</v>
      </c>
      <c r="V1610">
        <f t="shared" si="57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6"/>
        <v>Nord</v>
      </c>
      <c r="V1611">
        <f t="shared" si="57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6"/>
        <v>Sud</v>
      </c>
      <c r="V1612">
        <f t="shared" si="57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6"/>
        <v>Sud</v>
      </c>
      <c r="V1613">
        <f t="shared" si="57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6"/>
        <v>Sud</v>
      </c>
      <c r="V1614">
        <f t="shared" si="57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6"/>
        <v>Centro</v>
      </c>
      <c r="V1615">
        <f t="shared" si="57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6"/>
        <v>Centro</v>
      </c>
      <c r="V1616">
        <f t="shared" si="57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6"/>
        <v>Nord</v>
      </c>
      <c r="V1617">
        <f t="shared" si="57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6"/>
        <v>Nord</v>
      </c>
      <c r="V1618">
        <f t="shared" si="57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6"/>
        <v>Centro</v>
      </c>
      <c r="V1619">
        <f t="shared" si="57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6"/>
        <v>Sud</v>
      </c>
      <c r="V1620">
        <f t="shared" si="57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6"/>
        <v>Sud</v>
      </c>
      <c r="V1621">
        <f t="shared" si="57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6"/>
        <v>Sud</v>
      </c>
      <c r="V1622">
        <f t="shared" si="57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6"/>
        <v>Nord</v>
      </c>
      <c r="V1623">
        <f t="shared" si="57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6"/>
        <v>Nord</v>
      </c>
      <c r="V1624">
        <f t="shared" si="57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6"/>
        <v>Centro</v>
      </c>
      <c r="V1625">
        <f t="shared" si="57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6"/>
        <v>Nord</v>
      </c>
      <c r="V1626">
        <f t="shared" si="57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6"/>
        <v>Nord</v>
      </c>
      <c r="V1627">
        <f t="shared" si="57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6"/>
        <v>Centro</v>
      </c>
      <c r="V1628">
        <f t="shared" si="57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6"/>
        <v>Sud</v>
      </c>
      <c r="V1629">
        <f t="shared" si="57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6"/>
        <v>Nord</v>
      </c>
      <c r="V1630">
        <f t="shared" si="57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6"/>
        <v>Nord</v>
      </c>
      <c r="V1631">
        <f t="shared" si="57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6"/>
        <v>Nord</v>
      </c>
      <c r="V1632">
        <f t="shared" si="57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6"/>
        <v>Sud</v>
      </c>
      <c r="V1633">
        <f t="shared" si="57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6"/>
        <v>Sud</v>
      </c>
      <c r="V1634">
        <f t="shared" si="57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6"/>
        <v>Sud</v>
      </c>
      <c r="V1635">
        <f t="shared" si="57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6"/>
        <v>Centro</v>
      </c>
      <c r="V1636">
        <f t="shared" si="57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6"/>
        <v>Centro</v>
      </c>
      <c r="V1637">
        <f t="shared" si="57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6"/>
        <v>Nord</v>
      </c>
      <c r="V1638">
        <f t="shared" si="57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6"/>
        <v>Nord</v>
      </c>
      <c r="V1639">
        <f t="shared" si="57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ref="U1640:U1660" si="58">VLOOKUP(D1640,Zone,2)</f>
        <v>Centro</v>
      </c>
      <c r="V1640">
        <f t="shared" ref="V1640:V1660" si="59"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8"/>
        <v>Sud</v>
      </c>
      <c r="V1641">
        <f t="shared" si="59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8"/>
        <v>Sud</v>
      </c>
      <c r="V1642">
        <f t="shared" si="59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8"/>
        <v>Sud</v>
      </c>
      <c r="V1643">
        <f t="shared" si="59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8"/>
        <v>Nord</v>
      </c>
      <c r="V1644">
        <f t="shared" si="59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8"/>
        <v>Nord</v>
      </c>
      <c r="V1645">
        <f t="shared" si="59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8"/>
        <v>Centro</v>
      </c>
      <c r="V1646">
        <f t="shared" si="59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8"/>
        <v>Nord</v>
      </c>
      <c r="V1647">
        <f t="shared" si="59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8"/>
        <v>Nord</v>
      </c>
      <c r="V1648">
        <f t="shared" si="59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8"/>
        <v>Centro</v>
      </c>
      <c r="V1649">
        <f t="shared" si="59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8"/>
        <v>Sud</v>
      </c>
      <c r="V1650">
        <f t="shared" si="59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8"/>
        <v>Nord</v>
      </c>
      <c r="V1651">
        <f t="shared" si="59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8"/>
        <v>Nord</v>
      </c>
      <c r="V1652">
        <f t="shared" si="59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8"/>
        <v>Nord</v>
      </c>
      <c r="V1653">
        <f t="shared" si="59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8"/>
        <v>Sud</v>
      </c>
      <c r="V1654">
        <f t="shared" si="59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8"/>
        <v>Sud</v>
      </c>
      <c r="V1655">
        <f t="shared" si="59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8"/>
        <v>Sud</v>
      </c>
      <c r="V1656">
        <f t="shared" si="59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8"/>
        <v>Centro</v>
      </c>
      <c r="V1657">
        <f t="shared" si="59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8"/>
        <v>Centro</v>
      </c>
      <c r="V1658">
        <f t="shared" si="59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8"/>
        <v>Nord</v>
      </c>
      <c r="V1659">
        <f t="shared" si="59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8"/>
        <v>Nord</v>
      </c>
      <c r="V1660">
        <f t="shared" si="59"/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 t="shared" ref="U1661:U1681" si="60">VLOOKUP(D1661,Zone,2)</f>
        <v>Centro</v>
      </c>
      <c r="V1661">
        <f t="shared" ref="V1661:V1681" si="61">WEEKNUM(A1661)</f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 t="shared" si="60"/>
        <v>Sud</v>
      </c>
      <c r="V1662">
        <f t="shared" si="61"/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 t="shared" si="60"/>
        <v>Sud</v>
      </c>
      <c r="V1663">
        <f t="shared" si="61"/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 t="shared" si="60"/>
        <v>Sud</v>
      </c>
      <c r="V1664">
        <f t="shared" si="61"/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 t="shared" si="60"/>
        <v>Nord</v>
      </c>
      <c r="V1665">
        <f t="shared" si="61"/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 t="shared" si="60"/>
        <v>Nord</v>
      </c>
      <c r="V1666">
        <f t="shared" si="61"/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 t="shared" si="60"/>
        <v>Centro</v>
      </c>
      <c r="V1667">
        <f t="shared" si="61"/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 t="shared" si="60"/>
        <v>Nord</v>
      </c>
      <c r="V1668">
        <f t="shared" si="61"/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 t="shared" si="60"/>
        <v>Nord</v>
      </c>
      <c r="V1669">
        <f t="shared" si="61"/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 t="shared" si="60"/>
        <v>Centro</v>
      </c>
      <c r="V1670">
        <f t="shared" si="61"/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 t="shared" si="60"/>
        <v>Sud</v>
      </c>
      <c r="V1671">
        <f t="shared" si="61"/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 t="shared" si="60"/>
        <v>Nord</v>
      </c>
      <c r="V1672">
        <f t="shared" si="61"/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 t="shared" si="60"/>
        <v>Nord</v>
      </c>
      <c r="V1673">
        <f t="shared" si="61"/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 t="shared" si="60"/>
        <v>Nord</v>
      </c>
      <c r="V1674">
        <f t="shared" si="61"/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 t="shared" si="60"/>
        <v>Sud</v>
      </c>
      <c r="V1675">
        <f t="shared" si="61"/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 t="shared" si="60"/>
        <v>Sud</v>
      </c>
      <c r="V1676">
        <f t="shared" si="61"/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 t="shared" si="60"/>
        <v>Sud</v>
      </c>
      <c r="V1677">
        <f t="shared" si="61"/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 t="shared" si="60"/>
        <v>Centro</v>
      </c>
      <c r="V1678">
        <f t="shared" si="61"/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 t="shared" si="60"/>
        <v>Centro</v>
      </c>
      <c r="V1679">
        <f t="shared" si="61"/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 t="shared" si="60"/>
        <v>Nord</v>
      </c>
      <c r="V1680">
        <f t="shared" si="61"/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 t="shared" si="60"/>
        <v>Nord</v>
      </c>
      <c r="V1681">
        <f t="shared" si="61"/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 t="shared" ref="U1682:U1702" si="62">VLOOKUP(D1682,Zone,2)</f>
        <v>Centro</v>
      </c>
      <c r="V1682">
        <f t="shared" ref="V1682:V1702" si="63">WEEKNUM(A1682)</f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 t="shared" si="62"/>
        <v>Sud</v>
      </c>
      <c r="V1683">
        <f t="shared" si="63"/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 t="shared" si="62"/>
        <v>Sud</v>
      </c>
      <c r="V1684">
        <f t="shared" si="63"/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 t="shared" si="62"/>
        <v>Sud</v>
      </c>
      <c r="V1685">
        <f t="shared" si="63"/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 t="shared" si="62"/>
        <v>Nord</v>
      </c>
      <c r="V1686">
        <f t="shared" si="63"/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 t="shared" si="62"/>
        <v>Nord</v>
      </c>
      <c r="V1687">
        <f t="shared" si="63"/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 t="shared" si="62"/>
        <v>Centro</v>
      </c>
      <c r="V1688">
        <f t="shared" si="63"/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 t="shared" si="62"/>
        <v>Nord</v>
      </c>
      <c r="V1689">
        <f t="shared" si="63"/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 t="shared" si="62"/>
        <v>Nord</v>
      </c>
      <c r="V1690">
        <f t="shared" si="63"/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 t="shared" si="62"/>
        <v>Centro</v>
      </c>
      <c r="V1691">
        <f t="shared" si="63"/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 t="shared" si="62"/>
        <v>Sud</v>
      </c>
      <c r="V1692">
        <f t="shared" si="63"/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 t="shared" si="62"/>
        <v>Nord</v>
      </c>
      <c r="V1693">
        <f t="shared" si="63"/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 t="shared" si="62"/>
        <v>Nord</v>
      </c>
      <c r="V1694">
        <f t="shared" si="63"/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 t="shared" si="62"/>
        <v>Nord</v>
      </c>
      <c r="V1695">
        <f t="shared" si="63"/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 t="shared" si="62"/>
        <v>Sud</v>
      </c>
      <c r="V1696">
        <f t="shared" si="63"/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 t="shared" si="62"/>
        <v>Sud</v>
      </c>
      <c r="V1697">
        <f t="shared" si="63"/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 t="shared" si="62"/>
        <v>Sud</v>
      </c>
      <c r="V1698">
        <f t="shared" si="63"/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 t="shared" si="62"/>
        <v>Centro</v>
      </c>
      <c r="V1699">
        <f t="shared" si="63"/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 t="shared" si="62"/>
        <v>Centro</v>
      </c>
      <c r="V1700">
        <f t="shared" si="63"/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 t="shared" si="62"/>
        <v>Nord</v>
      </c>
      <c r="V1701">
        <f t="shared" si="63"/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 t="shared" si="62"/>
        <v>Nord</v>
      </c>
      <c r="V1702">
        <f t="shared" si="63"/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 t="shared" ref="U1703:U1723" si="64">VLOOKUP(D1703,Zone,2)</f>
        <v>Centro</v>
      </c>
      <c r="V1703">
        <f t="shared" ref="V1703:V1723" si="65">WEEKNUM(A1703)</f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 t="shared" si="64"/>
        <v>Sud</v>
      </c>
      <c r="V1704">
        <f t="shared" si="65"/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 t="shared" si="64"/>
        <v>Sud</v>
      </c>
      <c r="V1705">
        <f t="shared" si="65"/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 t="shared" si="64"/>
        <v>Sud</v>
      </c>
      <c r="V1706">
        <f t="shared" si="65"/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 t="shared" si="64"/>
        <v>Nord</v>
      </c>
      <c r="V1707">
        <f t="shared" si="65"/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 t="shared" si="64"/>
        <v>Nord</v>
      </c>
      <c r="V1708">
        <f t="shared" si="65"/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 t="shared" si="64"/>
        <v>Centro</v>
      </c>
      <c r="V1709">
        <f t="shared" si="65"/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 t="shared" si="64"/>
        <v>Nord</v>
      </c>
      <c r="V1710">
        <f t="shared" si="65"/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 t="shared" si="64"/>
        <v>Nord</v>
      </c>
      <c r="V1711">
        <f t="shared" si="65"/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 t="shared" si="64"/>
        <v>Centro</v>
      </c>
      <c r="V1712">
        <f t="shared" si="65"/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 t="shared" si="64"/>
        <v>Sud</v>
      </c>
      <c r="V1713">
        <f t="shared" si="65"/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 t="shared" si="64"/>
        <v>Nord</v>
      </c>
      <c r="V1714">
        <f t="shared" si="65"/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 t="shared" si="64"/>
        <v>Nord</v>
      </c>
      <c r="V1715">
        <f t="shared" si="65"/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 t="shared" si="64"/>
        <v>Nord</v>
      </c>
      <c r="V1716">
        <f t="shared" si="65"/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 t="shared" si="64"/>
        <v>Sud</v>
      </c>
      <c r="V1717">
        <f t="shared" si="65"/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 t="shared" si="64"/>
        <v>Sud</v>
      </c>
      <c r="V1718">
        <f t="shared" si="65"/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 t="shared" si="64"/>
        <v>Sud</v>
      </c>
      <c r="V1719">
        <f t="shared" si="65"/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 t="shared" si="64"/>
        <v>Centro</v>
      </c>
      <c r="V1720">
        <f t="shared" si="65"/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 t="shared" si="64"/>
        <v>Centro</v>
      </c>
      <c r="V1721">
        <f t="shared" si="65"/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 t="shared" si="64"/>
        <v>Nord</v>
      </c>
      <c r="V1722">
        <f t="shared" si="65"/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 t="shared" si="64"/>
        <v>Nord</v>
      </c>
      <c r="V1723">
        <f t="shared" si="65"/>
        <v>20</v>
      </c>
    </row>
  </sheetData>
  <autoFilter ref="A1:V1" xr:uid="{0BB3AF5B-ED15-6447-87F5-50320DFD649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19"/>
  <sheetViews>
    <sheetView topLeftCell="A76" zoomScale="91" zoomScaleNormal="91" workbookViewId="0">
      <selection activeCell="P124" sqref="P124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6640625" hidden="1" customWidth="1"/>
    <col min="10" max="10" width="22.1640625" bestFit="1" customWidth="1"/>
    <col min="11" max="11" width="27.33203125" bestFit="1" customWidth="1"/>
    <col min="12" max="12" width="27.83203125" bestFit="1" customWidth="1"/>
    <col min="13" max="13" width="20.33203125" bestFit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2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20" t="s">
        <v>15</v>
      </c>
      <c r="J4" s="19">
        <v>6</v>
      </c>
      <c r="K4" s="19">
        <v>205</v>
      </c>
      <c r="L4" s="19">
        <v>1243</v>
      </c>
      <c r="M4" s="19">
        <v>1313</v>
      </c>
      <c r="N4" s="19">
        <v>381</v>
      </c>
    </row>
    <row r="5" spans="1:14" ht="2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20" t="s">
        <v>16</v>
      </c>
      <c r="J5" s="19">
        <v>1</v>
      </c>
      <c r="K5" s="19">
        <v>33</v>
      </c>
      <c r="L5" s="19">
        <v>86</v>
      </c>
      <c r="M5" s="19">
        <v>242</v>
      </c>
      <c r="N5" s="19">
        <v>27</v>
      </c>
    </row>
    <row r="6" spans="1:14" ht="2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20" t="s">
        <v>17</v>
      </c>
      <c r="J6" s="19">
        <v>2</v>
      </c>
      <c r="K6" s="19">
        <v>56</v>
      </c>
      <c r="L6" s="19">
        <v>447</v>
      </c>
      <c r="M6" s="19">
        <v>544</v>
      </c>
      <c r="N6" s="19">
        <v>95</v>
      </c>
    </row>
    <row r="7" spans="1:14" ht="2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20" t="s">
        <v>18</v>
      </c>
      <c r="J7" s="19">
        <v>17</v>
      </c>
      <c r="K7" s="19">
        <v>341</v>
      </c>
      <c r="L7" s="19">
        <v>1378</v>
      </c>
      <c r="M7" s="19">
        <v>2522</v>
      </c>
      <c r="N7" s="19">
        <v>396</v>
      </c>
    </row>
    <row r="8" spans="1:14" ht="2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20" t="s">
        <v>46</v>
      </c>
      <c r="J8" s="19">
        <v>114</v>
      </c>
      <c r="K8" s="19">
        <v>763</v>
      </c>
      <c r="L8" s="19">
        <v>5124</v>
      </c>
      <c r="M8" s="19">
        <v>17166</v>
      </c>
      <c r="N8" s="19">
        <v>3943</v>
      </c>
    </row>
    <row r="9" spans="1:14" ht="2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20" t="s">
        <v>19</v>
      </c>
      <c r="J9" s="19">
        <v>3</v>
      </c>
      <c r="K9" s="19">
        <v>80</v>
      </c>
      <c r="L9" s="19">
        <v>658</v>
      </c>
      <c r="M9" s="19">
        <v>2116</v>
      </c>
      <c r="N9" s="19">
        <v>318</v>
      </c>
    </row>
    <row r="10" spans="1:14" ht="2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20" t="s">
        <v>20</v>
      </c>
      <c r="J10" s="19">
        <v>79</v>
      </c>
      <c r="K10" s="19">
        <v>1173</v>
      </c>
      <c r="L10" s="19">
        <v>2836</v>
      </c>
      <c r="M10" s="19">
        <v>2672</v>
      </c>
      <c r="N10" s="19">
        <v>604</v>
      </c>
    </row>
    <row r="11" spans="1:14" ht="2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20" t="s">
        <v>21</v>
      </c>
      <c r="J11" s="19">
        <v>31</v>
      </c>
      <c r="K11" s="19">
        <v>385</v>
      </c>
      <c r="L11" s="19">
        <v>2187</v>
      </c>
      <c r="M11" s="19">
        <v>5121</v>
      </c>
      <c r="N11" s="19">
        <v>1336</v>
      </c>
    </row>
    <row r="12" spans="1:14" ht="2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20" t="s">
        <v>22</v>
      </c>
      <c r="J12" s="19">
        <v>276</v>
      </c>
      <c r="K12" s="19">
        <v>4705</v>
      </c>
      <c r="L12" s="19">
        <v>22765</v>
      </c>
      <c r="M12" s="19">
        <v>40962</v>
      </c>
      <c r="N12" s="19">
        <v>15411</v>
      </c>
    </row>
    <row r="13" spans="1:14" ht="2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20" t="s">
        <v>23</v>
      </c>
      <c r="J13" s="19">
        <v>18</v>
      </c>
      <c r="K13" s="19">
        <v>178</v>
      </c>
      <c r="L13" s="19">
        <v>2599</v>
      </c>
      <c r="M13" s="19">
        <v>2847</v>
      </c>
      <c r="N13" s="19">
        <v>977</v>
      </c>
    </row>
    <row r="14" spans="1:14" ht="2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20" t="s">
        <v>24</v>
      </c>
      <c r="J14" s="19">
        <v>2</v>
      </c>
      <c r="K14" s="19">
        <v>8</v>
      </c>
      <c r="L14" s="19">
        <v>217</v>
      </c>
      <c r="M14" s="19">
        <v>158</v>
      </c>
      <c r="N14" s="19">
        <v>22</v>
      </c>
    </row>
    <row r="15" spans="1:14" ht="2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20" t="s">
        <v>25</v>
      </c>
      <c r="J15" s="19">
        <v>5</v>
      </c>
      <c r="K15" s="19">
        <v>50</v>
      </c>
      <c r="L15" s="19">
        <v>304</v>
      </c>
      <c r="M15" s="19">
        <v>1929</v>
      </c>
      <c r="N15" s="19">
        <v>290</v>
      </c>
    </row>
    <row r="16" spans="1:14" ht="2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20" t="s">
        <v>26</v>
      </c>
      <c r="J16" s="19">
        <v>9</v>
      </c>
      <c r="K16" s="19">
        <v>53</v>
      </c>
      <c r="L16" s="19">
        <v>344</v>
      </c>
      <c r="M16" s="19">
        <v>3461</v>
      </c>
      <c r="N16" s="19">
        <v>451</v>
      </c>
    </row>
    <row r="17" spans="1:14" ht="2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20" t="s">
        <v>27</v>
      </c>
      <c r="J17" s="19">
        <v>108</v>
      </c>
      <c r="K17" s="19">
        <v>1593</v>
      </c>
      <c r="L17" s="19">
        <v>9412</v>
      </c>
      <c r="M17" s="19">
        <v>14676</v>
      </c>
      <c r="N17" s="19">
        <v>3557</v>
      </c>
    </row>
    <row r="18" spans="1:14" ht="2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20" t="s">
        <v>28</v>
      </c>
      <c r="J18" s="19">
        <v>23</v>
      </c>
      <c r="K18" s="19">
        <v>285</v>
      </c>
      <c r="L18" s="19">
        <v>1873</v>
      </c>
      <c r="M18" s="19">
        <v>1724</v>
      </c>
      <c r="N18" s="19">
        <v>461</v>
      </c>
    </row>
    <row r="19" spans="1:14" ht="2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20" t="s">
        <v>29</v>
      </c>
      <c r="J19" s="19">
        <v>10</v>
      </c>
      <c r="K19" s="19">
        <v>75</v>
      </c>
      <c r="L19" s="19">
        <v>376</v>
      </c>
      <c r="M19" s="19">
        <v>762</v>
      </c>
      <c r="N19" s="19">
        <v>125</v>
      </c>
    </row>
    <row r="20" spans="1:14" ht="2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20" t="s">
        <v>30</v>
      </c>
      <c r="J20" s="19">
        <v>11</v>
      </c>
      <c r="K20" s="19">
        <v>198</v>
      </c>
      <c r="L20" s="19">
        <v>1551</v>
      </c>
      <c r="M20" s="19">
        <v>1351</v>
      </c>
      <c r="N20" s="19">
        <v>263</v>
      </c>
    </row>
    <row r="21" spans="1:14" ht="2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20" t="s">
        <v>31</v>
      </c>
      <c r="J21" s="19">
        <v>67</v>
      </c>
      <c r="K21" s="19">
        <v>238</v>
      </c>
      <c r="L21" s="19">
        <v>2863</v>
      </c>
      <c r="M21" s="19">
        <v>5739</v>
      </c>
      <c r="N21" s="19">
        <v>976</v>
      </c>
    </row>
    <row r="22" spans="1:14" ht="2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20" t="s">
        <v>32</v>
      </c>
      <c r="J22" s="19">
        <v>2</v>
      </c>
      <c r="K22" s="19">
        <v>25</v>
      </c>
      <c r="L22" s="19">
        <v>63</v>
      </c>
      <c r="M22" s="19">
        <v>1259</v>
      </c>
      <c r="N22" s="19">
        <v>73</v>
      </c>
    </row>
    <row r="23" spans="1:14" ht="2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20" t="s">
        <v>33</v>
      </c>
      <c r="J23" s="19">
        <v>0</v>
      </c>
      <c r="K23" s="19">
        <v>37</v>
      </c>
      <c r="L23" s="19">
        <v>40</v>
      </c>
      <c r="M23" s="19">
        <v>953</v>
      </c>
      <c r="N23" s="19">
        <v>142</v>
      </c>
    </row>
    <row r="24" spans="1:14" ht="2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20" t="s">
        <v>34</v>
      </c>
      <c r="J24" s="19">
        <v>24</v>
      </c>
      <c r="K24" s="19">
        <v>311</v>
      </c>
      <c r="L24" s="19">
        <v>4104</v>
      </c>
      <c r="M24" s="19">
        <v>12688</v>
      </c>
      <c r="N24" s="19">
        <v>1762</v>
      </c>
    </row>
    <row r="25" spans="1:14" ht="2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8" t="s">
        <v>36</v>
      </c>
      <c r="J25" s="19">
        <v>808</v>
      </c>
      <c r="K25" s="19">
        <v>10792</v>
      </c>
      <c r="L25" s="19">
        <v>60470</v>
      </c>
      <c r="M25" s="19">
        <v>120205</v>
      </c>
      <c r="N25" s="19">
        <v>31610</v>
      </c>
    </row>
    <row r="26" spans="1:14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85" si="4"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ht="29" x14ac:dyDescent="0.35">
      <c r="A86" s="3" t="s">
        <v>36</v>
      </c>
      <c r="B86" s="4">
        <v>31610</v>
      </c>
      <c r="C86" s="4">
        <v>120205</v>
      </c>
      <c r="D86" s="4">
        <v>10792</v>
      </c>
      <c r="E86" s="4">
        <v>808</v>
      </c>
      <c r="F86" s="4">
        <v>60470</v>
      </c>
      <c r="G86" s="21">
        <f>SUM(B86:F86)</f>
        <v>223885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s="12" t="s">
        <v>47</v>
      </c>
      <c r="L97" s="12" t="s">
        <v>48</v>
      </c>
      <c r="M97" s="12" t="s">
        <v>49</v>
      </c>
      <c r="N97" s="12" t="s">
        <v>10</v>
      </c>
      <c r="O97" s="12" t="s">
        <v>11</v>
      </c>
      <c r="P97" t="s">
        <v>12</v>
      </c>
      <c r="Q97" t="s">
        <v>13</v>
      </c>
      <c r="R97" t="s">
        <v>63</v>
      </c>
      <c r="S97" t="s">
        <v>50</v>
      </c>
      <c r="T97" t="s">
        <v>51</v>
      </c>
      <c r="U97" t="s">
        <v>62</v>
      </c>
    </row>
    <row r="98" spans="1:21" x14ac:dyDescent="0.2">
      <c r="A98" s="6">
        <v>43966</v>
      </c>
      <c r="B98" t="s">
        <v>14</v>
      </c>
      <c r="C98">
        <v>13</v>
      </c>
      <c r="D98" s="12" t="s">
        <v>15</v>
      </c>
      <c r="E98" s="17">
        <v>4235122196</v>
      </c>
      <c r="F98" s="17">
        <v>1339843823</v>
      </c>
      <c r="G98" s="12">
        <v>-10</v>
      </c>
      <c r="H98" s="12">
        <v>0</v>
      </c>
      <c r="I98" s="12">
        <v>-10</v>
      </c>
      <c r="J98" s="12">
        <v>-18</v>
      </c>
      <c r="K98">
        <v>-28</v>
      </c>
      <c r="L98">
        <v>-28</v>
      </c>
      <c r="M98">
        <v>-28</v>
      </c>
      <c r="N98">
        <v>38</v>
      </c>
      <c r="O98">
        <v>2</v>
      </c>
      <c r="P98">
        <v>12</v>
      </c>
      <c r="Q98">
        <v>1168</v>
      </c>
    </row>
    <row r="99" spans="1:21" x14ac:dyDescent="0.2">
      <c r="A99" s="6">
        <v>43966</v>
      </c>
      <c r="B99" t="s">
        <v>14</v>
      </c>
      <c r="C99">
        <v>17</v>
      </c>
      <c r="D99" s="12" t="s">
        <v>16</v>
      </c>
      <c r="E99" s="17">
        <v>4063947052</v>
      </c>
      <c r="F99" s="17">
        <v>1580514834</v>
      </c>
      <c r="G99" s="12">
        <v>-1</v>
      </c>
      <c r="H99" s="12">
        <v>0</v>
      </c>
      <c r="I99" s="12">
        <v>-1</v>
      </c>
      <c r="J99" s="12">
        <v>-6</v>
      </c>
      <c r="K99">
        <v>-7</v>
      </c>
      <c r="L99">
        <v>-7</v>
      </c>
      <c r="M99">
        <v>-7</v>
      </c>
      <c r="N99">
        <v>7</v>
      </c>
      <c r="O99">
        <v>0</v>
      </c>
      <c r="P99">
        <v>0</v>
      </c>
      <c r="Q99">
        <v>566</v>
      </c>
    </row>
    <row r="100" spans="1:21" x14ac:dyDescent="0.2">
      <c r="A100" s="6">
        <v>43966</v>
      </c>
      <c r="B100" t="s">
        <v>14</v>
      </c>
      <c r="C100">
        <v>18</v>
      </c>
      <c r="D100" s="12" t="s">
        <v>17</v>
      </c>
      <c r="E100" s="17">
        <v>3890597598</v>
      </c>
      <c r="F100" s="17">
        <v>1659440194</v>
      </c>
      <c r="G100" s="12">
        <v>-3</v>
      </c>
      <c r="H100" s="12">
        <v>0</v>
      </c>
      <c r="I100" s="12">
        <v>-3</v>
      </c>
      <c r="J100" s="12">
        <v>-16</v>
      </c>
      <c r="K100">
        <v>-19</v>
      </c>
      <c r="L100">
        <v>-19</v>
      </c>
      <c r="M100">
        <v>-19</v>
      </c>
      <c r="N100">
        <v>20</v>
      </c>
      <c r="O100">
        <v>0</v>
      </c>
      <c r="P100">
        <v>1</v>
      </c>
      <c r="Q100">
        <v>1651</v>
      </c>
    </row>
    <row r="101" spans="1:21" x14ac:dyDescent="0.2">
      <c r="A101" s="6">
        <v>43966</v>
      </c>
      <c r="B101" t="s">
        <v>14</v>
      </c>
      <c r="C101">
        <v>15</v>
      </c>
      <c r="D101" s="12" t="s">
        <v>18</v>
      </c>
      <c r="E101" s="17">
        <v>4083956555</v>
      </c>
      <c r="F101" s="17">
        <v>1425084984</v>
      </c>
      <c r="G101" s="12">
        <v>-46</v>
      </c>
      <c r="H101" s="12">
        <v>-2</v>
      </c>
      <c r="I101" s="12">
        <v>-48</v>
      </c>
      <c r="J101" s="12">
        <v>19</v>
      </c>
      <c r="K101">
        <v>-29</v>
      </c>
      <c r="L101">
        <v>-29</v>
      </c>
      <c r="M101">
        <v>-29</v>
      </c>
      <c r="N101">
        <v>42</v>
      </c>
      <c r="O101">
        <v>2</v>
      </c>
      <c r="P101">
        <v>15</v>
      </c>
      <c r="Q101">
        <v>3606</v>
      </c>
    </row>
    <row r="102" spans="1:21" x14ac:dyDescent="0.2">
      <c r="A102" s="6">
        <v>43966</v>
      </c>
      <c r="B102" t="s">
        <v>14</v>
      </c>
      <c r="C102">
        <v>8</v>
      </c>
      <c r="D102" s="12" t="s">
        <v>46</v>
      </c>
      <c r="E102" s="17">
        <v>4449436681</v>
      </c>
      <c r="F102" s="17">
        <v>113417208</v>
      </c>
      <c r="G102" s="12">
        <v>-98</v>
      </c>
      <c r="H102" s="12">
        <v>-8</v>
      </c>
      <c r="I102" s="12">
        <v>-106</v>
      </c>
      <c r="J102" s="12">
        <v>-194</v>
      </c>
      <c r="K102">
        <v>-300</v>
      </c>
      <c r="L102">
        <v>-300</v>
      </c>
      <c r="M102">
        <v>-300</v>
      </c>
      <c r="N102">
        <v>341</v>
      </c>
      <c r="O102">
        <v>13</v>
      </c>
      <c r="P102">
        <v>54</v>
      </c>
      <c r="Q102">
        <v>4906</v>
      </c>
    </row>
    <row r="103" spans="1:21" x14ac:dyDescent="0.2">
      <c r="A103" s="6">
        <v>43966</v>
      </c>
      <c r="B103" t="s">
        <v>14</v>
      </c>
      <c r="C103">
        <v>6</v>
      </c>
      <c r="D103" s="12" t="s">
        <v>19</v>
      </c>
      <c r="E103" s="17">
        <v>456494354</v>
      </c>
      <c r="F103" s="17">
        <v>1376813649</v>
      </c>
      <c r="G103" s="12">
        <v>-69</v>
      </c>
      <c r="H103" s="12">
        <v>1</v>
      </c>
      <c r="I103" s="12">
        <v>-68</v>
      </c>
      <c r="J103" s="12">
        <v>39</v>
      </c>
      <c r="K103">
        <v>-29</v>
      </c>
      <c r="L103">
        <v>-29</v>
      </c>
      <c r="M103">
        <v>-29</v>
      </c>
      <c r="N103">
        <v>42</v>
      </c>
      <c r="O103">
        <v>1</v>
      </c>
      <c r="P103">
        <v>14</v>
      </c>
      <c r="Q103">
        <v>3400</v>
      </c>
    </row>
    <row r="104" spans="1:21" x14ac:dyDescent="0.2">
      <c r="A104" s="6">
        <v>43966</v>
      </c>
      <c r="B104" t="s">
        <v>14</v>
      </c>
      <c r="C104">
        <v>12</v>
      </c>
      <c r="D104" s="12" t="s">
        <v>20</v>
      </c>
      <c r="E104" s="17">
        <v>4189277044</v>
      </c>
      <c r="F104" s="17">
        <v>1248366722</v>
      </c>
      <c r="G104" s="12">
        <v>-5</v>
      </c>
      <c r="H104" s="12">
        <v>0</v>
      </c>
      <c r="I104" s="12">
        <v>-5</v>
      </c>
      <c r="J104" s="12">
        <v>-3</v>
      </c>
      <c r="K104">
        <v>-8</v>
      </c>
      <c r="L104">
        <v>-8</v>
      </c>
      <c r="M104">
        <v>-8</v>
      </c>
      <c r="N104">
        <v>72</v>
      </c>
      <c r="O104">
        <v>9</v>
      </c>
      <c r="P104">
        <v>73</v>
      </c>
      <c r="Q104">
        <v>4682</v>
      </c>
    </row>
    <row r="105" spans="1:21" x14ac:dyDescent="0.2">
      <c r="A105" s="6">
        <v>43966</v>
      </c>
      <c r="B105" t="s">
        <v>14</v>
      </c>
      <c r="C105">
        <v>7</v>
      </c>
      <c r="D105" s="12" t="s">
        <v>21</v>
      </c>
      <c r="E105" s="17">
        <v>4441149315</v>
      </c>
      <c r="F105" s="17">
        <v>89326992</v>
      </c>
      <c r="G105" s="12">
        <v>-23</v>
      </c>
      <c r="H105" s="12">
        <v>-4</v>
      </c>
      <c r="I105" s="12">
        <v>-27</v>
      </c>
      <c r="J105" s="12">
        <v>-30</v>
      </c>
      <c r="K105">
        <v>-57</v>
      </c>
      <c r="L105">
        <v>-57</v>
      </c>
      <c r="M105">
        <v>-57</v>
      </c>
      <c r="N105">
        <v>115</v>
      </c>
      <c r="O105">
        <v>7</v>
      </c>
      <c r="P105">
        <v>65</v>
      </c>
      <c r="Q105">
        <v>1764</v>
      </c>
    </row>
    <row r="106" spans="1:21" x14ac:dyDescent="0.2">
      <c r="A106" s="6">
        <v>43966</v>
      </c>
      <c r="B106" t="s">
        <v>14</v>
      </c>
      <c r="C106">
        <v>3</v>
      </c>
      <c r="D106" s="12" t="s">
        <v>22</v>
      </c>
      <c r="E106" s="17">
        <v>4546679409</v>
      </c>
      <c r="F106" s="17">
        <v>9190347404</v>
      </c>
      <c r="G106" s="12">
        <v>-113</v>
      </c>
      <c r="H106" s="12">
        <v>-21</v>
      </c>
      <c r="I106" s="12">
        <v>-134</v>
      </c>
      <c r="J106" s="12">
        <v>-2076</v>
      </c>
      <c r="K106">
        <v>-2210</v>
      </c>
      <c r="L106">
        <v>-2210</v>
      </c>
      <c r="M106">
        <v>-2210</v>
      </c>
      <c r="N106">
        <v>2394</v>
      </c>
      <c r="O106">
        <v>115</v>
      </c>
      <c r="P106">
        <v>299</v>
      </c>
      <c r="Q106">
        <v>12162</v>
      </c>
    </row>
    <row r="107" spans="1:21" x14ac:dyDescent="0.2">
      <c r="A107" s="6">
        <v>43966</v>
      </c>
      <c r="B107" t="s">
        <v>14</v>
      </c>
      <c r="C107">
        <v>11</v>
      </c>
      <c r="D107" s="12" t="s">
        <v>23</v>
      </c>
      <c r="E107" s="17">
        <v>4361675973</v>
      </c>
      <c r="F107" s="17">
        <v>135188753</v>
      </c>
      <c r="G107" s="12">
        <v>-11</v>
      </c>
      <c r="H107" s="12">
        <v>0</v>
      </c>
      <c r="I107" s="12">
        <v>-11</v>
      </c>
      <c r="J107" s="12">
        <v>-98</v>
      </c>
      <c r="K107">
        <v>-109</v>
      </c>
      <c r="L107">
        <v>-109</v>
      </c>
      <c r="M107">
        <v>-109</v>
      </c>
      <c r="N107">
        <v>122</v>
      </c>
      <c r="O107">
        <v>3</v>
      </c>
      <c r="P107">
        <v>16</v>
      </c>
      <c r="Q107">
        <v>1511</v>
      </c>
    </row>
    <row r="108" spans="1:21" x14ac:dyDescent="0.2">
      <c r="A108" s="6">
        <v>43966</v>
      </c>
      <c r="B108" t="s">
        <v>14</v>
      </c>
      <c r="C108">
        <v>14</v>
      </c>
      <c r="D108" s="12" t="s">
        <v>24</v>
      </c>
      <c r="E108" s="17">
        <v>4155774754</v>
      </c>
      <c r="F108" s="17">
        <v>1465916051</v>
      </c>
      <c r="G108" s="12">
        <v>-2</v>
      </c>
      <c r="H108" s="12">
        <v>1</v>
      </c>
      <c r="I108" s="12">
        <v>-1</v>
      </c>
      <c r="J108" s="12">
        <v>-1</v>
      </c>
      <c r="K108">
        <v>-2</v>
      </c>
      <c r="L108">
        <v>-2</v>
      </c>
      <c r="M108">
        <v>-2</v>
      </c>
      <c r="N108">
        <v>6</v>
      </c>
      <c r="O108">
        <v>0</v>
      </c>
      <c r="P108">
        <v>4</v>
      </c>
      <c r="Q108">
        <v>241</v>
      </c>
    </row>
    <row r="109" spans="1:21" x14ac:dyDescent="0.2">
      <c r="A109" s="6">
        <v>43966</v>
      </c>
      <c r="B109" t="s">
        <v>14</v>
      </c>
      <c r="C109">
        <v>4</v>
      </c>
      <c r="D109" s="12" t="s">
        <v>25</v>
      </c>
      <c r="E109" s="17">
        <v>4649933453</v>
      </c>
      <c r="F109" s="17">
        <v>1135662422</v>
      </c>
      <c r="G109" s="12">
        <v>-4</v>
      </c>
      <c r="H109" s="12">
        <v>-2</v>
      </c>
      <c r="I109" s="12">
        <v>-6</v>
      </c>
      <c r="J109" s="12">
        <v>-15</v>
      </c>
      <c r="K109">
        <v>-21</v>
      </c>
      <c r="L109">
        <v>-21</v>
      </c>
      <c r="M109">
        <v>-21</v>
      </c>
      <c r="N109">
        <v>21</v>
      </c>
      <c r="O109">
        <v>0</v>
      </c>
      <c r="P109">
        <v>0</v>
      </c>
      <c r="Q109">
        <v>924</v>
      </c>
    </row>
    <row r="110" spans="1:21" x14ac:dyDescent="0.2">
      <c r="A110" s="6">
        <v>43966</v>
      </c>
      <c r="B110" t="s">
        <v>14</v>
      </c>
      <c r="C110">
        <v>4</v>
      </c>
      <c r="D110" s="12" t="s">
        <v>26</v>
      </c>
      <c r="E110" s="17">
        <v>4606893511</v>
      </c>
      <c r="F110" s="17">
        <v>1112123097</v>
      </c>
      <c r="G110" s="12">
        <v>-13</v>
      </c>
      <c r="H110" s="12">
        <v>0</v>
      </c>
      <c r="I110" s="12">
        <v>-13</v>
      </c>
      <c r="J110" s="12">
        <v>-86</v>
      </c>
      <c r="K110">
        <v>-99</v>
      </c>
      <c r="L110">
        <v>-99</v>
      </c>
      <c r="M110">
        <v>-99</v>
      </c>
      <c r="N110">
        <v>99</v>
      </c>
      <c r="O110">
        <v>3</v>
      </c>
      <c r="P110">
        <v>3</v>
      </c>
      <c r="Q110">
        <v>2857</v>
      </c>
    </row>
    <row r="111" spans="1:21" x14ac:dyDescent="0.2">
      <c r="A111" s="6">
        <v>43966</v>
      </c>
      <c r="B111" t="s">
        <v>14</v>
      </c>
      <c r="C111">
        <v>1</v>
      </c>
      <c r="D111" s="12" t="s">
        <v>27</v>
      </c>
      <c r="E111" s="17">
        <v>450732745</v>
      </c>
      <c r="F111" s="17">
        <v>7680687483</v>
      </c>
      <c r="G111" s="12">
        <v>-182</v>
      </c>
      <c r="H111" s="12">
        <v>-8</v>
      </c>
      <c r="I111" s="12">
        <v>-190</v>
      </c>
      <c r="J111" s="12">
        <v>-588</v>
      </c>
      <c r="K111">
        <v>-778</v>
      </c>
      <c r="L111">
        <v>-778</v>
      </c>
      <c r="M111">
        <v>-778</v>
      </c>
      <c r="N111">
        <v>851</v>
      </c>
      <c r="O111">
        <v>64</v>
      </c>
      <c r="P111">
        <v>137</v>
      </c>
      <c r="Q111">
        <v>6825</v>
      </c>
    </row>
    <row r="112" spans="1:21" x14ac:dyDescent="0.2">
      <c r="A112" s="6">
        <v>43966</v>
      </c>
      <c r="B112" t="s">
        <v>14</v>
      </c>
      <c r="C112">
        <v>16</v>
      </c>
      <c r="D112" s="12" t="s">
        <v>28</v>
      </c>
      <c r="E112" s="17">
        <v>4112559576</v>
      </c>
      <c r="F112" s="17">
        <v>1686736689</v>
      </c>
      <c r="G112" s="12">
        <v>-11</v>
      </c>
      <c r="H112" s="12">
        <v>-1</v>
      </c>
      <c r="I112" s="12">
        <v>-12</v>
      </c>
      <c r="J112" s="12">
        <v>-60</v>
      </c>
      <c r="K112">
        <v>-72</v>
      </c>
      <c r="L112">
        <v>-72</v>
      </c>
      <c r="M112">
        <v>-72</v>
      </c>
      <c r="N112">
        <v>81</v>
      </c>
      <c r="O112">
        <v>0</v>
      </c>
      <c r="P112">
        <v>9</v>
      </c>
      <c r="Q112">
        <v>2110</v>
      </c>
    </row>
    <row r="113" spans="1:17" x14ac:dyDescent="0.2">
      <c r="A113" s="6">
        <v>43966</v>
      </c>
      <c r="B113" t="s">
        <v>14</v>
      </c>
      <c r="C113">
        <v>20</v>
      </c>
      <c r="D113" s="12" t="s">
        <v>29</v>
      </c>
      <c r="E113" s="17">
        <v>3921531192</v>
      </c>
      <c r="F113" s="17">
        <v>9110616306</v>
      </c>
      <c r="G113" s="12">
        <v>-1</v>
      </c>
      <c r="H113" s="12">
        <v>0</v>
      </c>
      <c r="I113" s="12">
        <v>-1</v>
      </c>
      <c r="J113" s="12">
        <v>-3</v>
      </c>
      <c r="K113">
        <v>-4</v>
      </c>
      <c r="L113">
        <v>-4</v>
      </c>
      <c r="M113">
        <v>-4</v>
      </c>
      <c r="N113">
        <v>7</v>
      </c>
      <c r="O113">
        <v>0</v>
      </c>
      <c r="P113">
        <v>3</v>
      </c>
      <c r="Q113">
        <v>1810</v>
      </c>
    </row>
    <row r="114" spans="1:17" x14ac:dyDescent="0.2">
      <c r="A114" s="6">
        <v>43966</v>
      </c>
      <c r="B114" t="s">
        <v>14</v>
      </c>
      <c r="C114">
        <v>19</v>
      </c>
      <c r="D114" s="12" t="s">
        <v>30</v>
      </c>
      <c r="E114" s="17">
        <v>3811569725</v>
      </c>
      <c r="F114" s="17">
        <v>133623567</v>
      </c>
      <c r="G114" s="12">
        <v>-5</v>
      </c>
      <c r="H114" s="12">
        <v>-1</v>
      </c>
      <c r="I114" s="12">
        <v>-6</v>
      </c>
      <c r="J114" s="12">
        <v>-88</v>
      </c>
      <c r="K114">
        <v>-94</v>
      </c>
      <c r="L114">
        <v>-94</v>
      </c>
      <c r="M114">
        <v>-94</v>
      </c>
      <c r="N114">
        <v>102</v>
      </c>
      <c r="O114">
        <v>0</v>
      </c>
      <c r="P114">
        <v>8</v>
      </c>
      <c r="Q114">
        <v>1792</v>
      </c>
    </row>
    <row r="115" spans="1:17" x14ac:dyDescent="0.2">
      <c r="A115" s="6">
        <v>43966</v>
      </c>
      <c r="B115" t="s">
        <v>14</v>
      </c>
      <c r="C115">
        <v>9</v>
      </c>
      <c r="D115" s="12" t="s">
        <v>31</v>
      </c>
      <c r="E115" s="17">
        <v>4376923077</v>
      </c>
      <c r="F115" s="17">
        <v>1125588885</v>
      </c>
      <c r="G115" s="12">
        <v>-31</v>
      </c>
      <c r="H115" s="12">
        <v>-1</v>
      </c>
      <c r="I115" s="12">
        <v>-32</v>
      </c>
      <c r="J115" s="12">
        <v>-188</v>
      </c>
      <c r="K115">
        <v>-220</v>
      </c>
      <c r="L115">
        <v>-220</v>
      </c>
      <c r="M115">
        <v>-220</v>
      </c>
      <c r="N115">
        <v>241</v>
      </c>
      <c r="O115">
        <v>3</v>
      </c>
      <c r="P115">
        <v>24</v>
      </c>
      <c r="Q115">
        <v>4183</v>
      </c>
    </row>
    <row r="116" spans="1:17" x14ac:dyDescent="0.2">
      <c r="A116" s="6">
        <v>43966</v>
      </c>
      <c r="B116" t="s">
        <v>14</v>
      </c>
      <c r="C116">
        <v>10</v>
      </c>
      <c r="D116" s="12" t="s">
        <v>32</v>
      </c>
      <c r="E116" s="17">
        <v>4310675841</v>
      </c>
      <c r="F116" s="17">
        <v>1238824698</v>
      </c>
      <c r="G116" s="12">
        <v>-1</v>
      </c>
      <c r="H116" s="12">
        <v>1</v>
      </c>
      <c r="I116" s="12">
        <v>0</v>
      </c>
      <c r="J116" s="12">
        <v>-2</v>
      </c>
      <c r="K116">
        <v>-2</v>
      </c>
      <c r="L116">
        <v>-2</v>
      </c>
      <c r="M116">
        <v>-2</v>
      </c>
      <c r="N116">
        <v>4</v>
      </c>
      <c r="O116">
        <v>0</v>
      </c>
      <c r="P116">
        <v>2</v>
      </c>
      <c r="Q116">
        <v>1554</v>
      </c>
    </row>
    <row r="117" spans="1:17" x14ac:dyDescent="0.2">
      <c r="A117" s="6">
        <v>43966</v>
      </c>
      <c r="B117" t="s">
        <v>14</v>
      </c>
      <c r="C117">
        <v>2</v>
      </c>
      <c r="D117" s="12" t="s">
        <v>33</v>
      </c>
      <c r="E117" s="17">
        <v>4573750286</v>
      </c>
      <c r="F117" s="17">
        <v>7320149366</v>
      </c>
      <c r="G117" s="12">
        <v>-1</v>
      </c>
      <c r="H117" s="12">
        <v>0</v>
      </c>
      <c r="I117" s="12">
        <v>-1</v>
      </c>
      <c r="J117" s="12">
        <v>-2</v>
      </c>
      <c r="K117">
        <v>-3</v>
      </c>
      <c r="L117">
        <v>-3</v>
      </c>
      <c r="M117">
        <v>-3</v>
      </c>
      <c r="N117">
        <v>8</v>
      </c>
      <c r="O117">
        <v>1</v>
      </c>
      <c r="P117">
        <v>6</v>
      </c>
      <c r="Q117">
        <v>313</v>
      </c>
    </row>
    <row r="118" spans="1:17" x14ac:dyDescent="0.2">
      <c r="A118" s="6">
        <v>43966</v>
      </c>
      <c r="B118" t="s">
        <v>14</v>
      </c>
      <c r="C118">
        <v>5</v>
      </c>
      <c r="D118" s="12" t="s">
        <v>34</v>
      </c>
      <c r="E118" s="17">
        <v>4543490485</v>
      </c>
      <c r="F118" s="17">
        <v>1233845213</v>
      </c>
      <c r="G118" s="12">
        <v>-31</v>
      </c>
      <c r="H118" s="12">
        <v>-2</v>
      </c>
      <c r="I118" s="12">
        <v>-33</v>
      </c>
      <c r="J118" s="12">
        <v>-246</v>
      </c>
      <c r="K118">
        <v>-279</v>
      </c>
      <c r="L118">
        <v>-279</v>
      </c>
      <c r="M118">
        <v>-279</v>
      </c>
      <c r="N118">
        <v>304</v>
      </c>
      <c r="O118">
        <v>19</v>
      </c>
      <c r="P118">
        <v>44</v>
      </c>
      <c r="Q118">
        <v>10151</v>
      </c>
    </row>
    <row r="119" spans="1:17" x14ac:dyDescent="0.2">
      <c r="G119">
        <f>SUM(G98:G118)</f>
        <v>-661</v>
      </c>
      <c r="H119">
        <f>SUM(H98:H118)</f>
        <v>-47</v>
      </c>
      <c r="J119">
        <f>SUM(J98:J118)</f>
        <v>-3662</v>
      </c>
      <c r="O119">
        <f>SUM(O98:O118)</f>
        <v>242</v>
      </c>
    </row>
  </sheetData>
  <autoFilter ref="A97:U119" xr:uid="{EFA78291-6AC7-EE44-949A-6A9E8DD51CA2}"/>
  <conditionalFormatting sqref="G98:J118">
    <cfRule type="cellIs" dxfId="58" priority="4" operator="greaterThan">
      <formula>0</formula>
    </cfRule>
    <cfRule type="cellIs" dxfId="57" priority="2" operator="greaterThan">
      <formula>0</formula>
    </cfRule>
  </conditionalFormatting>
  <conditionalFormatting sqref="K98:K118">
    <cfRule type="cellIs" dxfId="56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84"/>
  <sheetViews>
    <sheetView workbookViewId="0">
      <selection activeCell="V45" sqref="V45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86"/>
  <sheetViews>
    <sheetView workbookViewId="0">
      <selection activeCell="B12" sqref="B4:B85"/>
      <pivotSelection pane="bottomRight" showHeader="1" activeRow="11" activeCol="1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3" t="s">
        <v>36</v>
      </c>
      <c r="C86" s="4">
        <v>2875680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89"/>
  <sheetViews>
    <sheetView topLeftCell="A5" workbookViewId="0">
      <selection activeCell="A16" sqref="A7:A88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 t="s">
        <v>36</v>
      </c>
      <c r="B89" s="4">
        <v>120205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86"/>
  <sheetViews>
    <sheetView workbookViewId="0">
      <selection activeCell="A8" sqref="A8:B8"/>
      <pivotSelection pane="bottomRight" showHeader="1" extendable="1" start="4" max="80" activeRow="7" click="1" r:id="rId1">
        <pivotArea dataOnly="0" fieldPosition="0">
          <references count="1">
            <reference field="0" count="1">
              <x v="8"/>
            </reference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 t="s">
        <v>36</v>
      </c>
      <c r="B86" s="4">
        <v>31610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82"/>
  <sheetViews>
    <sheetView topLeftCell="B1" workbookViewId="0">
      <selection activeCell="O39" sqref="O39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tabSelected="1" topLeftCell="G1" workbookViewId="0">
      <selection activeCell="Q3" sqref="Q3:Y16"/>
    </sheetView>
  </sheetViews>
  <sheetFormatPr baseColWidth="10" defaultRowHeight="16" x14ac:dyDescent="0.2"/>
  <cols>
    <col min="2" max="2" width="13" bestFit="1" customWidth="1"/>
    <col min="3" max="3" width="9" bestFit="1" customWidth="1"/>
    <col min="4" max="4" width="15" bestFit="1" customWidth="1"/>
    <col min="5" max="5" width="20.1640625" bestFit="1" customWidth="1"/>
    <col min="6" max="6" width="16.33203125" customWidth="1"/>
    <col min="7" max="7" width="8.164062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5" max="25" width="11.83203125" customWidth="1"/>
  </cols>
  <sheetData>
    <row r="1" spans="1:27" x14ac:dyDescent="0.2">
      <c r="R1" s="2" t="s">
        <v>3</v>
      </c>
      <c r="S1" t="s">
        <v>75</v>
      </c>
    </row>
    <row r="2" spans="1:27" x14ac:dyDescent="0.2">
      <c r="X2" t="s">
        <v>65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3" t="s">
        <v>67</v>
      </c>
      <c r="T3" s="23" t="s">
        <v>72</v>
      </c>
      <c r="U3" s="23" t="s">
        <v>73</v>
      </c>
      <c r="V3" s="23" t="s">
        <v>70</v>
      </c>
      <c r="W3" s="23" t="s">
        <v>74</v>
      </c>
      <c r="X3" s="26" t="s">
        <v>76</v>
      </c>
      <c r="Y3" s="26" t="s">
        <v>77</v>
      </c>
    </row>
    <row r="4" spans="1:27" x14ac:dyDescent="0.2">
      <c r="A4" t="s">
        <v>57</v>
      </c>
      <c r="B4" s="3" t="s">
        <v>15</v>
      </c>
      <c r="C4" s="4">
        <v>205</v>
      </c>
      <c r="D4" s="4">
        <v>6</v>
      </c>
      <c r="E4" s="4">
        <v>1243</v>
      </c>
      <c r="F4" s="4">
        <v>1313</v>
      </c>
      <c r="G4" s="4">
        <v>381</v>
      </c>
      <c r="H4" t="s">
        <v>57</v>
      </c>
      <c r="I4" t="s">
        <v>57</v>
      </c>
      <c r="J4" s="4">
        <f>C4</f>
        <v>205</v>
      </c>
      <c r="K4" s="4">
        <f t="shared" ref="K4:N4" si="0">D4</f>
        <v>6</v>
      </c>
      <c r="L4" s="4">
        <f t="shared" si="0"/>
        <v>1243</v>
      </c>
      <c r="M4" s="4">
        <f t="shared" si="0"/>
        <v>1313</v>
      </c>
      <c r="N4" s="4">
        <f t="shared" si="0"/>
        <v>381</v>
      </c>
      <c r="Q4" s="25">
        <v>43885</v>
      </c>
      <c r="R4" s="3">
        <v>9</v>
      </c>
      <c r="S4" s="24">
        <v>401</v>
      </c>
      <c r="T4" s="24">
        <v>105</v>
      </c>
      <c r="U4" s="24">
        <v>543</v>
      </c>
      <c r="V4" s="24">
        <v>50</v>
      </c>
      <c r="W4" s="24">
        <v>29</v>
      </c>
      <c r="X4" s="24">
        <f>SUM(S4:W4)</f>
        <v>1128</v>
      </c>
      <c r="Y4" s="24"/>
    </row>
    <row r="5" spans="1:27" x14ac:dyDescent="0.2">
      <c r="A5" t="s">
        <v>58</v>
      </c>
      <c r="B5" s="3" t="s">
        <v>16</v>
      </c>
      <c r="C5" s="4">
        <v>33</v>
      </c>
      <c r="D5" s="4">
        <v>1</v>
      </c>
      <c r="E5" s="4">
        <v>86</v>
      </c>
      <c r="F5" s="4">
        <v>242</v>
      </c>
      <c r="G5" s="4">
        <v>27</v>
      </c>
      <c r="H5" t="s">
        <v>58</v>
      </c>
      <c r="I5" t="s">
        <v>58</v>
      </c>
      <c r="J5" s="4">
        <f t="shared" ref="J5:J24" si="1">C5</f>
        <v>33</v>
      </c>
      <c r="K5" s="4">
        <f t="shared" ref="K5:K24" si="2">D5</f>
        <v>1</v>
      </c>
      <c r="L5" s="4">
        <f t="shared" ref="L5:L24" si="3">E5</f>
        <v>86</v>
      </c>
      <c r="M5" s="4">
        <f t="shared" ref="M5:M24" si="4">F5</f>
        <v>242</v>
      </c>
      <c r="N5" s="4">
        <f t="shared" ref="N5:N24" si="5">G5</f>
        <v>27</v>
      </c>
      <c r="Q5" s="25">
        <f>Q4+7</f>
        <v>43892</v>
      </c>
      <c r="R5" s="3">
        <v>10</v>
      </c>
      <c r="S5" s="24">
        <v>2250</v>
      </c>
      <c r="T5" s="24">
        <v>462</v>
      </c>
      <c r="U5" s="24">
        <v>1300</v>
      </c>
      <c r="V5" s="24">
        <v>539</v>
      </c>
      <c r="W5" s="24">
        <v>204</v>
      </c>
      <c r="X5" s="24">
        <f t="shared" ref="X5:X15" si="6">SUM(S5:W5)</f>
        <v>4755</v>
      </c>
      <c r="Y5" s="27">
        <f>X5/X4</f>
        <v>4.2154255319148932</v>
      </c>
      <c r="Z5" s="14"/>
      <c r="AA5" s="14"/>
    </row>
    <row r="6" spans="1:27" x14ac:dyDescent="0.2">
      <c r="A6" t="s">
        <v>58</v>
      </c>
      <c r="B6" s="3" t="s">
        <v>17</v>
      </c>
      <c r="C6" s="4">
        <v>56</v>
      </c>
      <c r="D6" s="4">
        <v>2</v>
      </c>
      <c r="E6" s="4">
        <v>447</v>
      </c>
      <c r="F6" s="4">
        <v>544</v>
      </c>
      <c r="G6" s="4">
        <v>95</v>
      </c>
      <c r="H6" t="s">
        <v>58</v>
      </c>
      <c r="I6" t="s">
        <v>58</v>
      </c>
      <c r="J6" s="4">
        <f t="shared" si="1"/>
        <v>56</v>
      </c>
      <c r="K6" s="4">
        <f t="shared" si="2"/>
        <v>2</v>
      </c>
      <c r="L6" s="4">
        <f t="shared" si="3"/>
        <v>447</v>
      </c>
      <c r="M6" s="4">
        <f t="shared" si="4"/>
        <v>544</v>
      </c>
      <c r="N6" s="4">
        <f t="shared" si="5"/>
        <v>95</v>
      </c>
      <c r="Q6" s="25">
        <f t="shared" ref="Q6:Q15" si="7">Q5+7</f>
        <v>43899</v>
      </c>
      <c r="R6" s="3">
        <v>11</v>
      </c>
      <c r="S6" s="24">
        <v>5721</v>
      </c>
      <c r="T6" s="24">
        <v>951</v>
      </c>
      <c r="U6" s="24">
        <v>6017</v>
      </c>
      <c r="V6" s="24">
        <v>1377</v>
      </c>
      <c r="W6" s="24">
        <v>1208</v>
      </c>
      <c r="X6" s="24">
        <f t="shared" si="6"/>
        <v>15274</v>
      </c>
      <c r="Y6" s="27">
        <f t="shared" ref="Y6:Y15" si="8">X6/X5</f>
        <v>3.2121976866456361</v>
      </c>
      <c r="Z6" s="14"/>
      <c r="AA6" s="14"/>
    </row>
    <row r="7" spans="1:27" x14ac:dyDescent="0.2">
      <c r="A7" t="s">
        <v>58</v>
      </c>
      <c r="B7" s="3" t="s">
        <v>18</v>
      </c>
      <c r="C7" s="4">
        <v>341</v>
      </c>
      <c r="D7" s="4">
        <v>17</v>
      </c>
      <c r="E7" s="4">
        <v>1378</v>
      </c>
      <c r="F7" s="4">
        <v>2522</v>
      </c>
      <c r="G7" s="4">
        <v>396</v>
      </c>
      <c r="H7" t="s">
        <v>58</v>
      </c>
      <c r="I7" t="s">
        <v>58</v>
      </c>
      <c r="J7" s="4">
        <f t="shared" si="1"/>
        <v>341</v>
      </c>
      <c r="K7" s="4">
        <f t="shared" si="2"/>
        <v>17</v>
      </c>
      <c r="L7" s="4">
        <f t="shared" si="3"/>
        <v>1378</v>
      </c>
      <c r="M7" s="4">
        <f t="shared" si="4"/>
        <v>2522</v>
      </c>
      <c r="N7" s="4">
        <f t="shared" si="5"/>
        <v>396</v>
      </c>
      <c r="Q7" s="25">
        <f t="shared" si="7"/>
        <v>43906</v>
      </c>
      <c r="R7" s="3">
        <v>12</v>
      </c>
      <c r="S7" s="24">
        <v>9336</v>
      </c>
      <c r="T7" s="24">
        <v>1339</v>
      </c>
      <c r="U7" s="24">
        <v>14256</v>
      </c>
      <c r="V7" s="24">
        <v>4106</v>
      </c>
      <c r="W7" s="24">
        <v>3384</v>
      </c>
      <c r="X7" s="24">
        <f t="shared" si="6"/>
        <v>32421</v>
      </c>
      <c r="Y7" s="27">
        <f t="shared" si="8"/>
        <v>2.1226266858714156</v>
      </c>
      <c r="Z7" s="14"/>
      <c r="AA7" s="14"/>
    </row>
    <row r="8" spans="1:27" x14ac:dyDescent="0.2">
      <c r="A8" t="s">
        <v>59</v>
      </c>
      <c r="B8" s="3" t="s">
        <v>46</v>
      </c>
      <c r="C8" s="4">
        <v>763</v>
      </c>
      <c r="D8" s="4">
        <v>114</v>
      </c>
      <c r="E8" s="4">
        <v>5124</v>
      </c>
      <c r="F8" s="4">
        <v>17166</v>
      </c>
      <c r="G8" s="4">
        <v>3943</v>
      </c>
      <c r="H8" t="s">
        <v>59</v>
      </c>
      <c r="I8" t="s">
        <v>59</v>
      </c>
      <c r="J8" s="4">
        <f t="shared" si="1"/>
        <v>763</v>
      </c>
      <c r="K8" s="4">
        <f t="shared" si="2"/>
        <v>114</v>
      </c>
      <c r="L8" s="4">
        <f t="shared" si="3"/>
        <v>5124</v>
      </c>
      <c r="M8" s="4">
        <f t="shared" si="4"/>
        <v>17166</v>
      </c>
      <c r="N8" s="4">
        <f t="shared" si="5"/>
        <v>3943</v>
      </c>
      <c r="Q8" s="25">
        <f t="shared" si="7"/>
        <v>43913</v>
      </c>
      <c r="R8" s="3">
        <v>13</v>
      </c>
      <c r="S8" s="24">
        <v>8968</v>
      </c>
      <c r="T8" s="24">
        <v>999</v>
      </c>
      <c r="U8" s="24">
        <v>17417</v>
      </c>
      <c r="V8" s="24">
        <v>6312</v>
      </c>
      <c r="W8" s="24">
        <v>5198</v>
      </c>
      <c r="X8" s="24">
        <f t="shared" si="6"/>
        <v>38894</v>
      </c>
      <c r="Y8" s="27">
        <f t="shared" si="8"/>
        <v>1.1996545448937417</v>
      </c>
      <c r="Z8" s="14"/>
      <c r="AA8" s="14"/>
    </row>
    <row r="9" spans="1:27" x14ac:dyDescent="0.2">
      <c r="A9" t="s">
        <v>59</v>
      </c>
      <c r="B9" s="3" t="s">
        <v>19</v>
      </c>
      <c r="C9" s="4">
        <v>80</v>
      </c>
      <c r="D9" s="4">
        <v>3</v>
      </c>
      <c r="E9" s="4">
        <v>658</v>
      </c>
      <c r="F9" s="4">
        <v>2116</v>
      </c>
      <c r="G9" s="4">
        <v>318</v>
      </c>
      <c r="H9" t="s">
        <v>59</v>
      </c>
      <c r="I9" t="s">
        <v>59</v>
      </c>
      <c r="J9" s="4">
        <f t="shared" si="1"/>
        <v>80</v>
      </c>
      <c r="K9" s="4">
        <f t="shared" si="2"/>
        <v>3</v>
      </c>
      <c r="L9" s="4">
        <f t="shared" si="3"/>
        <v>658</v>
      </c>
      <c r="M9" s="4">
        <f t="shared" si="4"/>
        <v>2116</v>
      </c>
      <c r="N9" s="4">
        <f t="shared" si="5"/>
        <v>318</v>
      </c>
      <c r="Q9" s="25">
        <f t="shared" si="7"/>
        <v>43920</v>
      </c>
      <c r="R9" s="3">
        <v>14</v>
      </c>
      <c r="S9" s="24">
        <v>2334</v>
      </c>
      <c r="T9" s="24">
        <v>138</v>
      </c>
      <c r="U9" s="24">
        <v>15737</v>
      </c>
      <c r="V9" s="24">
        <v>8612</v>
      </c>
      <c r="W9" s="24">
        <v>5339</v>
      </c>
      <c r="X9" s="24">
        <f t="shared" si="6"/>
        <v>32160</v>
      </c>
      <c r="Y9" s="27">
        <f t="shared" si="8"/>
        <v>0.8268627551807477</v>
      </c>
      <c r="Z9" s="14"/>
      <c r="AA9" s="14"/>
    </row>
    <row r="10" spans="1:27" x14ac:dyDescent="0.2">
      <c r="A10" t="s">
        <v>57</v>
      </c>
      <c r="B10" s="3" t="s">
        <v>20</v>
      </c>
      <c r="C10" s="4">
        <v>1173</v>
      </c>
      <c r="D10" s="4">
        <v>79</v>
      </c>
      <c r="E10" s="4">
        <v>2836</v>
      </c>
      <c r="F10" s="4">
        <v>2672</v>
      </c>
      <c r="G10" s="4">
        <v>604</v>
      </c>
      <c r="H10" t="s">
        <v>57</v>
      </c>
      <c r="I10" t="s">
        <v>57</v>
      </c>
      <c r="J10" s="4">
        <f t="shared" si="1"/>
        <v>1173</v>
      </c>
      <c r="K10" s="4">
        <f t="shared" si="2"/>
        <v>79</v>
      </c>
      <c r="L10" s="4">
        <f t="shared" si="3"/>
        <v>2836</v>
      </c>
      <c r="M10" s="4">
        <f t="shared" si="4"/>
        <v>2672</v>
      </c>
      <c r="N10" s="4">
        <f t="shared" si="5"/>
        <v>604</v>
      </c>
      <c r="Q10" s="25">
        <f t="shared" si="7"/>
        <v>43927</v>
      </c>
      <c r="R10" s="3">
        <v>15</v>
      </c>
      <c r="S10" s="24">
        <v>-866</v>
      </c>
      <c r="T10" s="24">
        <v>-613</v>
      </c>
      <c r="U10" s="24">
        <v>13474</v>
      </c>
      <c r="V10" s="24">
        <v>11538</v>
      </c>
      <c r="W10" s="24">
        <v>4106</v>
      </c>
      <c r="X10" s="24">
        <f t="shared" si="6"/>
        <v>27639</v>
      </c>
      <c r="Y10" s="27">
        <f t="shared" si="8"/>
        <v>0.85942164179104474</v>
      </c>
      <c r="Z10" s="14"/>
      <c r="AA10" s="14"/>
    </row>
    <row r="11" spans="1:27" x14ac:dyDescent="0.2">
      <c r="A11" t="s">
        <v>59</v>
      </c>
      <c r="B11" s="3" t="s">
        <v>21</v>
      </c>
      <c r="C11" s="4">
        <v>385</v>
      </c>
      <c r="D11" s="4">
        <v>31</v>
      </c>
      <c r="E11" s="4">
        <v>2187</v>
      </c>
      <c r="F11" s="4">
        <v>5121</v>
      </c>
      <c r="G11" s="4">
        <v>1336</v>
      </c>
      <c r="H11" t="s">
        <v>59</v>
      </c>
      <c r="I11" t="s">
        <v>59</v>
      </c>
      <c r="J11" s="4">
        <f t="shared" si="1"/>
        <v>385</v>
      </c>
      <c r="K11" s="4">
        <f t="shared" si="2"/>
        <v>31</v>
      </c>
      <c r="L11" s="4">
        <f t="shared" si="3"/>
        <v>2187</v>
      </c>
      <c r="M11" s="4">
        <f t="shared" si="4"/>
        <v>5121</v>
      </c>
      <c r="N11" s="4">
        <f t="shared" si="5"/>
        <v>1336</v>
      </c>
      <c r="Q11" s="25">
        <f t="shared" si="7"/>
        <v>43934</v>
      </c>
      <c r="R11" s="3">
        <v>16</v>
      </c>
      <c r="S11" s="24">
        <v>-3137</v>
      </c>
      <c r="T11" s="24">
        <v>-648</v>
      </c>
      <c r="U11" s="24">
        <v>11287</v>
      </c>
      <c r="V11" s="24">
        <v>12393</v>
      </c>
      <c r="W11" s="24">
        <v>3759</v>
      </c>
      <c r="X11" s="24">
        <f t="shared" si="6"/>
        <v>23654</v>
      </c>
      <c r="Y11" s="27">
        <f t="shared" si="8"/>
        <v>0.85581967509678358</v>
      </c>
      <c r="Z11" s="14"/>
      <c r="AA11" s="14"/>
    </row>
    <row r="12" spans="1:27" x14ac:dyDescent="0.2">
      <c r="A12" t="s">
        <v>59</v>
      </c>
      <c r="B12" s="3" t="s">
        <v>22</v>
      </c>
      <c r="C12" s="4">
        <v>4705</v>
      </c>
      <c r="D12" s="4">
        <v>276</v>
      </c>
      <c r="E12" s="4">
        <v>22765</v>
      </c>
      <c r="F12" s="4">
        <v>40962</v>
      </c>
      <c r="G12" s="4">
        <v>15411</v>
      </c>
      <c r="H12" t="s">
        <v>59</v>
      </c>
      <c r="I12" t="s">
        <v>59</v>
      </c>
      <c r="J12" s="4">
        <f t="shared" si="1"/>
        <v>4705</v>
      </c>
      <c r="K12" s="4">
        <f t="shared" si="2"/>
        <v>276</v>
      </c>
      <c r="L12" s="4">
        <f t="shared" si="3"/>
        <v>22765</v>
      </c>
      <c r="M12" s="4">
        <f t="shared" si="4"/>
        <v>40962</v>
      </c>
      <c r="N12" s="4">
        <f t="shared" si="5"/>
        <v>15411</v>
      </c>
      <c r="Q12" s="25">
        <f t="shared" si="7"/>
        <v>43941</v>
      </c>
      <c r="R12" s="3">
        <v>17</v>
      </c>
      <c r="S12" s="24">
        <v>-3474</v>
      </c>
      <c r="T12" s="24">
        <v>-631</v>
      </c>
      <c r="U12" s="24">
        <v>2181</v>
      </c>
      <c r="V12" s="24">
        <v>18193</v>
      </c>
      <c r="W12" s="24">
        <v>3157</v>
      </c>
      <c r="X12" s="24">
        <f t="shared" si="6"/>
        <v>19426</v>
      </c>
      <c r="Y12" s="27">
        <f t="shared" si="8"/>
        <v>0.82125644711253909</v>
      </c>
      <c r="Z12" s="14"/>
      <c r="AA12" s="14"/>
    </row>
    <row r="13" spans="1:27" x14ac:dyDescent="0.2">
      <c r="A13" t="s">
        <v>57</v>
      </c>
      <c r="B13" s="3" t="s">
        <v>23</v>
      </c>
      <c r="C13" s="4">
        <v>178</v>
      </c>
      <c r="D13" s="4">
        <v>18</v>
      </c>
      <c r="E13" s="4">
        <v>2599</v>
      </c>
      <c r="F13" s="4">
        <v>2847</v>
      </c>
      <c r="G13" s="4">
        <v>977</v>
      </c>
      <c r="H13" t="s">
        <v>57</v>
      </c>
      <c r="I13" t="s">
        <v>57</v>
      </c>
      <c r="J13" s="4">
        <f t="shared" si="1"/>
        <v>178</v>
      </c>
      <c r="K13" s="4">
        <f t="shared" si="2"/>
        <v>18</v>
      </c>
      <c r="L13" s="4">
        <f t="shared" si="3"/>
        <v>2599</v>
      </c>
      <c r="M13" s="4">
        <f t="shared" si="4"/>
        <v>2847</v>
      </c>
      <c r="N13" s="4">
        <f t="shared" si="5"/>
        <v>977</v>
      </c>
      <c r="Q13" s="25">
        <f t="shared" si="7"/>
        <v>43948</v>
      </c>
      <c r="R13" s="3">
        <v>18</v>
      </c>
      <c r="S13" s="24">
        <v>-4176</v>
      </c>
      <c r="T13" s="24">
        <v>-563</v>
      </c>
      <c r="U13" s="24">
        <v>-404</v>
      </c>
      <c r="V13" s="24">
        <v>16794</v>
      </c>
      <c r="W13" s="24">
        <v>2326</v>
      </c>
      <c r="X13" s="24">
        <f t="shared" si="6"/>
        <v>13977</v>
      </c>
      <c r="Y13" s="27">
        <f t="shared" si="8"/>
        <v>0.71949963965819008</v>
      </c>
      <c r="Z13" s="14"/>
      <c r="AA13" s="14"/>
    </row>
    <row r="14" spans="1:27" x14ac:dyDescent="0.2">
      <c r="A14" t="s">
        <v>58</v>
      </c>
      <c r="B14" s="3" t="s">
        <v>24</v>
      </c>
      <c r="C14" s="4">
        <v>8</v>
      </c>
      <c r="D14" s="4">
        <v>2</v>
      </c>
      <c r="E14" s="4">
        <v>217</v>
      </c>
      <c r="F14" s="4">
        <v>158</v>
      </c>
      <c r="G14" s="4">
        <v>22</v>
      </c>
      <c r="H14" t="s">
        <v>58</v>
      </c>
      <c r="I14" t="s">
        <v>58</v>
      </c>
      <c r="J14" s="4">
        <f t="shared" si="1"/>
        <v>8</v>
      </c>
      <c r="K14" s="4">
        <f t="shared" si="2"/>
        <v>2</v>
      </c>
      <c r="L14" s="4">
        <f t="shared" si="3"/>
        <v>217</v>
      </c>
      <c r="M14" s="4">
        <f t="shared" si="4"/>
        <v>158</v>
      </c>
      <c r="N14" s="4">
        <f t="shared" si="5"/>
        <v>22</v>
      </c>
      <c r="Q14" s="25">
        <f t="shared" si="7"/>
        <v>43955</v>
      </c>
      <c r="R14" s="3">
        <v>19</v>
      </c>
      <c r="S14" s="24">
        <v>-3523</v>
      </c>
      <c r="T14" s="24">
        <v>-505</v>
      </c>
      <c r="U14" s="24">
        <v>-11834</v>
      </c>
      <c r="V14" s="24">
        <v>23117</v>
      </c>
      <c r="W14" s="24">
        <v>1685</v>
      </c>
      <c r="X14" s="24">
        <f t="shared" si="6"/>
        <v>8940</v>
      </c>
      <c r="Y14" s="27">
        <f t="shared" si="8"/>
        <v>0.63962223653144457</v>
      </c>
      <c r="Z14" s="14"/>
      <c r="AA14" s="14"/>
    </row>
    <row r="15" spans="1:27" x14ac:dyDescent="0.2">
      <c r="A15" t="s">
        <v>59</v>
      </c>
      <c r="B15" s="3" t="s">
        <v>25</v>
      </c>
      <c r="C15" s="4">
        <v>50</v>
      </c>
      <c r="D15" s="4">
        <v>5</v>
      </c>
      <c r="E15" s="4">
        <v>304</v>
      </c>
      <c r="F15" s="4">
        <v>1929</v>
      </c>
      <c r="G15" s="4">
        <v>290</v>
      </c>
      <c r="H15" t="s">
        <v>59</v>
      </c>
      <c r="I15" t="s">
        <v>59</v>
      </c>
      <c r="J15" s="4">
        <f t="shared" si="1"/>
        <v>50</v>
      </c>
      <c r="K15" s="4">
        <f t="shared" si="2"/>
        <v>5</v>
      </c>
      <c r="L15" s="4">
        <f t="shared" si="3"/>
        <v>304</v>
      </c>
      <c r="M15" s="4">
        <f t="shared" si="4"/>
        <v>1929</v>
      </c>
      <c r="N15" s="4">
        <f t="shared" si="5"/>
        <v>290</v>
      </c>
      <c r="Q15" s="25">
        <f t="shared" si="7"/>
        <v>43962</v>
      </c>
      <c r="R15" s="3">
        <v>20</v>
      </c>
      <c r="S15" s="24">
        <v>-3042</v>
      </c>
      <c r="T15" s="24">
        <v>-226</v>
      </c>
      <c r="U15" s="24">
        <v>-9504</v>
      </c>
      <c r="V15" s="24">
        <v>17174</v>
      </c>
      <c r="W15" s="24">
        <v>1215</v>
      </c>
      <c r="X15" s="24">
        <f t="shared" si="6"/>
        <v>5617</v>
      </c>
      <c r="Y15" s="27">
        <f t="shared" si="8"/>
        <v>0.62829977628635347</v>
      </c>
      <c r="Z15" s="14"/>
      <c r="AA15" s="14"/>
    </row>
    <row r="16" spans="1:27" x14ac:dyDescent="0.2">
      <c r="A16" t="s">
        <v>59</v>
      </c>
      <c r="B16" s="3" t="s">
        <v>26</v>
      </c>
      <c r="C16" s="4">
        <v>53</v>
      </c>
      <c r="D16" s="4">
        <v>9</v>
      </c>
      <c r="E16" s="4">
        <v>344</v>
      </c>
      <c r="F16" s="4">
        <v>3461</v>
      </c>
      <c r="G16" s="4">
        <v>451</v>
      </c>
      <c r="H16" t="s">
        <v>59</v>
      </c>
      <c r="I16" t="s">
        <v>59</v>
      </c>
      <c r="J16" s="4">
        <f t="shared" si="1"/>
        <v>53</v>
      </c>
      <c r="K16" s="4">
        <f t="shared" si="2"/>
        <v>9</v>
      </c>
      <c r="L16" s="4">
        <f t="shared" si="3"/>
        <v>344</v>
      </c>
      <c r="M16" s="4">
        <f t="shared" si="4"/>
        <v>3461</v>
      </c>
      <c r="N16" s="4">
        <f t="shared" si="5"/>
        <v>451</v>
      </c>
      <c r="R16" s="3" t="s">
        <v>36</v>
      </c>
      <c r="S16" s="24">
        <v>10792</v>
      </c>
      <c r="T16" s="24">
        <v>808</v>
      </c>
      <c r="U16" s="24">
        <v>60470</v>
      </c>
      <c r="V16" s="24">
        <v>120205</v>
      </c>
      <c r="W16" s="24">
        <v>31610</v>
      </c>
      <c r="X16" s="28"/>
    </row>
    <row r="17" spans="1:14" x14ac:dyDescent="0.2">
      <c r="A17" t="s">
        <v>59</v>
      </c>
      <c r="B17" s="3" t="s">
        <v>27</v>
      </c>
      <c r="C17" s="4">
        <v>1593</v>
      </c>
      <c r="D17" s="4">
        <v>108</v>
      </c>
      <c r="E17" s="4">
        <v>9412</v>
      </c>
      <c r="F17" s="4">
        <v>14676</v>
      </c>
      <c r="G17" s="4">
        <v>3557</v>
      </c>
      <c r="H17" t="s">
        <v>59</v>
      </c>
      <c r="I17" t="s">
        <v>59</v>
      </c>
      <c r="J17" s="4">
        <f t="shared" si="1"/>
        <v>1593</v>
      </c>
      <c r="K17" s="4">
        <f t="shared" si="2"/>
        <v>108</v>
      </c>
      <c r="L17" s="4">
        <f t="shared" si="3"/>
        <v>9412</v>
      </c>
      <c r="M17" s="4">
        <f t="shared" si="4"/>
        <v>14676</v>
      </c>
      <c r="N17" s="4">
        <f t="shared" si="5"/>
        <v>3557</v>
      </c>
    </row>
    <row r="18" spans="1:14" x14ac:dyDescent="0.2">
      <c r="A18" t="s">
        <v>58</v>
      </c>
      <c r="B18" s="3" t="s">
        <v>28</v>
      </c>
      <c r="C18" s="4">
        <v>285</v>
      </c>
      <c r="D18" s="4">
        <v>23</v>
      </c>
      <c r="E18" s="4">
        <v>1873</v>
      </c>
      <c r="F18" s="4">
        <v>1724</v>
      </c>
      <c r="G18" s="4">
        <v>461</v>
      </c>
      <c r="H18" t="s">
        <v>58</v>
      </c>
      <c r="I18" t="s">
        <v>58</v>
      </c>
      <c r="J18" s="4">
        <f t="shared" si="1"/>
        <v>285</v>
      </c>
      <c r="K18" s="4">
        <f t="shared" si="2"/>
        <v>23</v>
      </c>
      <c r="L18" s="4">
        <f t="shared" si="3"/>
        <v>1873</v>
      </c>
      <c r="M18" s="4">
        <f t="shared" si="4"/>
        <v>1724</v>
      </c>
      <c r="N18" s="4">
        <f t="shared" si="5"/>
        <v>461</v>
      </c>
    </row>
    <row r="19" spans="1:14" x14ac:dyDescent="0.2">
      <c r="A19" t="s">
        <v>58</v>
      </c>
      <c r="B19" s="3" t="s">
        <v>29</v>
      </c>
      <c r="C19" s="4">
        <v>75</v>
      </c>
      <c r="D19" s="4">
        <v>10</v>
      </c>
      <c r="E19" s="4">
        <v>376</v>
      </c>
      <c r="F19" s="4">
        <v>762</v>
      </c>
      <c r="G19" s="4">
        <v>125</v>
      </c>
      <c r="H19" t="s">
        <v>58</v>
      </c>
      <c r="I19" t="s">
        <v>58</v>
      </c>
      <c r="J19" s="4">
        <f t="shared" si="1"/>
        <v>75</v>
      </c>
      <c r="K19" s="4">
        <f t="shared" si="2"/>
        <v>10</v>
      </c>
      <c r="L19" s="4">
        <f t="shared" si="3"/>
        <v>376</v>
      </c>
      <c r="M19" s="4">
        <f t="shared" si="4"/>
        <v>762</v>
      </c>
      <c r="N19" s="4">
        <f t="shared" si="5"/>
        <v>125</v>
      </c>
    </row>
    <row r="20" spans="1:14" x14ac:dyDescent="0.2">
      <c r="A20" t="s">
        <v>58</v>
      </c>
      <c r="B20" s="3" t="s">
        <v>30</v>
      </c>
      <c r="C20" s="4">
        <v>198</v>
      </c>
      <c r="D20" s="4">
        <v>11</v>
      </c>
      <c r="E20" s="4">
        <v>1551</v>
      </c>
      <c r="F20" s="4">
        <v>1351</v>
      </c>
      <c r="G20" s="4">
        <v>263</v>
      </c>
      <c r="H20" t="s">
        <v>58</v>
      </c>
      <c r="I20" t="s">
        <v>58</v>
      </c>
      <c r="J20" s="4">
        <f t="shared" si="1"/>
        <v>198</v>
      </c>
      <c r="K20" s="4">
        <f t="shared" si="2"/>
        <v>11</v>
      </c>
      <c r="L20" s="4">
        <f t="shared" si="3"/>
        <v>1551</v>
      </c>
      <c r="M20" s="4">
        <f t="shared" si="4"/>
        <v>1351</v>
      </c>
      <c r="N20" s="4">
        <f t="shared" si="5"/>
        <v>263</v>
      </c>
    </row>
    <row r="21" spans="1:14" x14ac:dyDescent="0.2">
      <c r="A21" t="s">
        <v>57</v>
      </c>
      <c r="B21" s="3" t="s">
        <v>31</v>
      </c>
      <c r="C21" s="4">
        <v>238</v>
      </c>
      <c r="D21" s="4">
        <v>67</v>
      </c>
      <c r="E21" s="4">
        <v>2863</v>
      </c>
      <c r="F21" s="4">
        <v>5739</v>
      </c>
      <c r="G21" s="4">
        <v>976</v>
      </c>
      <c r="H21" t="s">
        <v>57</v>
      </c>
      <c r="I21" t="s">
        <v>57</v>
      </c>
      <c r="J21" s="4">
        <f t="shared" si="1"/>
        <v>238</v>
      </c>
      <c r="K21" s="4">
        <f t="shared" si="2"/>
        <v>67</v>
      </c>
      <c r="L21" s="4">
        <f t="shared" si="3"/>
        <v>2863</v>
      </c>
      <c r="M21" s="4">
        <f t="shared" si="4"/>
        <v>5739</v>
      </c>
      <c r="N21" s="4">
        <f t="shared" si="5"/>
        <v>976</v>
      </c>
    </row>
    <row r="22" spans="1:14" x14ac:dyDescent="0.2">
      <c r="A22" t="s">
        <v>57</v>
      </c>
      <c r="B22" s="3" t="s">
        <v>32</v>
      </c>
      <c r="C22" s="4">
        <v>25</v>
      </c>
      <c r="D22" s="4">
        <v>2</v>
      </c>
      <c r="E22" s="4">
        <v>63</v>
      </c>
      <c r="F22" s="4">
        <v>1259</v>
      </c>
      <c r="G22" s="4">
        <v>73</v>
      </c>
      <c r="H22" t="s">
        <v>57</v>
      </c>
      <c r="I22" t="s">
        <v>57</v>
      </c>
      <c r="J22" s="4">
        <f t="shared" si="1"/>
        <v>25</v>
      </c>
      <c r="K22" s="4">
        <f t="shared" si="2"/>
        <v>2</v>
      </c>
      <c r="L22" s="4">
        <f t="shared" si="3"/>
        <v>63</v>
      </c>
      <c r="M22" s="4">
        <f t="shared" si="4"/>
        <v>1259</v>
      </c>
      <c r="N22" s="4">
        <f t="shared" si="5"/>
        <v>73</v>
      </c>
    </row>
    <row r="23" spans="1:14" x14ac:dyDescent="0.2">
      <c r="A23" t="s">
        <v>59</v>
      </c>
      <c r="B23" s="3" t="s">
        <v>33</v>
      </c>
      <c r="C23" s="4">
        <v>37</v>
      </c>
      <c r="D23" s="4">
        <v>0</v>
      </c>
      <c r="E23" s="4">
        <v>40</v>
      </c>
      <c r="F23" s="4">
        <v>953</v>
      </c>
      <c r="G23" s="4">
        <v>142</v>
      </c>
      <c r="H23" t="s">
        <v>59</v>
      </c>
      <c r="I23" t="s">
        <v>59</v>
      </c>
      <c r="J23" s="4">
        <f t="shared" si="1"/>
        <v>37</v>
      </c>
      <c r="K23" s="4">
        <f t="shared" si="2"/>
        <v>0</v>
      </c>
      <c r="L23" s="4">
        <f t="shared" si="3"/>
        <v>40</v>
      </c>
      <c r="M23" s="4">
        <f t="shared" si="4"/>
        <v>953</v>
      </c>
      <c r="N23" s="4">
        <f t="shared" si="5"/>
        <v>142</v>
      </c>
    </row>
    <row r="24" spans="1:14" x14ac:dyDescent="0.2">
      <c r="A24" t="s">
        <v>59</v>
      </c>
      <c r="B24" s="3" t="s">
        <v>34</v>
      </c>
      <c r="C24" s="4">
        <v>311</v>
      </c>
      <c r="D24" s="4">
        <v>24</v>
      </c>
      <c r="E24" s="4">
        <v>4104</v>
      </c>
      <c r="F24" s="4">
        <v>12688</v>
      </c>
      <c r="G24" s="4">
        <v>1762</v>
      </c>
      <c r="H24" t="s">
        <v>59</v>
      </c>
      <c r="I24" t="s">
        <v>59</v>
      </c>
      <c r="J24" s="4">
        <f t="shared" si="1"/>
        <v>311</v>
      </c>
      <c r="K24" s="4">
        <f t="shared" si="2"/>
        <v>24</v>
      </c>
      <c r="L24" s="4">
        <f t="shared" si="3"/>
        <v>4104</v>
      </c>
      <c r="M24" s="4">
        <f t="shared" si="4"/>
        <v>12688</v>
      </c>
      <c r="N24" s="4">
        <f t="shared" si="5"/>
        <v>1762</v>
      </c>
    </row>
    <row r="25" spans="1:14" x14ac:dyDescent="0.2">
      <c r="B25" s="3" t="s">
        <v>64</v>
      </c>
      <c r="C25" s="4"/>
      <c r="D25" s="4"/>
      <c r="E25" s="4"/>
      <c r="F25" s="4"/>
      <c r="G25" s="4"/>
    </row>
    <row r="26" spans="1:14" x14ac:dyDescent="0.2">
      <c r="B26" s="3" t="s">
        <v>36</v>
      </c>
      <c r="C26" s="4">
        <v>10792</v>
      </c>
      <c r="D26" s="4">
        <v>808</v>
      </c>
      <c r="E26" s="4">
        <v>60470</v>
      </c>
      <c r="F26" s="4">
        <v>120205</v>
      </c>
      <c r="G26" s="4">
        <v>31610</v>
      </c>
    </row>
    <row r="30" spans="1:14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14" x14ac:dyDescent="0.2">
      <c r="B31" s="3" t="s">
        <v>57</v>
      </c>
      <c r="C31" s="22">
        <v>1819</v>
      </c>
      <c r="D31" s="22">
        <v>172</v>
      </c>
      <c r="E31" s="22">
        <v>9604</v>
      </c>
      <c r="F31" s="22">
        <v>13830</v>
      </c>
      <c r="G31" s="22">
        <v>3011</v>
      </c>
      <c r="H31" s="15">
        <f>SUM(C31:G31)</f>
        <v>28436</v>
      </c>
      <c r="I31" s="14">
        <f>H31/$H$34</f>
        <v>0.12701163543783639</v>
      </c>
    </row>
    <row r="32" spans="1:14" x14ac:dyDescent="0.2">
      <c r="B32" s="3" t="s">
        <v>59</v>
      </c>
      <c r="C32" s="22">
        <v>7977</v>
      </c>
      <c r="D32" s="22">
        <v>570</v>
      </c>
      <c r="E32" s="22">
        <v>44938</v>
      </c>
      <c r="F32" s="22">
        <v>99072</v>
      </c>
      <c r="G32" s="22">
        <v>27210</v>
      </c>
      <c r="H32" s="15">
        <f t="shared" ref="H32:H33" si="9">SUM(C32:G32)</f>
        <v>179767</v>
      </c>
      <c r="I32" s="14">
        <f t="shared" ref="I32:I33" si="10">H32/$H$34</f>
        <v>0.8029434754449829</v>
      </c>
    </row>
    <row r="33" spans="2:9" x14ac:dyDescent="0.2">
      <c r="B33" s="3" t="s">
        <v>58</v>
      </c>
      <c r="C33" s="22">
        <v>996</v>
      </c>
      <c r="D33" s="22">
        <v>66</v>
      </c>
      <c r="E33" s="22">
        <v>5928</v>
      </c>
      <c r="F33" s="22">
        <v>7303</v>
      </c>
      <c r="G33" s="22">
        <v>1389</v>
      </c>
      <c r="H33" s="15">
        <f t="shared" si="9"/>
        <v>15682</v>
      </c>
      <c r="I33" s="14">
        <f t="shared" si="10"/>
        <v>7.0044889117180695E-2</v>
      </c>
    </row>
    <row r="34" spans="2:9" x14ac:dyDescent="0.2">
      <c r="B34" s="3" t="s">
        <v>36</v>
      </c>
      <c r="C34" s="22">
        <v>10792</v>
      </c>
      <c r="D34" s="22">
        <v>808</v>
      </c>
      <c r="E34" s="22">
        <v>60470</v>
      </c>
      <c r="F34" s="22">
        <v>120205</v>
      </c>
      <c r="G34" s="22">
        <v>31610</v>
      </c>
      <c r="H34" s="16">
        <f>SUM(H31:H33)</f>
        <v>223885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2020-05-15T17:02:43Z</dcterms:modified>
</cp:coreProperties>
</file>