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edevito/Downloads/TSE COMET/replication package/projects dataset/RQ2-RQ3/"/>
    </mc:Choice>
  </mc:AlternateContent>
  <xr:revisionPtr revIDLastSave="0" documentId="13_ncr:1_{DA238212-2E9E-2040-B468-AB7690969D81}" xr6:coauthVersionLast="36" xr6:coauthVersionMax="36" xr10:uidLastSave="{00000000-0000-0000-0000-000000000000}"/>
  <bookViews>
    <workbookView xWindow="760" yWindow="500" windowWidth="28040" windowHeight="13240" activeTab="6" xr2:uid="{00000000-000D-0000-FFFF-FFFF00000000}"/>
  </bookViews>
  <sheets>
    <sheet name="Summary" sheetId="9" r:id="rId1"/>
    <sheet name="Time FP1" sheetId="4" r:id="rId2"/>
    <sheet name="Time FP2" sheetId="5" r:id="rId3"/>
    <sheet name="Time FP3" sheetId="6" r:id="rId4"/>
    <sheet name="Time FP4" sheetId="7" r:id="rId5"/>
    <sheet name="Time FP5" sheetId="8" r:id="rId6"/>
    <sheet name="Fine-tuning time" sheetId="10" r:id="rId7"/>
  </sheets>
  <calcPr calcId="181029"/>
</workbook>
</file>

<file path=xl/calcChain.xml><?xml version="1.0" encoding="utf-8"?>
<calcChain xmlns="http://schemas.openxmlformats.org/spreadsheetml/2006/main">
  <c r="C11" i="9" l="1"/>
  <c r="I17" i="4"/>
  <c r="C5" i="9"/>
  <c r="C11" i="10" l="1"/>
  <c r="C2" i="9" l="1"/>
  <c r="C11" i="8" l="1"/>
  <c r="I15" i="4" s="1"/>
  <c r="C11" i="7" l="1"/>
  <c r="I14" i="4" s="1"/>
  <c r="C11" i="6" l="1"/>
  <c r="I13" i="4" s="1"/>
  <c r="C11" i="5" l="1"/>
  <c r="I12" i="4" s="1"/>
  <c r="C11" i="4" l="1"/>
  <c r="C3" i="9" l="1"/>
  <c r="C9" i="9" s="1"/>
  <c r="I11" i="4"/>
  <c r="I16" i="4" s="1"/>
  <c r="I18" i="4" s="1"/>
  <c r="I19" i="4" s="1"/>
  <c r="I20" i="4" s="1"/>
  <c r="C4" i="9" l="1"/>
  <c r="C10" i="9"/>
  <c r="C12" i="9" s="1"/>
  <c r="B18" i="9" s="1"/>
  <c r="D18" i="9" l="1"/>
  <c r="D19" i="9" s="1"/>
  <c r="D21" i="9" s="1"/>
  <c r="C18" i="9"/>
  <c r="C19" i="9" s="1"/>
  <c r="C21" i="9" s="1"/>
</calcChain>
</file>

<file path=xl/sharedStrings.xml><?xml version="1.0" encoding="utf-8"?>
<sst xmlns="http://schemas.openxmlformats.org/spreadsheetml/2006/main" count="58" uniqueCount="34">
  <si>
    <t>Participants</t>
  </si>
  <si>
    <t>COMET duration</t>
  </si>
  <si>
    <t>AVG</t>
  </si>
  <si>
    <t>AVG COMET duration per CFP</t>
  </si>
  <si>
    <t xml:space="preserve">CFP </t>
  </si>
  <si>
    <t>CFP</t>
  </si>
  <si>
    <t>A</t>
  </si>
  <si>
    <t>B</t>
  </si>
  <si>
    <t>A+B</t>
  </si>
  <si>
    <t>COMET Measurement Duration</t>
  </si>
  <si>
    <t>TOTAL TIME</t>
  </si>
  <si>
    <t>sec.</t>
  </si>
  <si>
    <t>CFPs</t>
  </si>
  <si>
    <t>Seconds per CFP</t>
  </si>
  <si>
    <t>POTENTIAL CFPs in 8 hours</t>
  </si>
  <si>
    <t>PROFESSIONAL MEASURER</t>
  </si>
  <si>
    <t>days</t>
  </si>
  <si>
    <t xml:space="preserve">    No. Of CFPs/day</t>
  </si>
  <si>
    <t>Range</t>
  </si>
  <si>
    <t>seconds</t>
  </si>
  <si>
    <t>(Total time to execute COMET and manually fine-tune the analysis)</t>
  </si>
  <si>
    <t>(A+B)/CFP</t>
  </si>
  <si>
    <t>% REDUCTION USING COMET</t>
  </si>
  <si>
    <t>FP</t>
  </si>
  <si>
    <t>TOTAL Time</t>
  </si>
  <si>
    <t>Average COMET duration (seconds)</t>
  </si>
  <si>
    <t>TOTAL Number of CFPs in 8 hours</t>
  </si>
  <si>
    <t>TOTAL CFP in FID-TCT</t>
  </si>
  <si>
    <t>(Average Total Measurement time to execute COMET for measuring all the FPs of FID-TCT)</t>
  </si>
  <si>
    <t>Time</t>
  </si>
  <si>
    <t>TOTAL FINE-TUNING TIME</t>
  </si>
  <si>
    <t>FINE-TUNIING Time</t>
  </si>
  <si>
    <t>TOTAL COMET Time</t>
  </si>
  <si>
    <t>CFPs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</si>
</sst>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16" fillId="0" borderId="10" xfId="0" applyFont="1" applyBorder="1" applyAlignment="1">
      <alignment horizontal="right"/>
    </xf>
    <xf numFmtId="0" fontId="16" fillId="0" borderId="0" xfId="0" applyFont="1"/>
    <xf numFmtId="2" fontId="16" fillId="0" borderId="10" xfId="0" applyNumberFormat="1" applyFont="1" applyBorder="1"/>
    <xf numFmtId="0" fontId="16" fillId="0" borderId="10" xfId="0" applyFont="1" applyBorder="1" applyAlignment="1">
      <alignment horizontal="center"/>
    </xf>
    <xf numFmtId="164" fontId="16" fillId="0" borderId="10" xfId="0" applyNumberFormat="1" applyFont="1" applyBorder="1"/>
    <xf numFmtId="2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0" fontId="19" fillId="0" borderId="0" xfId="0" applyFont="1"/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0" fontId="0" fillId="0" borderId="0" xfId="0" applyAlignment="1"/>
    <xf numFmtId="10" fontId="16" fillId="0" borderId="0" xfId="0" applyNumberFormat="1" applyFont="1"/>
    <xf numFmtId="10" fontId="19" fillId="0" borderId="0" xfId="0" applyNumberFormat="1" applyFont="1"/>
    <xf numFmtId="0" fontId="0" fillId="0" borderId="10" xfId="0" applyBorder="1" applyAlignment="1">
      <alignment horizontal="center"/>
    </xf>
    <xf numFmtId="0" fontId="19" fillId="0" borderId="10" xfId="0" applyFont="1" applyBorder="1"/>
    <xf numFmtId="2" fontId="0" fillId="0" borderId="10" xfId="0" applyNumberFormat="1" applyBorder="1"/>
    <xf numFmtId="0" fontId="16" fillId="0" borderId="10" xfId="0" applyFont="1" applyBorder="1" applyAlignment="1">
      <alignment horizontal="left" vertical="top"/>
    </xf>
    <xf numFmtId="2" fontId="19" fillId="0" borderId="10" xfId="0" quotePrefix="1" applyNumberFormat="1" applyFont="1" applyBorder="1" applyAlignment="1"/>
    <xf numFmtId="0" fontId="0" fillId="0" borderId="10" xfId="0" applyBorder="1" applyAlignment="1"/>
    <xf numFmtId="2" fontId="0" fillId="0" borderId="10" xfId="0" applyNumberFormat="1" applyFont="1" applyBorder="1"/>
    <xf numFmtId="2" fontId="16" fillId="0" borderId="10" xfId="0" applyNumberFormat="1" applyFont="1" applyBorder="1" applyAlignment="1"/>
    <xf numFmtId="0" fontId="16" fillId="0" borderId="10" xfId="0" applyFont="1" applyBorder="1" applyAlignment="1"/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CC57-E8B4-7242-9B2B-CAC6B659EF18}">
  <dimension ref="A2:F21"/>
  <sheetViews>
    <sheetView workbookViewId="0">
      <selection activeCell="C12" sqref="C12"/>
    </sheetView>
  </sheetViews>
  <sheetFormatPr baseColWidth="10" defaultRowHeight="16"/>
  <cols>
    <col min="2" max="2" width="43" style="4" bestFit="1" customWidth="1"/>
    <col min="3" max="3" width="15.83203125" bestFit="1" customWidth="1"/>
    <col min="4" max="4" width="10.83203125" style="11"/>
    <col min="6" max="6" width="11.6640625" bestFit="1" customWidth="1"/>
  </cols>
  <sheetData>
    <row r="2" spans="1:6">
      <c r="A2" s="19" t="s">
        <v>5</v>
      </c>
      <c r="B2" s="1" t="s">
        <v>27</v>
      </c>
      <c r="C2" s="2">
        <f>SUM('Time FP1'!C12,'Time FP2'!C12,'Time FP3'!C12,'Time FP4'!C12,'Time FP5'!C12)</f>
        <v>17</v>
      </c>
      <c r="D2" s="20" t="s">
        <v>12</v>
      </c>
    </row>
    <row r="3" spans="1:6">
      <c r="A3" s="19" t="s">
        <v>6</v>
      </c>
      <c r="B3" s="1" t="s">
        <v>9</v>
      </c>
      <c r="C3" s="21">
        <f>SUM('Time FP1'!C11,'Time FP2'!C11,'Time FP3'!C11,'Time FP4'!C11,'Time FP5'!C11)</f>
        <v>198.20571428571427</v>
      </c>
      <c r="D3" s="20" t="s">
        <v>11</v>
      </c>
      <c r="E3" s="10" t="s">
        <v>28</v>
      </c>
    </row>
    <row r="4" spans="1:6">
      <c r="A4" s="19"/>
      <c r="B4" s="1" t="s">
        <v>3</v>
      </c>
      <c r="C4" s="21">
        <f>C3/C2</f>
        <v>11.659159663865545</v>
      </c>
      <c r="D4" s="20" t="s">
        <v>11</v>
      </c>
    </row>
    <row r="5" spans="1:6">
      <c r="A5" s="19" t="s">
        <v>7</v>
      </c>
      <c r="B5" s="1" t="s">
        <v>30</v>
      </c>
      <c r="C5" s="21">
        <f>'Fine-tuning time'!C11</f>
        <v>258.28571428571428</v>
      </c>
      <c r="D5" s="20" t="s">
        <v>11</v>
      </c>
    </row>
    <row r="6" spans="1:6">
      <c r="A6" s="9"/>
    </row>
    <row r="8" spans="1:6">
      <c r="A8" s="9"/>
    </row>
    <row r="9" spans="1:6">
      <c r="A9" s="19" t="s">
        <v>8</v>
      </c>
      <c r="B9" s="1" t="s">
        <v>10</v>
      </c>
      <c r="C9" s="21">
        <f>C5+C3</f>
        <v>456.49142857142851</v>
      </c>
      <c r="D9" s="20" t="s">
        <v>11</v>
      </c>
      <c r="E9" s="10" t="s">
        <v>20</v>
      </c>
    </row>
    <row r="10" spans="1:6">
      <c r="A10" s="19" t="s">
        <v>21</v>
      </c>
      <c r="B10" s="1" t="s">
        <v>13</v>
      </c>
      <c r="C10" s="21">
        <f>C9/C2</f>
        <v>26.852436974789914</v>
      </c>
      <c r="D10" s="20" t="s">
        <v>11</v>
      </c>
    </row>
    <row r="11" spans="1:6">
      <c r="A11" s="28"/>
      <c r="B11" s="1" t="s">
        <v>33</v>
      </c>
      <c r="C11" s="21">
        <f>17/C9</f>
        <v>3.724056780912801E-2</v>
      </c>
      <c r="D11" s="20"/>
    </row>
    <row r="12" spans="1:6">
      <c r="B12" s="1" t="s">
        <v>14</v>
      </c>
      <c r="C12" s="21">
        <f>8*60*60/C10</f>
        <v>1072.5283529028868</v>
      </c>
      <c r="D12" s="20" t="s">
        <v>12</v>
      </c>
    </row>
    <row r="13" spans="1:6">
      <c r="F13" s="8"/>
    </row>
    <row r="15" spans="1:6">
      <c r="E15" s="16"/>
      <c r="F15" s="16"/>
    </row>
    <row r="16" spans="1:6">
      <c r="B16" s="1" t="s">
        <v>15</v>
      </c>
      <c r="C16" s="6" t="s">
        <v>18</v>
      </c>
      <c r="D16" s="6"/>
      <c r="E16" s="15"/>
      <c r="F16" s="15"/>
    </row>
    <row r="17" spans="2:6">
      <c r="B17" s="1" t="s">
        <v>17</v>
      </c>
      <c r="C17" s="1">
        <v>125</v>
      </c>
      <c r="D17" s="20">
        <v>500</v>
      </c>
      <c r="E17" s="9"/>
      <c r="F17" s="9"/>
    </row>
    <row r="18" spans="2:6">
      <c r="B18" s="22" t="str">
        <f>CONCATENATE(".   Time needed to measure ",ROUND(C12,2)," CFPs")</f>
        <v>.   Time needed to measure 1072,53 CFPs</v>
      </c>
      <c r="C18" s="5">
        <f>C12/C17</f>
        <v>8.5802268232230947</v>
      </c>
      <c r="D18" s="23">
        <f>C12/D17</f>
        <v>2.1450567058057737</v>
      </c>
      <c r="E18" t="s">
        <v>16</v>
      </c>
    </row>
    <row r="19" spans="2:6">
      <c r="B19" s="22"/>
      <c r="C19" s="7">
        <f>C18*28800</f>
        <v>247110.53250882513</v>
      </c>
      <c r="D19" s="23">
        <f>D18*28800</f>
        <v>61777.633127206282</v>
      </c>
      <c r="E19" t="s">
        <v>19</v>
      </c>
    </row>
    <row r="21" spans="2:6">
      <c r="B21" s="4" t="s">
        <v>22</v>
      </c>
      <c r="C21" s="17">
        <f>(1-28800/C19)</f>
        <v>0.88345296451914102</v>
      </c>
      <c r="D21" s="18">
        <f>(1-28800/D19)</f>
        <v>0.53381185807656406</v>
      </c>
    </row>
  </sheetData>
  <mergeCells count="2">
    <mergeCell ref="C16:D16"/>
    <mergeCell ref="B18:B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DC2F-FC1B-384F-9334-158424C40AE3}">
  <dimension ref="B3:I20"/>
  <sheetViews>
    <sheetView workbookViewId="0">
      <selection activeCell="F11" sqref="F11"/>
    </sheetView>
  </sheetViews>
  <sheetFormatPr baseColWidth="10" defaultRowHeight="16"/>
  <cols>
    <col min="3" max="3" width="14.5" bestFit="1" customWidth="1"/>
    <col min="8" max="8" width="29.1640625" bestFit="1" customWidth="1"/>
    <col min="9" max="9" width="30.5" bestFit="1" customWidth="1"/>
  </cols>
  <sheetData>
    <row r="3" spans="2:9" s="4" customFormat="1">
      <c r="B3" s="1" t="s">
        <v>0</v>
      </c>
      <c r="C3" s="1" t="s">
        <v>1</v>
      </c>
    </row>
    <row r="4" spans="2:9">
      <c r="B4" s="2">
        <v>1</v>
      </c>
      <c r="C4" s="2">
        <v>63.67</v>
      </c>
    </row>
    <row r="5" spans="2:9">
      <c r="B5" s="2">
        <v>2</v>
      </c>
      <c r="C5" s="2">
        <v>61.31</v>
      </c>
    </row>
    <row r="6" spans="2:9">
      <c r="B6" s="2">
        <v>3</v>
      </c>
      <c r="C6" s="2">
        <v>62.53</v>
      </c>
    </row>
    <row r="7" spans="2:9">
      <c r="B7" s="2">
        <v>4</v>
      </c>
      <c r="C7" s="2">
        <v>65.28</v>
      </c>
    </row>
    <row r="8" spans="2:9">
      <c r="B8" s="2">
        <v>5</v>
      </c>
      <c r="C8" s="2">
        <v>60.68</v>
      </c>
    </row>
    <row r="9" spans="2:9">
      <c r="B9" s="2">
        <v>6</v>
      </c>
      <c r="C9" s="2">
        <v>62.47</v>
      </c>
    </row>
    <row r="10" spans="2:9">
      <c r="B10" s="2">
        <v>7</v>
      </c>
      <c r="C10" s="2">
        <v>61.73</v>
      </c>
      <c r="H10" s="12" t="s">
        <v>23</v>
      </c>
      <c r="I10" s="24" t="s">
        <v>25</v>
      </c>
    </row>
    <row r="11" spans="2:9" s="4" customFormat="1">
      <c r="B11" s="3" t="s">
        <v>2</v>
      </c>
      <c r="C11" s="5">
        <f>AVERAGE(C4:C10)</f>
        <v>62.52428571428571</v>
      </c>
      <c r="H11" s="1">
        <v>1</v>
      </c>
      <c r="I11" s="25">
        <f>C11</f>
        <v>62.52428571428571</v>
      </c>
    </row>
    <row r="12" spans="2:9">
      <c r="B12" s="3" t="s">
        <v>4</v>
      </c>
      <c r="C12" s="3">
        <v>3</v>
      </c>
      <c r="H12" s="2">
        <v>2</v>
      </c>
      <c r="I12" s="21">
        <f>'Time FP2'!C11</f>
        <v>51.401428571428561</v>
      </c>
    </row>
    <row r="13" spans="2:9">
      <c r="H13" s="2">
        <v>3</v>
      </c>
      <c r="I13" s="21">
        <f>'Time FP3'!C11</f>
        <v>23.594285714285718</v>
      </c>
    </row>
    <row r="14" spans="2:9">
      <c r="H14" s="2">
        <v>4</v>
      </c>
      <c r="I14" s="21">
        <f>'Time FP4'!C11</f>
        <v>41.414285714285711</v>
      </c>
    </row>
    <row r="15" spans="2:9">
      <c r="H15" s="2">
        <v>5</v>
      </c>
      <c r="I15" s="21">
        <f>'Time FP5'!C11</f>
        <v>19.271428571428572</v>
      </c>
    </row>
    <row r="16" spans="2:9">
      <c r="H16" s="3" t="s">
        <v>32</v>
      </c>
      <c r="I16" s="5">
        <f>SUM(I11:I15)</f>
        <v>198.20571428571427</v>
      </c>
    </row>
    <row r="17" spans="8:9">
      <c r="H17" s="3" t="s">
        <v>31</v>
      </c>
      <c r="I17" s="26">
        <f>'Fine-tuning time'!C11</f>
        <v>258.28571428571428</v>
      </c>
    </row>
    <row r="18" spans="8:9">
      <c r="H18" s="3" t="s">
        <v>24</v>
      </c>
      <c r="I18" s="26">
        <f>I16+I17</f>
        <v>456.49142857142851</v>
      </c>
    </row>
    <row r="19" spans="8:9">
      <c r="H19" s="3" t="s">
        <v>33</v>
      </c>
      <c r="I19" s="26">
        <f>17/I18</f>
        <v>3.724056780912801E-2</v>
      </c>
    </row>
    <row r="20" spans="8:9">
      <c r="H20" s="27" t="s">
        <v>26</v>
      </c>
      <c r="I20" s="26">
        <f>I19*28800</f>
        <v>1072.5283529028866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2AC9-499E-3247-8D08-99B7284B04EA}">
  <dimension ref="B3:C12"/>
  <sheetViews>
    <sheetView workbookViewId="0">
      <selection activeCell="D1" sqref="D1:D1048576"/>
    </sheetView>
  </sheetViews>
  <sheetFormatPr baseColWidth="10" defaultRowHeight="16"/>
  <cols>
    <col min="3" max="3" width="14.5" bestFit="1" customWidth="1"/>
  </cols>
  <sheetData>
    <row r="3" spans="2:3">
      <c r="B3" s="1" t="s">
        <v>0</v>
      </c>
      <c r="C3" s="1" t="s">
        <v>1</v>
      </c>
    </row>
    <row r="4" spans="2:3">
      <c r="B4" s="2">
        <v>1</v>
      </c>
      <c r="C4" s="2">
        <v>50.35</v>
      </c>
    </row>
    <row r="5" spans="2:3">
      <c r="B5" s="2">
        <v>2</v>
      </c>
      <c r="C5" s="2">
        <v>51.32</v>
      </c>
    </row>
    <row r="6" spans="2:3">
      <c r="B6" s="2">
        <v>3</v>
      </c>
      <c r="C6" s="2">
        <v>54.53</v>
      </c>
    </row>
    <row r="7" spans="2:3">
      <c r="B7" s="2">
        <v>4</v>
      </c>
      <c r="C7" s="2">
        <v>49.81</v>
      </c>
    </row>
    <row r="8" spans="2:3">
      <c r="B8" s="2">
        <v>5</v>
      </c>
      <c r="C8" s="2">
        <v>50.63</v>
      </c>
    </row>
    <row r="9" spans="2:3">
      <c r="B9" s="2">
        <v>6</v>
      </c>
      <c r="C9" s="2">
        <v>52.4</v>
      </c>
    </row>
    <row r="10" spans="2:3">
      <c r="B10" s="2">
        <v>7</v>
      </c>
      <c r="C10" s="2">
        <v>50.77</v>
      </c>
    </row>
    <row r="11" spans="2:3">
      <c r="B11" s="3" t="s">
        <v>2</v>
      </c>
      <c r="C11" s="5">
        <f>AVERAGE(C4:C10)</f>
        <v>51.401428571428561</v>
      </c>
    </row>
    <row r="12" spans="2:3" s="14" customFormat="1">
      <c r="B12" s="3" t="s">
        <v>5</v>
      </c>
      <c r="C12" s="3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71B00-C8BF-A14F-BB7A-19629C1F00E4}">
  <dimension ref="B3:C12"/>
  <sheetViews>
    <sheetView workbookViewId="0">
      <selection activeCell="D1" sqref="D1:D1048576"/>
    </sheetView>
  </sheetViews>
  <sheetFormatPr baseColWidth="10" defaultRowHeight="16"/>
  <sheetData>
    <row r="3" spans="2:3">
      <c r="B3" s="1" t="s">
        <v>0</v>
      </c>
      <c r="C3" s="1" t="s">
        <v>1</v>
      </c>
    </row>
    <row r="4" spans="2:3">
      <c r="B4" s="2">
        <v>1</v>
      </c>
      <c r="C4" s="2">
        <v>22.64</v>
      </c>
    </row>
    <row r="5" spans="2:3">
      <c r="B5" s="2">
        <v>2</v>
      </c>
      <c r="C5" s="2">
        <v>23.37</v>
      </c>
    </row>
    <row r="6" spans="2:3">
      <c r="B6" s="2">
        <v>3</v>
      </c>
      <c r="C6" s="2">
        <v>24.51</v>
      </c>
    </row>
    <row r="7" spans="2:3">
      <c r="B7" s="2">
        <v>4</v>
      </c>
      <c r="C7" s="2">
        <v>29.82</v>
      </c>
    </row>
    <row r="8" spans="2:3">
      <c r="B8" s="2">
        <v>5</v>
      </c>
      <c r="C8" s="2">
        <v>20.61</v>
      </c>
    </row>
    <row r="9" spans="2:3">
      <c r="B9" s="2">
        <v>6</v>
      </c>
      <c r="C9" s="2">
        <v>22.47</v>
      </c>
    </row>
    <row r="10" spans="2:3">
      <c r="B10" s="2">
        <v>7</v>
      </c>
      <c r="C10" s="2">
        <v>21.74</v>
      </c>
    </row>
    <row r="11" spans="2:3">
      <c r="B11" s="3" t="s">
        <v>2</v>
      </c>
      <c r="C11" s="7">
        <f>AVERAGE(C4:C10)</f>
        <v>23.594285714285718</v>
      </c>
    </row>
    <row r="12" spans="2:3" s="14" customFormat="1">
      <c r="B12" s="3" t="s">
        <v>5</v>
      </c>
      <c r="C12" s="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CDBBA-DDD2-554F-A84E-9F271230B3B9}">
  <dimension ref="B3:C12"/>
  <sheetViews>
    <sheetView workbookViewId="0">
      <selection activeCell="D1" sqref="D1:D1048576"/>
    </sheetView>
  </sheetViews>
  <sheetFormatPr baseColWidth="10" defaultRowHeight="16"/>
  <sheetData>
    <row r="3" spans="2:3">
      <c r="B3" s="1" t="s">
        <v>0</v>
      </c>
      <c r="C3" s="1" t="s">
        <v>1</v>
      </c>
    </row>
    <row r="4" spans="2:3">
      <c r="B4" s="2">
        <v>1</v>
      </c>
      <c r="C4" s="2">
        <v>40.4</v>
      </c>
    </row>
    <row r="5" spans="2:3">
      <c r="B5" s="2">
        <v>2</v>
      </c>
      <c r="C5" s="2">
        <v>41.2</v>
      </c>
    </row>
    <row r="6" spans="2:3">
      <c r="B6" s="2">
        <v>3</v>
      </c>
      <c r="C6" s="2">
        <v>44.5</v>
      </c>
    </row>
    <row r="7" spans="2:3">
      <c r="B7" s="2">
        <v>4</v>
      </c>
      <c r="C7" s="2">
        <v>39.9</v>
      </c>
    </row>
    <row r="8" spans="2:3">
      <c r="B8" s="2">
        <v>5</v>
      </c>
      <c r="C8" s="2">
        <v>40.299999999999997</v>
      </c>
    </row>
    <row r="9" spans="2:3">
      <c r="B9" s="2">
        <v>6</v>
      </c>
      <c r="C9" s="2">
        <v>42.1</v>
      </c>
    </row>
    <row r="10" spans="2:3">
      <c r="B10" s="2">
        <v>7</v>
      </c>
      <c r="C10" s="2">
        <v>41.5</v>
      </c>
    </row>
    <row r="11" spans="2:3">
      <c r="B11" s="3" t="s">
        <v>2</v>
      </c>
      <c r="C11" s="7">
        <f>AVERAGE(C4:C10)</f>
        <v>41.414285714285711</v>
      </c>
    </row>
    <row r="12" spans="2:3" s="13" customFormat="1">
      <c r="B12" s="3" t="s">
        <v>5</v>
      </c>
      <c r="C12" s="3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77EF6-4E70-F547-8EF0-FD7B93416F87}">
  <dimension ref="B3:C12"/>
  <sheetViews>
    <sheetView workbookViewId="0">
      <selection activeCell="D1" sqref="D1:D1048576"/>
    </sheetView>
  </sheetViews>
  <sheetFormatPr baseColWidth="10" defaultRowHeight="16"/>
  <sheetData>
    <row r="3" spans="2:3">
      <c r="B3" s="1" t="s">
        <v>0</v>
      </c>
      <c r="C3" s="1" t="s">
        <v>1</v>
      </c>
    </row>
    <row r="4" spans="2:3">
      <c r="B4" s="2">
        <v>1</v>
      </c>
      <c r="C4" s="2">
        <v>18.100000000000001</v>
      </c>
    </row>
    <row r="5" spans="2:3">
      <c r="B5" s="2">
        <v>2</v>
      </c>
      <c r="C5" s="2">
        <v>18.5</v>
      </c>
    </row>
    <row r="6" spans="2:3">
      <c r="B6" s="2">
        <v>3</v>
      </c>
      <c r="C6" s="2">
        <v>19.3</v>
      </c>
    </row>
    <row r="7" spans="2:3">
      <c r="B7" s="2">
        <v>4</v>
      </c>
      <c r="C7" s="2">
        <v>19.7</v>
      </c>
    </row>
    <row r="8" spans="2:3">
      <c r="B8" s="2">
        <v>5</v>
      </c>
      <c r="C8" s="2">
        <v>20.399999999999999</v>
      </c>
    </row>
    <row r="9" spans="2:3">
      <c r="B9" s="2">
        <v>6</v>
      </c>
      <c r="C9" s="2">
        <v>20.3</v>
      </c>
    </row>
    <row r="10" spans="2:3">
      <c r="B10" s="2">
        <v>7</v>
      </c>
      <c r="C10" s="2">
        <v>18.600000000000001</v>
      </c>
    </row>
    <row r="11" spans="2:3">
      <c r="B11" s="3" t="s">
        <v>2</v>
      </c>
      <c r="C11" s="7">
        <f>AVERAGE(C4:C10)</f>
        <v>19.271428571428572</v>
      </c>
    </row>
    <row r="12" spans="2:3" s="14" customFormat="1">
      <c r="B12" s="3" t="s">
        <v>5</v>
      </c>
      <c r="C12" s="3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9137-B29E-DA4E-9159-270150D6BB51}">
  <dimension ref="B3:E11"/>
  <sheetViews>
    <sheetView tabSelected="1" workbookViewId="0">
      <selection activeCell="F7" sqref="F7"/>
    </sheetView>
  </sheetViews>
  <sheetFormatPr baseColWidth="10" defaultRowHeight="16"/>
  <sheetData>
    <row r="3" spans="2:5">
      <c r="B3" s="1" t="s">
        <v>0</v>
      </c>
      <c r="C3" s="1" t="s">
        <v>29</v>
      </c>
    </row>
    <row r="4" spans="2:5">
      <c r="B4" s="2">
        <v>1</v>
      </c>
      <c r="C4" s="2">
        <v>236</v>
      </c>
      <c r="E4" s="29"/>
    </row>
    <row r="5" spans="2:5">
      <c r="B5" s="2">
        <v>2</v>
      </c>
      <c r="C5" s="2">
        <v>266</v>
      </c>
      <c r="E5" s="29"/>
    </row>
    <row r="6" spans="2:5">
      <c r="B6" s="2">
        <v>3</v>
      </c>
      <c r="C6" s="2">
        <v>252</v>
      </c>
      <c r="E6" s="29"/>
    </row>
    <row r="7" spans="2:5">
      <c r="B7" s="2">
        <v>4</v>
      </c>
      <c r="C7" s="2">
        <v>290</v>
      </c>
      <c r="E7" s="29"/>
    </row>
    <row r="8" spans="2:5">
      <c r="B8" s="2">
        <v>5</v>
      </c>
      <c r="C8" s="2">
        <v>338</v>
      </c>
      <c r="E8" s="29"/>
    </row>
    <row r="9" spans="2:5">
      <c r="B9" s="2">
        <v>6</v>
      </c>
      <c r="C9" s="2">
        <v>206</v>
      </c>
      <c r="E9" s="29"/>
    </row>
    <row r="10" spans="2:5">
      <c r="B10" s="2">
        <v>7</v>
      </c>
      <c r="C10" s="2">
        <v>220</v>
      </c>
      <c r="E10" s="29"/>
    </row>
    <row r="11" spans="2:5">
      <c r="B11" s="3" t="s">
        <v>2</v>
      </c>
      <c r="C11" s="21">
        <f>AVERAGE(C4:C10)</f>
        <v>258.28571428571428</v>
      </c>
      <c r="E11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Summary</vt:lpstr>
      <vt:lpstr>Time FP1</vt:lpstr>
      <vt:lpstr>Time FP2</vt:lpstr>
      <vt:lpstr>Time FP3</vt:lpstr>
      <vt:lpstr>Time FP4</vt:lpstr>
      <vt:lpstr>Time FP5</vt:lpstr>
      <vt:lpstr>Fine-tuning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2023-10-19T15:10:20Z</dcterms:created>
  <dcterms:modified xsi:type="dcterms:W3CDTF">2023-11-09T13:58:44Z</dcterms:modified>
</cp:coreProperties>
</file>