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TSE COMET/replication package/projects dataset/results/"/>
    </mc:Choice>
  </mc:AlternateContent>
  <xr:revisionPtr revIDLastSave="0" documentId="13_ncr:1_{DEB56A1D-7BB7-FD4E-A0B5-4ABA145A0BDC}" xr6:coauthVersionLast="36" xr6:coauthVersionMax="36" xr10:uidLastSave="{00000000-0000-0000-0000-000000000000}"/>
  <bookViews>
    <workbookView xWindow="0" yWindow="4040" windowWidth="28800" windowHeight="12940" xr2:uid="{11F2499E-35E6-4249-B687-6A406D5E5CBE}"/>
  </bookViews>
  <sheets>
    <sheet name="Summary" sheetId="3" r:id="rId1"/>
    <sheet name="Metrics" sheetId="2" r:id="rId2"/>
    <sheet name="Duration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3" l="1"/>
  <c r="F11" i="1"/>
  <c r="L7" i="3" l="1"/>
  <c r="K7" i="3"/>
  <c r="J7" i="3"/>
  <c r="I7" i="3"/>
  <c r="L6" i="3"/>
  <c r="K6" i="3"/>
  <c r="J6" i="3"/>
  <c r="I6" i="3"/>
  <c r="L5" i="3"/>
  <c r="K5" i="3"/>
  <c r="J5" i="3"/>
  <c r="I5" i="3"/>
  <c r="L4" i="3"/>
  <c r="K4" i="3"/>
  <c r="J4" i="3"/>
  <c r="I4" i="3"/>
  <c r="E11" i="3"/>
  <c r="E10" i="3"/>
  <c r="D11" i="3"/>
  <c r="D10" i="3"/>
  <c r="E5" i="3"/>
  <c r="F10" i="1"/>
  <c r="F9" i="1"/>
  <c r="F8" i="1"/>
  <c r="F7" i="1"/>
  <c r="F6" i="1"/>
  <c r="F5" i="1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C15" i="1" l="1"/>
</calcChain>
</file>

<file path=xl/sharedStrings.xml><?xml version="1.0" encoding="utf-8"?>
<sst xmlns="http://schemas.openxmlformats.org/spreadsheetml/2006/main" count="54" uniqueCount="37">
  <si>
    <t>DG</t>
  </si>
  <si>
    <t>OOI</t>
  </si>
  <si>
    <t>DM</t>
  </si>
  <si>
    <t>FU</t>
  </si>
  <si>
    <t>FP</t>
  </si>
  <si>
    <t>Precision</t>
  </si>
  <si>
    <t>Recall</t>
  </si>
  <si>
    <t>BLEU</t>
  </si>
  <si>
    <t>AVG</t>
  </si>
  <si>
    <t>ALS</t>
  </si>
  <si>
    <t>Rise cooker</t>
  </si>
  <si>
    <t>Duration</t>
  </si>
  <si>
    <t>RC</t>
  </si>
  <si>
    <t>F1-score</t>
  </si>
  <si>
    <t>functional process</t>
  </si>
  <si>
    <t>Data movements</t>
  </si>
  <si>
    <t>Objects of interests</t>
  </si>
  <si>
    <t>Data groups</t>
  </si>
  <si>
    <t>Functional Processes</t>
  </si>
  <si>
    <t>Rouge</t>
  </si>
  <si>
    <t>Use cases</t>
  </si>
  <si>
    <t>Precision %</t>
  </si>
  <si>
    <t>Recall %</t>
  </si>
  <si>
    <t>F-Score %</t>
  </si>
  <si>
    <t>BLEU %</t>
  </si>
  <si>
    <t>Total CFP</t>
  </si>
  <si>
    <t>Average Duration</t>
  </si>
  <si>
    <t>&lt;50%</t>
  </si>
  <si>
    <t>TE</t>
  </si>
  <si>
    <t>Rouge f1</t>
  </si>
  <si>
    <t>VAR</t>
  </si>
  <si>
    <t>DEV STD</t>
  </si>
  <si>
    <t>MIN</t>
  </si>
  <si>
    <t>MAX</t>
  </si>
  <si>
    <t>MEAN</t>
  </si>
  <si>
    <t>TOTAL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</si>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</sst>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i/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0" xfId="0" applyFont="1"/>
    <xf numFmtId="16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5" xfId="0" applyBorder="1"/>
    <xf numFmtId="0" fontId="3" fillId="0" borderId="5" xfId="0" applyFont="1" applyBorder="1"/>
    <xf numFmtId="2" fontId="0" fillId="0" borderId="5" xfId="0" applyNumberFormat="1" applyBorder="1"/>
    <xf numFmtId="0" fontId="3" fillId="0" borderId="1" xfId="0" applyFont="1" applyBorder="1"/>
    <xf numFmtId="2" fontId="0" fillId="0" borderId="1" xfId="0" applyNumberForma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textRotation="90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groups Precision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Metrics!$D$6</c:f>
              <c:strCache>
                <c:ptCount val="1"/>
                <c:pt idx="0">
                  <c:v>Precision</c:v>
                </c:pt>
              </c:strCache>
            </c:strRef>
          </c:tx>
          <c:val>
            <c:numRef>
              <c:f>Metrics!$D$7:$D$16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93.33</c:v>
                </c:pt>
                <c:pt idx="5">
                  <c:v>93.33</c:v>
                </c:pt>
                <c:pt idx="6">
                  <c:v>93.33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0-3F4A-812F-392B001559C8}"/>
            </c:ext>
          </c:extLst>
        </c:ser>
        <c:ser>
          <c:idx val="3"/>
          <c:order val="1"/>
          <c:tx>
            <c:strRef>
              <c:f>Metrics!$D$6</c:f>
              <c:strCache>
                <c:ptCount val="1"/>
                <c:pt idx="0">
                  <c:v>Precision</c:v>
                </c:pt>
              </c:strCache>
            </c:strRef>
          </c:tx>
          <c:val>
            <c:numRef>
              <c:f>Metrics!$D$7:$D$13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93.33</c:v>
                </c:pt>
                <c:pt idx="5">
                  <c:v>93.33</c:v>
                </c:pt>
                <c:pt idx="6">
                  <c:v>93.33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0-3F4A-812F-392B001559C8}"/>
            </c:ext>
          </c:extLst>
        </c:ser>
        <c:ser>
          <c:idx val="1"/>
          <c:order val="2"/>
          <c:tx>
            <c:strRef>
              <c:f>Metrics!$D$6</c:f>
              <c:strCache>
                <c:ptCount val="1"/>
                <c:pt idx="0">
                  <c:v>Precision</c:v>
                </c:pt>
              </c:strCache>
            </c:strRef>
          </c:tx>
          <c:val>
            <c:numRef>
              <c:f>Metrics!$D$7:$D$13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93.33</c:v>
                </c:pt>
                <c:pt idx="5">
                  <c:v>93.33</c:v>
                </c:pt>
                <c:pt idx="6">
                  <c:v>93.33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00-3F4A-812F-392B001559C8}"/>
            </c:ext>
          </c:extLst>
        </c:ser>
        <c:ser>
          <c:idx val="0"/>
          <c:order val="3"/>
          <c:tx>
            <c:strRef>
              <c:f>Metrics!$D$6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Metrics!$D$7:$D$13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93.33</c:v>
                </c:pt>
                <c:pt idx="5">
                  <c:v>93.33</c:v>
                </c:pt>
                <c:pt idx="6">
                  <c:v>93.33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00-3F4A-812F-392B00155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groups Recall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val>
            <c:numRef>
              <c:f>Metrics!$E$7:$E$16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93.33</c:v>
                </c:pt>
                <c:pt idx="5">
                  <c:v>93.33</c:v>
                </c:pt>
                <c:pt idx="6">
                  <c:v>93.33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C-6E49-9D38-CF3524AF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groups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 cmpd="sng" algn="ctr">
              <a:solidFill>
                <a:schemeClr val="accent6">
                  <a:shade val="76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>
                  <a:shade val="76000"/>
                </a:schemeClr>
              </a:solidFill>
              <a:ln w="6350" cap="flat" cmpd="sng" algn="ctr">
                <a:solidFill>
                  <a:schemeClr val="accent6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Metrics!$F$7:$F$16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93.33</c:v>
                </c:pt>
                <c:pt idx="5">
                  <c:v>93.33</c:v>
                </c:pt>
                <c:pt idx="6">
                  <c:v>93.33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4-7F48-9567-7EC191A8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groups BLEU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19050" cap="rnd" cmpd="sng" algn="ctr">
              <a:solidFill>
                <a:schemeClr val="accent1">
                  <a:shade val="6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Metrics!$G$7:$G$16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91.67</c:v>
                </c:pt>
                <c:pt idx="5">
                  <c:v>91.67</c:v>
                </c:pt>
                <c:pt idx="6">
                  <c:v>91.67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D1-5548-9CF1-240B684A4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Objects of interest BLEU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val>
            <c:numRef>
              <c:f>Metrics!$K$7:$K$16</c:f>
              <c:numCache>
                <c:formatCode>General</c:formatCode>
                <c:ptCount val="10"/>
                <c:pt idx="0">
                  <c:v>100</c:v>
                </c:pt>
                <c:pt idx="1">
                  <c:v>75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66.67</c:v>
                </c:pt>
                <c:pt idx="6">
                  <c:v>66.67</c:v>
                </c:pt>
                <c:pt idx="7">
                  <c:v>58.41</c:v>
                </c:pt>
                <c:pt idx="8">
                  <c:v>75</c:v>
                </c:pt>
                <c:pt idx="9">
                  <c:v>32.93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5-C348-A4E6-A1A1887BF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movements BLEU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 cmpd="sng" algn="ctr">
              <a:solidFill>
                <a:schemeClr val="accent6">
                  <a:shade val="76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>
                  <a:shade val="76000"/>
                </a:schemeClr>
              </a:solidFill>
              <a:ln w="6350" cap="flat" cmpd="sng" algn="ctr">
                <a:solidFill>
                  <a:schemeClr val="accent6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Metrics!$O$7:$O$16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B-DD47-A33F-3821E9DA3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Object of interest Precision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Metrics!$H$6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>
              <a:solidFill>
                <a:srgbClr val="4472C4"/>
              </a:solidFill>
            </a:ln>
          </c:spPr>
          <c:val>
            <c:numRef>
              <c:f>Metrics!$H$7:$H$16</c:f>
              <c:numCache>
                <c:formatCode>General</c:formatCode>
                <c:ptCount val="10"/>
                <c:pt idx="0">
                  <c:v>100</c:v>
                </c:pt>
                <c:pt idx="1">
                  <c:v>60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80</c:v>
                </c:pt>
                <c:pt idx="6">
                  <c:v>80</c:v>
                </c:pt>
                <c:pt idx="7">
                  <c:v>66.67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E-BE49-8AC2-D59F763E5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Objects of interest Recall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val>
            <c:numRef>
              <c:f>Metrics!$I$7:$I$16</c:f>
              <c:numCache>
                <c:formatCode>General</c:formatCode>
                <c:ptCount val="10"/>
                <c:pt idx="0">
                  <c:v>100</c:v>
                </c:pt>
                <c:pt idx="1">
                  <c:v>60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80</c:v>
                </c:pt>
                <c:pt idx="6">
                  <c:v>80</c:v>
                </c:pt>
                <c:pt idx="7">
                  <c:v>66.67</c:v>
                </c:pt>
                <c:pt idx="8">
                  <c:v>60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3-F649-B6F8-5CD22D19E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Objects of interest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19050" cap="rnd" cmpd="sng" algn="ctr">
              <a:solidFill>
                <a:schemeClr val="accent6">
                  <a:shade val="76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>
                  <a:shade val="76000"/>
                </a:schemeClr>
              </a:solidFill>
              <a:ln w="6350" cap="flat" cmpd="sng" algn="ctr">
                <a:solidFill>
                  <a:schemeClr val="accent6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Metrics!$J$7:$J$16</c:f>
              <c:numCache>
                <c:formatCode>General</c:formatCode>
                <c:ptCount val="10"/>
                <c:pt idx="0">
                  <c:v>100</c:v>
                </c:pt>
                <c:pt idx="1">
                  <c:v>60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80</c:v>
                </c:pt>
                <c:pt idx="6">
                  <c:v>80</c:v>
                </c:pt>
                <c:pt idx="7">
                  <c:v>66.67</c:v>
                </c:pt>
                <c:pt idx="8">
                  <c:v>60</c:v>
                </c:pt>
                <c:pt idx="9">
                  <c:v>53.33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F4-A54A-B6F8-1397E09C1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movements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 cmpd="sng" algn="ctr">
              <a:solidFill>
                <a:schemeClr val="accent1">
                  <a:shade val="6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Metrics!$L$7:$L$16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5-F049-8726-B20CA74A7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</a:t>
            </a:r>
            <a:r>
              <a:rPr lang="en-US" b="1" baseline="0"/>
              <a:t> movements</a:t>
            </a:r>
            <a:r>
              <a:rPr lang="en-US" b="1"/>
              <a:t> Recall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val>
            <c:numRef>
              <c:f>Metrics!$M$7:$M$16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6-1C47-BBAE-630ADE791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Data movements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 cmpd="sng" algn="ctr">
              <a:solidFill>
                <a:schemeClr val="accent6">
                  <a:shade val="76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>
                  <a:shade val="76000"/>
                </a:schemeClr>
              </a:solidFill>
              <a:ln w="6350" cap="flat" cmpd="sng" algn="ctr">
                <a:solidFill>
                  <a:schemeClr val="accent6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val>
            <c:numRef>
              <c:f>Metrics!$N$7:$N$16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E-C74C-8B1F-E5261E2BD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72448"/>
        <c:axId val="250491840"/>
      </c:lineChart>
      <c:catAx>
        <c:axId val="250272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50491840"/>
        <c:crosses val="autoZero"/>
        <c:auto val="0"/>
        <c:lblAlgn val="ctr"/>
        <c:lblOffset val="100"/>
        <c:tickLblSkip val="1"/>
        <c:noMultiLvlLbl val="0"/>
      </c:catAx>
      <c:valAx>
        <c:axId val="2504918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0272448"/>
        <c:crosses val="autoZero"/>
        <c:crossBetween val="between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577850</xdr:colOff>
      <xdr:row>3</xdr:row>
      <xdr:rowOff>152400</xdr:rowOff>
    </xdr:from>
    <xdr:to>
      <xdr:col>26</xdr:col>
      <xdr:colOff>608330</xdr:colOff>
      <xdr:row>12</xdr:row>
      <xdr:rowOff>117231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36D9A27-DA41-EB4E-9376-47DC83164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736600</xdr:colOff>
      <xdr:row>3</xdr:row>
      <xdr:rowOff>165100</xdr:rowOff>
    </xdr:from>
    <xdr:to>
      <xdr:col>32</xdr:col>
      <xdr:colOff>767080</xdr:colOff>
      <xdr:row>12</xdr:row>
      <xdr:rowOff>127000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78CB638-BC23-A045-8169-7CB1EB0C3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584200</xdr:colOff>
      <xdr:row>12</xdr:row>
      <xdr:rowOff>210038</xdr:rowOff>
    </xdr:from>
    <xdr:to>
      <xdr:col>32</xdr:col>
      <xdr:colOff>749300</xdr:colOff>
      <xdr:row>22</xdr:row>
      <xdr:rowOff>195384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0A9103C-E0C1-E940-B2B5-57A2CFA43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23</xdr:row>
      <xdr:rowOff>0</xdr:rowOff>
    </xdr:from>
    <xdr:to>
      <xdr:col>8</xdr:col>
      <xdr:colOff>30480</xdr:colOff>
      <xdr:row>32</xdr:row>
      <xdr:rowOff>100584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F591413-7C11-0E4D-B098-C4ADA26A0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158750</xdr:colOff>
      <xdr:row>23</xdr:row>
      <xdr:rowOff>12700</xdr:rowOff>
    </xdr:from>
    <xdr:to>
      <xdr:col>14</xdr:col>
      <xdr:colOff>189230</xdr:colOff>
      <xdr:row>32</xdr:row>
      <xdr:rowOff>113284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0A40F0D-442C-CB40-B48C-0791DB559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6350</xdr:colOff>
      <xdr:row>33</xdr:row>
      <xdr:rowOff>50800</xdr:rowOff>
    </xdr:from>
    <xdr:to>
      <xdr:col>14</xdr:col>
      <xdr:colOff>171450</xdr:colOff>
      <xdr:row>42</xdr:row>
      <xdr:rowOff>151384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F0474A1-7092-FD41-8D44-FD6CFB98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595924</xdr:colOff>
      <xdr:row>24</xdr:row>
      <xdr:rowOff>0</xdr:rowOff>
    </xdr:from>
    <xdr:to>
      <xdr:col>26</xdr:col>
      <xdr:colOff>626404</xdr:colOff>
      <xdr:row>33</xdr:row>
      <xdr:rowOff>80068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135858A-2754-904C-AE76-9E3288C91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754674</xdr:colOff>
      <xdr:row>24</xdr:row>
      <xdr:rowOff>12700</xdr:rowOff>
    </xdr:from>
    <xdr:to>
      <xdr:col>32</xdr:col>
      <xdr:colOff>785154</xdr:colOff>
      <xdr:row>33</xdr:row>
      <xdr:rowOff>92768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A6459115-6640-7C4A-BA87-B634AFAAE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602274</xdr:colOff>
      <xdr:row>34</xdr:row>
      <xdr:rowOff>28331</xdr:rowOff>
    </xdr:from>
    <xdr:to>
      <xdr:col>32</xdr:col>
      <xdr:colOff>767374</xdr:colOff>
      <xdr:row>42</xdr:row>
      <xdr:rowOff>169984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E801A38-35DF-F34D-83AF-3F359AABD2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615462</xdr:colOff>
      <xdr:row>44</xdr:row>
      <xdr:rowOff>166077</xdr:rowOff>
    </xdr:from>
    <xdr:to>
      <xdr:col>25</xdr:col>
      <xdr:colOff>616634</xdr:colOff>
      <xdr:row>54</xdr:row>
      <xdr:rowOff>60252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12B9B0EB-4BEC-B04E-95D5-13175CDD34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744904</xdr:colOff>
      <xdr:row>44</xdr:row>
      <xdr:rowOff>178777</xdr:rowOff>
    </xdr:from>
    <xdr:to>
      <xdr:col>31</xdr:col>
      <xdr:colOff>746076</xdr:colOff>
      <xdr:row>54</xdr:row>
      <xdr:rowOff>72952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5B6A5C54-8909-AB4E-B53F-D39B8D360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621812</xdr:colOff>
      <xdr:row>55</xdr:row>
      <xdr:rowOff>10328</xdr:rowOff>
    </xdr:from>
    <xdr:to>
      <xdr:col>31</xdr:col>
      <xdr:colOff>728296</xdr:colOff>
      <xdr:row>64</xdr:row>
      <xdr:rowOff>107841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261816F4-A1E2-0048-8E00-7AA2C5027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595D-5D68-DE4C-A4CB-305D49E857F0}">
  <dimension ref="C1:L11"/>
  <sheetViews>
    <sheetView tabSelected="1" workbookViewId="0">
      <selection activeCell="C6" sqref="C6:E6"/>
    </sheetView>
  </sheetViews>
  <sheetFormatPr baseColWidth="10" defaultRowHeight="16"/>
  <sheetData>
    <row r="1" spans="3:12" ht="17" thickBot="1"/>
    <row r="2" spans="3:12" ht="17" thickBot="1">
      <c r="C2" s="21" t="s">
        <v>18</v>
      </c>
      <c r="D2" s="22"/>
      <c r="E2" s="16">
        <v>10</v>
      </c>
      <c r="I2" s="23" t="s">
        <v>19</v>
      </c>
      <c r="J2" s="24"/>
      <c r="K2" s="25"/>
      <c r="L2" s="7"/>
    </row>
    <row r="3" spans="3:12" ht="17" thickBot="1">
      <c r="C3" s="21" t="s">
        <v>20</v>
      </c>
      <c r="D3" s="22"/>
      <c r="E3" s="16">
        <v>10</v>
      </c>
      <c r="I3" s="17" t="s">
        <v>21</v>
      </c>
      <c r="J3" s="17" t="s">
        <v>22</v>
      </c>
      <c r="K3" s="17" t="s">
        <v>23</v>
      </c>
      <c r="L3" s="17" t="s">
        <v>24</v>
      </c>
    </row>
    <row r="4" spans="3:12" ht="17" thickBot="1">
      <c r="C4" s="21" t="s">
        <v>25</v>
      </c>
      <c r="D4" s="22"/>
      <c r="E4" s="16">
        <v>47</v>
      </c>
      <c r="H4" s="17" t="s">
        <v>0</v>
      </c>
      <c r="I4" s="18">
        <f>Metrics!D17</f>
        <v>97.141428571428577</v>
      </c>
      <c r="J4" s="18">
        <f>Metrics!E17</f>
        <v>97.141428571428577</v>
      </c>
      <c r="K4" s="18">
        <f>Metrics!F17</f>
        <v>97.141428571428577</v>
      </c>
      <c r="L4" s="18">
        <f>Metrics!G17</f>
        <v>96.429999999999993</v>
      </c>
    </row>
    <row r="5" spans="3:12" ht="17" thickBot="1">
      <c r="C5" s="21" t="s">
        <v>26</v>
      </c>
      <c r="D5" s="22"/>
      <c r="E5" s="18">
        <f>Duration!C15</f>
        <v>34.327000000000005</v>
      </c>
      <c r="H5" s="17" t="s">
        <v>1</v>
      </c>
      <c r="I5" s="18">
        <f>Metrics!H17</f>
        <v>88.571428571428569</v>
      </c>
      <c r="J5" s="18">
        <f>Metrics!I17</f>
        <v>88.571428571428569</v>
      </c>
      <c r="K5" s="18">
        <f>Metrics!J17</f>
        <v>88.571428571428569</v>
      </c>
      <c r="L5" s="18">
        <f>Metrics!K17</f>
        <v>86.905714285714268</v>
      </c>
    </row>
    <row r="6" spans="3:12" ht="17" thickBot="1">
      <c r="C6" s="21" t="s">
        <v>36</v>
      </c>
      <c r="D6" s="22"/>
      <c r="E6" s="18">
        <f>Duration!F11</f>
        <v>343.27000000000004</v>
      </c>
      <c r="H6" s="17" t="s">
        <v>2</v>
      </c>
      <c r="I6" s="18">
        <f>Metrics!L17</f>
        <v>100</v>
      </c>
      <c r="J6" s="18">
        <f>Metrics!M17</f>
        <v>100</v>
      </c>
      <c r="K6" s="18">
        <f>Metrics!N17</f>
        <v>100</v>
      </c>
      <c r="L6" s="18">
        <f>Metrics!O17</f>
        <v>100</v>
      </c>
    </row>
    <row r="7" spans="3:12" ht="17" thickBot="1">
      <c r="H7" s="17" t="s">
        <v>3</v>
      </c>
      <c r="I7" s="18">
        <f>Metrics!P17</f>
        <v>100</v>
      </c>
      <c r="J7" s="18">
        <f>Metrics!Q17</f>
        <v>100</v>
      </c>
      <c r="K7" s="18">
        <f>Metrics!R17</f>
        <v>100</v>
      </c>
      <c r="L7" s="18">
        <f>Metrics!S17</f>
        <v>100</v>
      </c>
    </row>
    <row r="8" spans="3:12" ht="17" thickBot="1">
      <c r="D8" s="23" t="s">
        <v>27</v>
      </c>
      <c r="E8" s="25"/>
      <c r="H8" s="17" t="s">
        <v>28</v>
      </c>
      <c r="I8" s="18">
        <v>100</v>
      </c>
      <c r="J8" s="18">
        <v>100</v>
      </c>
      <c r="K8" s="18">
        <v>100</v>
      </c>
      <c r="L8" s="18">
        <v>100</v>
      </c>
    </row>
    <row r="9" spans="3:12" ht="17" thickBot="1">
      <c r="D9" s="17" t="s">
        <v>29</v>
      </c>
      <c r="E9" s="17" t="s">
        <v>7</v>
      </c>
    </row>
    <row r="10" spans="3:12" ht="17" thickBot="1">
      <c r="C10" s="16" t="s">
        <v>0</v>
      </c>
      <c r="D10" s="16">
        <f>COUNTIF(Metrics!F7:F16,"&lt;50")</f>
        <v>0</v>
      </c>
      <c r="E10" s="16">
        <f>COUNTIF(Metrics!G7:G16,"&lt;50")</f>
        <v>0</v>
      </c>
    </row>
    <row r="11" spans="3:12" ht="17" thickBot="1">
      <c r="C11" s="16" t="s">
        <v>1</v>
      </c>
      <c r="D11" s="16">
        <f>COUNTIF(Metrics!J7:J16,"&lt;50")</f>
        <v>0</v>
      </c>
      <c r="E11" s="16">
        <f>COUNTIF(Metrics!K7:K16,"&lt;50")</f>
        <v>1</v>
      </c>
    </row>
  </sheetData>
  <mergeCells count="7">
    <mergeCell ref="D8:E8"/>
    <mergeCell ref="C6:D6"/>
    <mergeCell ref="C2:D2"/>
    <mergeCell ref="I2:K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3B0B-C2DC-524D-B66C-27C44DFB946C}">
  <dimension ref="B4:S17"/>
  <sheetViews>
    <sheetView showGridLines="0" topLeftCell="G1" zoomScale="130" zoomScaleNormal="130" workbookViewId="0">
      <selection activeCell="H18" sqref="H18"/>
    </sheetView>
  </sheetViews>
  <sheetFormatPr baseColWidth="10" defaultRowHeight="16"/>
  <cols>
    <col min="4" max="11" width="10.83203125" customWidth="1"/>
    <col min="21" max="21" width="9.1640625" customWidth="1"/>
    <col min="22" max="22" width="8.6640625" customWidth="1"/>
    <col min="23" max="23" width="8.83203125" customWidth="1"/>
    <col min="24" max="24" width="7.83203125" customWidth="1"/>
    <col min="25" max="25" width="9.5" customWidth="1"/>
    <col min="26" max="26" width="9" customWidth="1"/>
    <col min="27" max="28" width="8.33203125" customWidth="1"/>
    <col min="29" max="29" width="7.83203125" customWidth="1"/>
    <col min="30" max="30" width="9.5" customWidth="1"/>
    <col min="31" max="31" width="8.6640625" customWidth="1"/>
    <col min="32" max="32" width="8.33203125" customWidth="1"/>
    <col min="33" max="33" width="9.6640625" customWidth="1"/>
  </cols>
  <sheetData>
    <row r="4" spans="2:19" ht="17" thickBot="1"/>
    <row r="5" spans="2:19" ht="17" customHeight="1" thickBot="1">
      <c r="C5" s="15"/>
      <c r="D5" s="26" t="s">
        <v>17</v>
      </c>
      <c r="E5" s="26"/>
      <c r="F5" s="26"/>
      <c r="G5" s="26"/>
      <c r="H5" s="26" t="s">
        <v>16</v>
      </c>
      <c r="I5" s="26"/>
      <c r="J5" s="26"/>
      <c r="K5" s="26"/>
      <c r="L5" s="26" t="s">
        <v>15</v>
      </c>
      <c r="M5" s="26"/>
      <c r="N5" s="26"/>
      <c r="O5" s="26"/>
      <c r="P5" s="26" t="s">
        <v>3</v>
      </c>
      <c r="Q5" s="26"/>
      <c r="R5" s="26"/>
      <c r="S5" s="26"/>
    </row>
    <row r="6" spans="2:19" ht="25" thickBot="1">
      <c r="C6" s="14" t="s">
        <v>14</v>
      </c>
      <c r="D6" s="13" t="s">
        <v>5</v>
      </c>
      <c r="E6" s="13" t="s">
        <v>6</v>
      </c>
      <c r="F6" s="13" t="s">
        <v>13</v>
      </c>
      <c r="G6" s="13" t="s">
        <v>7</v>
      </c>
      <c r="H6" s="13" t="s">
        <v>5</v>
      </c>
      <c r="I6" s="13" t="s">
        <v>6</v>
      </c>
      <c r="J6" s="13" t="s">
        <v>13</v>
      </c>
      <c r="K6" s="13" t="s">
        <v>7</v>
      </c>
      <c r="L6" s="13" t="s">
        <v>5</v>
      </c>
      <c r="M6" s="13" t="s">
        <v>6</v>
      </c>
      <c r="N6" s="13" t="s">
        <v>13</v>
      </c>
      <c r="O6" s="13" t="s">
        <v>7</v>
      </c>
      <c r="P6" s="13" t="s">
        <v>5</v>
      </c>
      <c r="Q6" s="13" t="s">
        <v>6</v>
      </c>
      <c r="R6" s="13" t="s">
        <v>13</v>
      </c>
      <c r="S6" s="12" t="s">
        <v>7</v>
      </c>
    </row>
    <row r="7" spans="2:19" ht="17" thickBot="1">
      <c r="C7" s="11">
        <v>1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</row>
    <row r="8" spans="2:19" ht="17" thickBot="1">
      <c r="C8" s="11">
        <v>2</v>
      </c>
      <c r="D8" s="10">
        <v>100</v>
      </c>
      <c r="E8" s="10">
        <v>100</v>
      </c>
      <c r="F8" s="10">
        <v>100</v>
      </c>
      <c r="G8" s="10">
        <v>100</v>
      </c>
      <c r="H8" s="10">
        <v>60</v>
      </c>
      <c r="I8" s="10">
        <v>60</v>
      </c>
      <c r="J8" s="10">
        <v>60</v>
      </c>
      <c r="K8" s="10">
        <v>75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</row>
    <row r="9" spans="2:19" ht="17" thickBot="1">
      <c r="C9" s="11">
        <v>3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</row>
    <row r="10" spans="2:19" ht="17" thickBot="1">
      <c r="C10" s="11">
        <v>4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</row>
    <row r="11" spans="2:19" ht="17" thickBot="1">
      <c r="C11" s="11">
        <v>5</v>
      </c>
      <c r="D11" s="10">
        <v>93.33</v>
      </c>
      <c r="E11" s="10">
        <v>93.33</v>
      </c>
      <c r="F11" s="10">
        <v>93.33</v>
      </c>
      <c r="G11" s="10">
        <v>91.67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</row>
    <row r="12" spans="2:19" ht="17" thickBot="1">
      <c r="C12" s="11">
        <v>6</v>
      </c>
      <c r="D12" s="10">
        <v>93.33</v>
      </c>
      <c r="E12" s="10">
        <v>93.33</v>
      </c>
      <c r="F12" s="10">
        <v>93.33</v>
      </c>
      <c r="G12" s="10">
        <v>91.67</v>
      </c>
      <c r="H12" s="10">
        <v>80</v>
      </c>
      <c r="I12" s="10">
        <v>80</v>
      </c>
      <c r="J12" s="10">
        <v>80</v>
      </c>
      <c r="K12" s="10">
        <v>66.67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</row>
    <row r="13" spans="2:19" ht="17" thickBot="1">
      <c r="C13" s="11">
        <v>7</v>
      </c>
      <c r="D13" s="10">
        <v>93.33</v>
      </c>
      <c r="E13" s="10">
        <v>93.33</v>
      </c>
      <c r="F13" s="10">
        <v>93.33</v>
      </c>
      <c r="G13" s="10">
        <v>91.67</v>
      </c>
      <c r="H13" s="10">
        <v>80</v>
      </c>
      <c r="I13" s="10">
        <v>80</v>
      </c>
      <c r="J13" s="10">
        <v>80</v>
      </c>
      <c r="K13" s="10">
        <v>66.67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</row>
    <row r="14" spans="2:19" ht="17" thickBot="1">
      <c r="B14" s="27" t="s">
        <v>12</v>
      </c>
      <c r="C14" s="11">
        <v>1</v>
      </c>
      <c r="D14" s="10">
        <v>100</v>
      </c>
      <c r="E14" s="10">
        <v>100</v>
      </c>
      <c r="F14" s="10">
        <v>100</v>
      </c>
      <c r="G14" s="10">
        <v>100</v>
      </c>
      <c r="H14" s="10">
        <v>66.67</v>
      </c>
      <c r="I14" s="10">
        <v>66.67</v>
      </c>
      <c r="J14" s="10">
        <v>66.67</v>
      </c>
      <c r="K14" s="10">
        <v>58.41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</row>
    <row r="15" spans="2:19" ht="17" thickBot="1">
      <c r="B15" s="27"/>
      <c r="C15" s="11">
        <v>2</v>
      </c>
      <c r="D15" s="10">
        <v>100</v>
      </c>
      <c r="E15" s="10">
        <v>100</v>
      </c>
      <c r="F15" s="10">
        <v>100</v>
      </c>
      <c r="G15" s="10">
        <v>100</v>
      </c>
      <c r="H15" s="10">
        <v>60</v>
      </c>
      <c r="I15" s="10">
        <v>60</v>
      </c>
      <c r="J15" s="10">
        <v>60</v>
      </c>
      <c r="K15" s="10">
        <v>75</v>
      </c>
      <c r="L15" s="10">
        <v>100</v>
      </c>
      <c r="M15" s="10">
        <v>100</v>
      </c>
      <c r="N15" s="10">
        <v>100</v>
      </c>
      <c r="O15" s="10">
        <v>100</v>
      </c>
      <c r="P15" s="10">
        <v>100</v>
      </c>
      <c r="Q15" s="10">
        <v>100</v>
      </c>
      <c r="R15" s="10">
        <v>100</v>
      </c>
      <c r="S15" s="10">
        <v>100</v>
      </c>
    </row>
    <row r="16" spans="2:19" ht="17" thickBot="1">
      <c r="B16" s="27"/>
      <c r="C16" s="11">
        <v>3</v>
      </c>
      <c r="D16" s="10">
        <v>100</v>
      </c>
      <c r="E16" s="10">
        <v>100</v>
      </c>
      <c r="F16" s="10">
        <v>100</v>
      </c>
      <c r="G16" s="10">
        <v>100</v>
      </c>
      <c r="H16" s="10">
        <v>60</v>
      </c>
      <c r="I16" s="10">
        <v>50</v>
      </c>
      <c r="J16" s="10">
        <v>53.33</v>
      </c>
      <c r="K16" s="10">
        <v>32.93</v>
      </c>
      <c r="L16" s="10">
        <v>100</v>
      </c>
      <c r="M16" s="10">
        <v>100</v>
      </c>
      <c r="N16" s="10">
        <v>100</v>
      </c>
      <c r="O16" s="10">
        <v>100</v>
      </c>
      <c r="P16" s="10">
        <v>100</v>
      </c>
      <c r="Q16" s="10">
        <v>100</v>
      </c>
      <c r="R16" s="10">
        <v>100</v>
      </c>
      <c r="S16" s="10">
        <v>100</v>
      </c>
    </row>
    <row r="17" spans="3:19" s="7" customFormat="1" ht="17" thickBot="1">
      <c r="C17" s="9"/>
      <c r="D17" s="8">
        <f t="shared" ref="D17:O17" si="0">AVERAGE(D7:D13)</f>
        <v>97.141428571428577</v>
      </c>
      <c r="E17" s="8">
        <f t="shared" si="0"/>
        <v>97.141428571428577</v>
      </c>
      <c r="F17" s="8">
        <f t="shared" si="0"/>
        <v>97.141428571428577</v>
      </c>
      <c r="G17" s="8">
        <f t="shared" si="0"/>
        <v>96.429999999999993</v>
      </c>
      <c r="H17" s="8">
        <f t="shared" si="0"/>
        <v>88.571428571428569</v>
      </c>
      <c r="I17" s="8">
        <f t="shared" si="0"/>
        <v>88.571428571428569</v>
      </c>
      <c r="J17" s="8">
        <f t="shared" si="0"/>
        <v>88.571428571428569</v>
      </c>
      <c r="K17" s="8">
        <f t="shared" si="0"/>
        <v>86.905714285714268</v>
      </c>
      <c r="L17" s="8">
        <f t="shared" si="0"/>
        <v>100</v>
      </c>
      <c r="M17" s="8">
        <f t="shared" si="0"/>
        <v>100</v>
      </c>
      <c r="N17" s="8">
        <f t="shared" si="0"/>
        <v>100</v>
      </c>
      <c r="O17" s="8">
        <f t="shared" si="0"/>
        <v>100</v>
      </c>
      <c r="P17" s="8">
        <f>AVERAGE(P7:P16)</f>
        <v>100</v>
      </c>
      <c r="Q17" s="8">
        <f>AVERAGE(Q7:Q16)</f>
        <v>100</v>
      </c>
      <c r="R17" s="8">
        <f>AVERAGE(R7:R16)</f>
        <v>100</v>
      </c>
      <c r="S17" s="8">
        <f>AVERAGE(S7:S16)</f>
        <v>100</v>
      </c>
    </row>
  </sheetData>
  <mergeCells count="5">
    <mergeCell ref="D5:G5"/>
    <mergeCell ref="H5:K5"/>
    <mergeCell ref="L5:O5"/>
    <mergeCell ref="B14:B16"/>
    <mergeCell ref="P5:S5"/>
  </mergeCells>
  <conditionalFormatting sqref="D17:O17 D7:O13">
    <cfRule type="cellIs" dxfId="7" priority="8" operator="lessThan">
      <formula>60</formula>
    </cfRule>
  </conditionalFormatting>
  <conditionalFormatting sqref="D14:O16">
    <cfRule type="cellIs" dxfId="6" priority="7" operator="lessThan">
      <formula>60</formula>
    </cfRule>
  </conditionalFormatting>
  <conditionalFormatting sqref="P16:R16 P15">
    <cfRule type="cellIs" dxfId="5" priority="6" operator="lessThan">
      <formula>60</formula>
    </cfRule>
  </conditionalFormatting>
  <conditionalFormatting sqref="P17:R17">
    <cfRule type="cellIs" dxfId="4" priority="5" operator="lessThan">
      <formula>60</formula>
    </cfRule>
  </conditionalFormatting>
  <conditionalFormatting sqref="S17">
    <cfRule type="cellIs" dxfId="3" priority="4" operator="lessThan">
      <formula>60</formula>
    </cfRule>
  </conditionalFormatting>
  <conditionalFormatting sqref="Q7:R15">
    <cfRule type="cellIs" dxfId="2" priority="3" operator="lessThan">
      <formula>60</formula>
    </cfRule>
  </conditionalFormatting>
  <conditionalFormatting sqref="P7:P14">
    <cfRule type="cellIs" dxfId="1" priority="2" operator="lessThan">
      <formula>60</formula>
    </cfRule>
  </conditionalFormatting>
  <conditionalFormatting sqref="S7:S16">
    <cfRule type="cellIs" dxfId="0" priority="1" operator="lessThan">
      <formula>60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F12F-C38F-E44D-BAC1-C2374A490627}">
  <dimension ref="A4:F15"/>
  <sheetViews>
    <sheetView workbookViewId="0">
      <selection activeCell="F12" sqref="F12"/>
    </sheetView>
  </sheetViews>
  <sheetFormatPr baseColWidth="10" defaultRowHeight="16"/>
  <sheetData>
    <row r="4" spans="1:6">
      <c r="B4" s="1" t="s">
        <v>4</v>
      </c>
      <c r="C4" s="5" t="s">
        <v>11</v>
      </c>
    </row>
    <row r="5" spans="1:6">
      <c r="A5" s="28" t="s">
        <v>10</v>
      </c>
      <c r="B5" s="2">
        <v>1</v>
      </c>
      <c r="C5" s="6">
        <v>26.86</v>
      </c>
      <c r="E5" s="19" t="s">
        <v>30</v>
      </c>
      <c r="F5" s="6">
        <f>_xlfn.VAR.P(C5:C14)</f>
        <v>11.538321000000003</v>
      </c>
    </row>
    <row r="6" spans="1:6">
      <c r="A6" s="28"/>
      <c r="B6" s="2">
        <v>2</v>
      </c>
      <c r="C6" s="6">
        <v>38.770000000000003</v>
      </c>
      <c r="E6" s="19" t="s">
        <v>31</v>
      </c>
      <c r="F6" s="6">
        <f>_xlfn.STDEV.P(C5:C14)</f>
        <v>3.3968104156693824</v>
      </c>
    </row>
    <row r="7" spans="1:6">
      <c r="A7" s="28"/>
      <c r="B7" s="2">
        <v>3</v>
      </c>
      <c r="C7" s="6">
        <v>32.78</v>
      </c>
      <c r="E7" s="19" t="s">
        <v>32</v>
      </c>
      <c r="F7" s="6">
        <f>MIN(C5:C14)</f>
        <v>26.86</v>
      </c>
    </row>
    <row r="8" spans="1:6">
      <c r="A8" s="28" t="s">
        <v>9</v>
      </c>
      <c r="B8" s="2">
        <v>1</v>
      </c>
      <c r="C8" s="6">
        <v>35.700000000000003</v>
      </c>
      <c r="E8" s="19" t="s">
        <v>33</v>
      </c>
      <c r="F8" s="6">
        <f>MAX(C5:C14)</f>
        <v>39.46</v>
      </c>
    </row>
    <row r="9" spans="1:6">
      <c r="A9" s="28"/>
      <c r="B9" s="2">
        <v>2</v>
      </c>
      <c r="C9" s="6">
        <v>33.369999999999997</v>
      </c>
      <c r="E9" s="19" t="s">
        <v>8</v>
      </c>
      <c r="F9" s="20">
        <f>C15</f>
        <v>34.327000000000005</v>
      </c>
    </row>
    <row r="10" spans="1:6">
      <c r="A10" s="28"/>
      <c r="B10" s="2">
        <v>3</v>
      </c>
      <c r="C10" s="6">
        <v>36.51</v>
      </c>
      <c r="E10" s="19" t="s">
        <v>34</v>
      </c>
      <c r="F10" s="6">
        <f>MEDIAN(C5:C14)</f>
        <v>33.524999999999999</v>
      </c>
    </row>
    <row r="11" spans="1:6">
      <c r="A11" s="28"/>
      <c r="B11" s="2">
        <v>4</v>
      </c>
      <c r="C11" s="6">
        <v>39.46</v>
      </c>
      <c r="E11" s="19" t="s">
        <v>35</v>
      </c>
      <c r="F11" s="6">
        <f>SUM(C5:C14)</f>
        <v>343.27000000000004</v>
      </c>
    </row>
    <row r="12" spans="1:6">
      <c r="A12" s="28"/>
      <c r="B12" s="2">
        <v>5</v>
      </c>
      <c r="C12" s="6">
        <v>33.049999999999997</v>
      </c>
    </row>
    <row r="13" spans="1:6">
      <c r="A13" s="28"/>
      <c r="B13" s="2">
        <v>6</v>
      </c>
      <c r="C13" s="6">
        <v>33.090000000000003</v>
      </c>
    </row>
    <row r="14" spans="1:6">
      <c r="A14" s="28"/>
      <c r="B14" s="2">
        <v>7</v>
      </c>
      <c r="C14" s="6">
        <v>33.68</v>
      </c>
    </row>
    <row r="15" spans="1:6" ht="19">
      <c r="B15" s="3" t="s">
        <v>8</v>
      </c>
      <c r="C15" s="4">
        <f t="shared" ref="C15" si="0">AVERAGE(C5:C14)</f>
        <v>34.327000000000005</v>
      </c>
    </row>
  </sheetData>
  <mergeCells count="2">
    <mergeCell ref="A8:A1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Metrics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2023-10-21T18:26:55Z</dcterms:created>
  <dcterms:modified xsi:type="dcterms:W3CDTF">2023-11-03T15:35:25Z</dcterms:modified>
</cp:coreProperties>
</file>