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ita\Electro-Clean\Electro-Clean Manuscript\2023_Plos_Global_health\Data Compiled\"/>
    </mc:Choice>
  </mc:AlternateContent>
  <xr:revisionPtr revIDLastSave="0" documentId="13_ncr:1_{0382A2E5-6228-4CFA-B021-603EC0F1CB3E}" xr6:coauthVersionLast="47" xr6:coauthVersionMax="47" xr10:uidLastSave="{00000000-0000-0000-0000-000000000000}"/>
  <bookViews>
    <workbookView xWindow="-108" yWindow="-108" windowWidth="23256" windowHeight="12456" activeTab="5" xr2:uid="{FF65FC76-45EF-46CD-8AC3-2A2B3D412830}"/>
  </bookViews>
  <sheets>
    <sheet name="India - Vijay" sheetId="8" r:id="rId1"/>
    <sheet name="Mexico" sheetId="4" r:id="rId2"/>
    <sheet name="U.S. (1)" sheetId="6" r:id="rId3"/>
    <sheet name="India - IIT Bombay" sheetId="1" r:id="rId4"/>
    <sheet name="Nigeria" sheetId="2" r:id="rId5"/>
    <sheet name="Uganda" sheetId="5" r:id="rId6"/>
    <sheet name="U.S. (2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L3" i="6"/>
  <c r="J9" i="7"/>
  <c r="J3" i="7"/>
  <c r="J4" i="7"/>
  <c r="J5" i="7"/>
  <c r="J6" i="7"/>
  <c r="J7" i="7"/>
  <c r="J8" i="7"/>
  <c r="J10" i="7"/>
  <c r="J11" i="7"/>
  <c r="J2" i="7"/>
  <c r="C7" i="7"/>
  <c r="D7" i="7"/>
  <c r="E7" i="7"/>
  <c r="F7" i="7"/>
  <c r="G7" i="7"/>
  <c r="H7" i="7"/>
  <c r="I7" i="7"/>
  <c r="B7" i="7"/>
  <c r="M7" i="4"/>
  <c r="K6" i="4"/>
  <c r="I6" i="4"/>
  <c r="E3" i="4"/>
  <c r="E4" i="4"/>
  <c r="E5" i="4"/>
  <c r="E6" i="4"/>
  <c r="E7" i="4"/>
  <c r="E8" i="4"/>
  <c r="E2" i="4"/>
  <c r="L5" i="6"/>
  <c r="L7" i="6"/>
  <c r="L8" i="6"/>
  <c r="L9" i="6"/>
  <c r="L10" i="6"/>
  <c r="L2" i="6"/>
  <c r="F13" i="8"/>
  <c r="E17" i="6"/>
  <c r="E18" i="6" s="1"/>
  <c r="K4" i="6" s="1"/>
  <c r="K6" i="6" s="1"/>
  <c r="S6" i="8"/>
  <c r="S5" i="8"/>
  <c r="S4" i="8"/>
  <c r="S2" i="8" l="1"/>
  <c r="S3" i="8"/>
  <c r="L19" i="8"/>
  <c r="L20" i="8" s="1"/>
  <c r="I16" i="8"/>
  <c r="I17" i="8" s="1"/>
  <c r="F12" i="8"/>
  <c r="C9" i="8"/>
  <c r="C10" i="8" s="1"/>
  <c r="C17" i="6"/>
  <c r="C18" i="6" s="1"/>
  <c r="I4" i="6" s="1"/>
  <c r="D17" i="6"/>
  <c r="D18" i="6" s="1"/>
  <c r="J4" i="6" s="1"/>
  <c r="J6" i="6" s="1"/>
  <c r="D4" i="2"/>
  <c r="D5" i="2"/>
  <c r="D6" i="2"/>
  <c r="D7" i="2"/>
  <c r="D8" i="2"/>
  <c r="D9" i="2"/>
  <c r="D3" i="2"/>
  <c r="E12" i="1"/>
  <c r="E8" i="1"/>
  <c r="E5" i="1"/>
  <c r="E3" i="1"/>
  <c r="I6" i="6" l="1"/>
  <c r="L6" i="6" s="1"/>
  <c r="L4" i="6"/>
</calcChain>
</file>

<file path=xl/sharedStrings.xml><?xml version="1.0" encoding="utf-8"?>
<sst xmlns="http://schemas.openxmlformats.org/spreadsheetml/2006/main" count="150" uniqueCount="58">
  <si>
    <t>Electrolysis</t>
  </si>
  <si>
    <t>time (min)</t>
  </si>
  <si>
    <t>Volume of</t>
  </si>
  <si>
    <t>Electrolyte (L)</t>
  </si>
  <si>
    <t>Current (A)</t>
  </si>
  <si>
    <t>Chlorine</t>
  </si>
  <si>
    <t>Concentration</t>
  </si>
  <si>
    <t>(ppm)</t>
  </si>
  <si>
    <t>vinegar to</t>
  </si>
  <si>
    <t>lower pH ~6.0</t>
  </si>
  <si>
    <t>(mL)</t>
  </si>
  <si>
    <t>Trial 1</t>
  </si>
  <si>
    <t>Trial 2</t>
  </si>
  <si>
    <t>Trial 3</t>
  </si>
  <si>
    <t>Average</t>
  </si>
  <si>
    <t>pH of raw water</t>
  </si>
  <si>
    <t>pH after electrolysis, before dilution</t>
  </si>
  <si>
    <t>HCl added (mL)</t>
  </si>
  <si>
    <t>Volume (L)</t>
  </si>
  <si>
    <t>pH after adding HCl</t>
  </si>
  <si>
    <t>Time</t>
  </si>
  <si>
    <t>Electrolysis time (min)</t>
  </si>
  <si>
    <t>Estimated Free Chlorine Concentration (ppm)</t>
  </si>
  <si>
    <t>Assumed Faradaic Efficiency (%)</t>
  </si>
  <si>
    <t>Average Current (A)</t>
  </si>
  <si>
    <t>Trial 4</t>
  </si>
  <si>
    <t xml:space="preserve">Average </t>
  </si>
  <si>
    <t>Approx. Coulombs delivered</t>
  </si>
  <si>
    <t xml:space="preserve">Average Coulombs </t>
  </si>
  <si>
    <t>Average Coulombs</t>
  </si>
  <si>
    <t>Time (sec)</t>
  </si>
  <si>
    <t>Measured Free Chlorine (mg/L)</t>
  </si>
  <si>
    <t>pH after electrolysis</t>
  </si>
  <si>
    <t>Volume of vinegar added (mL)</t>
  </si>
  <si>
    <t>pH after vinegar addition</t>
  </si>
  <si>
    <t>Measured Free Chlorine after pH adjustment (mg/L)</t>
  </si>
  <si>
    <t>Faradaic Efficiency</t>
  </si>
  <si>
    <t>Theoretical Free Chlorine Concentration (mg/L)</t>
  </si>
  <si>
    <t>Electrolyte Volume (L)</t>
  </si>
  <si>
    <t>Electrolyte volume (L)</t>
  </si>
  <si>
    <t>Average current (A)</t>
  </si>
  <si>
    <t xml:space="preserve">pH after electrolysis </t>
  </si>
  <si>
    <t>Vinegar added (mL)</t>
  </si>
  <si>
    <t>pH after vinegar</t>
  </si>
  <si>
    <t>Rep 1</t>
  </si>
  <si>
    <t>Rep 2</t>
  </si>
  <si>
    <t>Rep 3</t>
  </si>
  <si>
    <t>Rep 4</t>
  </si>
  <si>
    <t>Rep 5</t>
  </si>
  <si>
    <t>Rep 6</t>
  </si>
  <si>
    <t>Rep 7</t>
  </si>
  <si>
    <t>Rep 8</t>
  </si>
  <si>
    <t>-</t>
  </si>
  <si>
    <t>Measured free chlorine (ppm)</t>
  </si>
  <si>
    <t>Measured Free Chlorine (ppm)</t>
  </si>
  <si>
    <t>Measured Free Chlorine after pH adjustment (ppm)</t>
  </si>
  <si>
    <t>Measured Free</t>
  </si>
  <si>
    <t>Raw data not available due to hard drive crash. For more information on the Electro-Clean process in Uganda, please contact co-author Paige Balcom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</si>
</sst>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h:mm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222222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17" xfId="0" applyBorder="1" applyAlignment="1">
      <alignment wrapText="1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0" borderId="17" xfId="0" applyBorder="1"/>
    <xf numFmtId="0" fontId="1" fillId="0" borderId="2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0" fillId="2" borderId="23" xfId="0" applyFill="1" applyBorder="1" applyAlignment="1">
      <alignment horizontal="right" wrapText="1"/>
    </xf>
    <xf numFmtId="0" fontId="0" fillId="0" borderId="23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165" fontId="0" fillId="3" borderId="3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16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/>
    </xf>
    <xf numFmtId="0" fontId="0" fillId="2" borderId="32" xfId="0" applyFill="1" applyBorder="1" applyAlignment="1">
      <alignment horizontal="right" wrapText="1"/>
    </xf>
    <xf numFmtId="0" fontId="0" fillId="0" borderId="6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E2F8A02-00CF-4CD5-B4AD-90F20D91B7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D194-6058-4469-BFD1-9C88DE4F14AB}">
  <dimension ref="A1:S20"/>
  <sheetViews>
    <sheetView topLeftCell="C1" workbookViewId="0">
      <selection activeCell="N20" sqref="N20"/>
    </sheetView>
  </sheetViews>
  <sheetFormatPr defaultRowHeight="14.4" x14ac:dyDescent="0.3"/>
  <cols>
    <col min="1" max="1" width="14.109375" style="29" customWidth="1"/>
    <col min="2" max="2" width="16" style="29" customWidth="1"/>
    <col min="3" max="3" width="11.109375" style="3" customWidth="1"/>
    <col min="4" max="4" width="10.109375" style="3" customWidth="1"/>
    <col min="5" max="5" width="17.5546875" style="3" customWidth="1"/>
    <col min="6" max="6" width="13.21875" style="3" customWidth="1"/>
    <col min="7" max="7" width="8.88671875" style="3"/>
    <col min="8" max="8" width="16.6640625" style="3" customWidth="1"/>
    <col min="9" max="9" width="10.33203125" style="3" customWidth="1"/>
    <col min="10" max="10" width="8.88671875" style="3"/>
    <col min="11" max="11" width="16" style="3" customWidth="1"/>
    <col min="12" max="12" width="11.21875" style="3" customWidth="1"/>
    <col min="14" max="14" width="22.33203125" customWidth="1"/>
    <col min="15" max="15" width="9" customWidth="1"/>
  </cols>
  <sheetData>
    <row r="1" spans="1:19" x14ac:dyDescent="0.3">
      <c r="A1" s="95" t="s">
        <v>11</v>
      </c>
      <c r="B1" s="96"/>
      <c r="C1" s="96"/>
      <c r="D1" s="97" t="s">
        <v>12</v>
      </c>
      <c r="E1" s="98"/>
      <c r="F1" s="98"/>
      <c r="G1" s="97" t="s">
        <v>13</v>
      </c>
      <c r="H1" s="98"/>
      <c r="I1" s="98"/>
      <c r="J1" s="97" t="s">
        <v>25</v>
      </c>
      <c r="K1" s="98"/>
      <c r="L1" s="99"/>
      <c r="N1" s="17"/>
      <c r="O1" s="25" t="s">
        <v>11</v>
      </c>
      <c r="P1" s="25" t="s">
        <v>12</v>
      </c>
      <c r="Q1" s="18" t="s">
        <v>13</v>
      </c>
      <c r="R1" s="25" t="s">
        <v>25</v>
      </c>
      <c r="S1" s="19" t="s">
        <v>26</v>
      </c>
    </row>
    <row r="2" spans="1:19" s="29" customFormat="1" ht="43.2" x14ac:dyDescent="0.3">
      <c r="A2" s="30" t="s">
        <v>20</v>
      </c>
      <c r="B2" s="29" t="s">
        <v>21</v>
      </c>
      <c r="C2" s="29" t="s">
        <v>4</v>
      </c>
      <c r="D2" s="30" t="s">
        <v>20</v>
      </c>
      <c r="E2" s="29" t="s">
        <v>21</v>
      </c>
      <c r="F2" s="29" t="s">
        <v>4</v>
      </c>
      <c r="G2" s="30" t="s">
        <v>20</v>
      </c>
      <c r="H2" s="29" t="s">
        <v>21</v>
      </c>
      <c r="I2" s="29" t="s">
        <v>4</v>
      </c>
      <c r="J2" s="30" t="s">
        <v>20</v>
      </c>
      <c r="K2" s="29" t="s">
        <v>21</v>
      </c>
      <c r="L2" s="31" t="s">
        <v>4</v>
      </c>
      <c r="N2" s="20" t="s">
        <v>21</v>
      </c>
      <c r="O2" s="26">
        <v>50</v>
      </c>
      <c r="P2" s="26">
        <v>70</v>
      </c>
      <c r="Q2" s="14">
        <v>60</v>
      </c>
      <c r="R2" s="26">
        <v>75</v>
      </c>
      <c r="S2" s="21">
        <f>AVERAGE(O2:R2)</f>
        <v>63.75</v>
      </c>
    </row>
    <row r="3" spans="1:19" ht="28.8" x14ac:dyDescent="0.3">
      <c r="A3" s="35">
        <v>0.44097222222222199</v>
      </c>
      <c r="B3" s="3">
        <v>0</v>
      </c>
      <c r="C3" s="2">
        <v>6.83</v>
      </c>
      <c r="D3" s="35">
        <v>0.84722222222222199</v>
      </c>
      <c r="E3" s="3">
        <v>0</v>
      </c>
      <c r="F3" s="3">
        <v>5.62</v>
      </c>
      <c r="G3" s="35">
        <v>0.84375</v>
      </c>
      <c r="H3" s="3">
        <v>0</v>
      </c>
      <c r="I3" s="3">
        <v>6.32</v>
      </c>
      <c r="J3" s="35">
        <v>0.90625</v>
      </c>
      <c r="K3" s="3">
        <v>0</v>
      </c>
      <c r="L3" s="32">
        <v>5.75</v>
      </c>
      <c r="N3" s="20" t="s">
        <v>18</v>
      </c>
      <c r="O3" s="27">
        <v>1.1000000000000001</v>
      </c>
      <c r="P3" s="27">
        <v>1</v>
      </c>
      <c r="Q3" s="3">
        <v>1</v>
      </c>
      <c r="R3" s="27">
        <v>0.99</v>
      </c>
      <c r="S3" s="21">
        <f>AVERAGE(O3:R3)</f>
        <v>1.0225</v>
      </c>
    </row>
    <row r="4" spans="1:19" ht="34.799999999999997" customHeight="1" x14ac:dyDescent="0.3">
      <c r="A4" s="35">
        <v>0.44236111111111098</v>
      </c>
      <c r="B4" s="3">
        <v>2</v>
      </c>
      <c r="C4" s="2">
        <v>7</v>
      </c>
      <c r="D4" s="35">
        <v>0.85069444444444398</v>
      </c>
      <c r="E4" s="3">
        <v>5</v>
      </c>
      <c r="F4" s="3">
        <v>6</v>
      </c>
      <c r="G4" s="35">
        <v>0.84722222222222199</v>
      </c>
      <c r="H4" s="3">
        <v>5</v>
      </c>
      <c r="I4" s="3">
        <v>6.4</v>
      </c>
      <c r="J4" s="35">
        <v>0.90972222222222199</v>
      </c>
      <c r="K4" s="3">
        <v>5</v>
      </c>
      <c r="L4" s="32">
        <v>6.57</v>
      </c>
      <c r="N4" s="20" t="s">
        <v>24</v>
      </c>
      <c r="O4" s="27">
        <v>7.3</v>
      </c>
      <c r="P4" s="27">
        <v>6.32</v>
      </c>
      <c r="Q4" s="3">
        <v>6.78</v>
      </c>
      <c r="R4" s="27">
        <v>7.02</v>
      </c>
      <c r="S4" s="21">
        <f>AVERAGE(C3:C8,F3:F11,I3:I15,L3:L18)</f>
        <v>6.8465909090909101</v>
      </c>
    </row>
    <row r="5" spans="1:19" ht="37.200000000000003" customHeight="1" x14ac:dyDescent="0.3">
      <c r="A5" s="35">
        <v>0.44583333333333303</v>
      </c>
      <c r="B5" s="3">
        <v>7</v>
      </c>
      <c r="C5" s="2">
        <v>7.09</v>
      </c>
      <c r="D5" s="35">
        <v>0.85416666666666596</v>
      </c>
      <c r="E5" s="3">
        <v>10</v>
      </c>
      <c r="F5" s="3">
        <v>6.15</v>
      </c>
      <c r="G5" s="35">
        <v>0.85069444444444398</v>
      </c>
      <c r="H5" s="3">
        <v>10</v>
      </c>
      <c r="I5" s="3">
        <v>6.51</v>
      </c>
      <c r="J5" s="35">
        <v>0.91319444444444398</v>
      </c>
      <c r="K5" s="3">
        <v>10</v>
      </c>
      <c r="L5" s="32">
        <v>6.83</v>
      </c>
      <c r="N5" s="20" t="s">
        <v>23</v>
      </c>
      <c r="O5" s="27">
        <v>15</v>
      </c>
      <c r="P5" s="27">
        <v>15</v>
      </c>
      <c r="Q5" s="3">
        <v>15</v>
      </c>
      <c r="R5" s="27">
        <v>15</v>
      </c>
      <c r="S5" s="21">
        <f>AVERAGE(O5:R5)</f>
        <v>15</v>
      </c>
    </row>
    <row r="6" spans="1:19" ht="29.4" thickBot="1" x14ac:dyDescent="0.35">
      <c r="A6" s="35">
        <v>0.45138888888888901</v>
      </c>
      <c r="B6" s="3">
        <v>15</v>
      </c>
      <c r="C6" s="2">
        <v>7.4</v>
      </c>
      <c r="D6" s="35">
        <v>0.86111111111111005</v>
      </c>
      <c r="E6" s="3">
        <v>20</v>
      </c>
      <c r="F6" s="3">
        <v>6.2</v>
      </c>
      <c r="G6" s="35">
        <v>0.85416666666666696</v>
      </c>
      <c r="H6" s="3">
        <v>15</v>
      </c>
      <c r="I6" s="3">
        <v>6.59</v>
      </c>
      <c r="J6" s="35">
        <v>0.91666666666666696</v>
      </c>
      <c r="K6" s="3">
        <v>15</v>
      </c>
      <c r="L6" s="32">
        <v>6.93</v>
      </c>
      <c r="N6" s="22" t="s">
        <v>22</v>
      </c>
      <c r="O6" s="28">
        <v>1068</v>
      </c>
      <c r="P6" s="28">
        <v>1429</v>
      </c>
      <c r="Q6" s="23">
        <v>1306</v>
      </c>
      <c r="R6" s="28">
        <v>1705</v>
      </c>
      <c r="S6" s="24">
        <f>AVERAGE(O6:R6)</f>
        <v>1377</v>
      </c>
    </row>
    <row r="7" spans="1:19" ht="24" customHeight="1" x14ac:dyDescent="0.3">
      <c r="A7" s="35">
        <v>0.46180555555555602</v>
      </c>
      <c r="B7" s="3">
        <v>30</v>
      </c>
      <c r="C7" s="2">
        <v>7.66</v>
      </c>
      <c r="D7" s="35">
        <v>0.86805555555555403</v>
      </c>
      <c r="E7" s="3">
        <v>30</v>
      </c>
      <c r="F7" s="3">
        <v>6.25</v>
      </c>
      <c r="G7" s="35">
        <v>0.85763888888888895</v>
      </c>
      <c r="H7" s="3">
        <v>20</v>
      </c>
      <c r="I7" s="3">
        <v>6.67</v>
      </c>
      <c r="J7" s="35">
        <v>0.92013888888888895</v>
      </c>
      <c r="K7" s="3">
        <v>20</v>
      </c>
      <c r="L7" s="32">
        <v>7.05</v>
      </c>
    </row>
    <row r="8" spans="1:19" ht="27.6" customHeight="1" x14ac:dyDescent="0.3">
      <c r="A8" s="35">
        <v>0.47569444444444398</v>
      </c>
      <c r="B8" s="3">
        <v>50</v>
      </c>
      <c r="C8" s="2">
        <v>7.83</v>
      </c>
      <c r="D8" s="35">
        <v>0.874999999999998</v>
      </c>
      <c r="E8" s="3">
        <v>40</v>
      </c>
      <c r="F8" s="3">
        <v>6.5</v>
      </c>
      <c r="G8" s="35">
        <v>0.86111111111111105</v>
      </c>
      <c r="H8" s="3">
        <v>25</v>
      </c>
      <c r="I8" s="3">
        <v>6.75</v>
      </c>
      <c r="J8" s="35">
        <v>0.92361111111111105</v>
      </c>
      <c r="K8" s="3">
        <v>25</v>
      </c>
      <c r="L8" s="32">
        <v>7.12</v>
      </c>
    </row>
    <row r="9" spans="1:19" ht="27" customHeight="1" x14ac:dyDescent="0.3">
      <c r="A9" s="30"/>
      <c r="B9" s="78" t="s">
        <v>24</v>
      </c>
      <c r="C9" s="79">
        <f>AVERAGE(C3:C8)</f>
        <v>7.3016666666666667</v>
      </c>
      <c r="D9" s="35">
        <v>0.88541666666666397</v>
      </c>
      <c r="E9" s="3">
        <v>55</v>
      </c>
      <c r="F9" s="3">
        <v>6.65</v>
      </c>
      <c r="G9" s="35">
        <v>0.86458333333333304</v>
      </c>
      <c r="H9" s="3">
        <v>30</v>
      </c>
      <c r="I9" s="3">
        <v>6.83</v>
      </c>
      <c r="J9" s="35">
        <v>0.92708333333333304</v>
      </c>
      <c r="K9" s="3">
        <v>30</v>
      </c>
      <c r="L9" s="32">
        <v>7.19</v>
      </c>
    </row>
    <row r="10" spans="1:19" ht="29.4" thickBot="1" x14ac:dyDescent="0.35">
      <c r="A10" s="36"/>
      <c r="B10" s="80" t="s">
        <v>28</v>
      </c>
      <c r="C10" s="81">
        <f>C9*B8*60</f>
        <v>21905</v>
      </c>
      <c r="D10" s="35">
        <v>0.88888888888888595</v>
      </c>
      <c r="E10" s="3">
        <v>60</v>
      </c>
      <c r="F10" s="3">
        <v>6.7</v>
      </c>
      <c r="G10" s="35">
        <v>0.86805555555555503</v>
      </c>
      <c r="H10" s="3">
        <v>35</v>
      </c>
      <c r="I10" s="3">
        <v>6.9</v>
      </c>
      <c r="J10" s="35">
        <v>0.93055555555555503</v>
      </c>
      <c r="K10" s="3">
        <v>35</v>
      </c>
      <c r="L10" s="32">
        <v>7.17</v>
      </c>
    </row>
    <row r="11" spans="1:19" x14ac:dyDescent="0.3">
      <c r="D11" s="35">
        <v>0.89583333333333004</v>
      </c>
      <c r="E11" s="3">
        <v>70</v>
      </c>
      <c r="F11" s="3">
        <v>6.79</v>
      </c>
      <c r="G11" s="35">
        <v>0.87152777777777801</v>
      </c>
      <c r="H11" s="3">
        <v>40</v>
      </c>
      <c r="I11" s="3">
        <v>6.93</v>
      </c>
      <c r="J11" s="35">
        <v>0.93402777777777801</v>
      </c>
      <c r="K11" s="3">
        <v>40</v>
      </c>
      <c r="L11" s="32">
        <v>7.26</v>
      </c>
    </row>
    <row r="12" spans="1:19" x14ac:dyDescent="0.3">
      <c r="D12" s="37"/>
      <c r="E12" s="82" t="s">
        <v>24</v>
      </c>
      <c r="F12" s="79">
        <f>AVERAGE(F3:F11)</f>
        <v>6.3177777777777777</v>
      </c>
      <c r="G12" s="35">
        <v>0.875</v>
      </c>
      <c r="H12" s="3">
        <v>45</v>
      </c>
      <c r="I12" s="3">
        <v>7</v>
      </c>
      <c r="J12" s="35">
        <v>0.9375</v>
      </c>
      <c r="K12" s="3">
        <v>45</v>
      </c>
      <c r="L12" s="32">
        <v>7.3</v>
      </c>
    </row>
    <row r="13" spans="1:19" ht="15" thickBot="1" x14ac:dyDescent="0.35">
      <c r="D13" s="38"/>
      <c r="E13" s="81" t="s">
        <v>29</v>
      </c>
      <c r="F13" s="83">
        <f>F12*E11*60</f>
        <v>26534.666666666664</v>
      </c>
      <c r="G13" s="35">
        <v>0.87847222222222199</v>
      </c>
      <c r="H13" s="3">
        <v>50</v>
      </c>
      <c r="I13" s="3">
        <v>7.05</v>
      </c>
      <c r="J13" s="35">
        <v>0.94097222222222199</v>
      </c>
      <c r="K13" s="3">
        <v>50</v>
      </c>
      <c r="L13" s="32">
        <v>7.36</v>
      </c>
    </row>
    <row r="14" spans="1:19" x14ac:dyDescent="0.3">
      <c r="G14" s="35">
        <v>0.88194444444444398</v>
      </c>
      <c r="H14" s="3">
        <v>55</v>
      </c>
      <c r="I14" s="3">
        <v>7.1</v>
      </c>
      <c r="J14" s="35">
        <v>0.94444444444444398</v>
      </c>
      <c r="K14" s="3">
        <v>55</v>
      </c>
      <c r="L14" s="32">
        <v>7.38</v>
      </c>
    </row>
    <row r="15" spans="1:19" x14ac:dyDescent="0.3">
      <c r="G15" s="35">
        <v>0.88541666666666596</v>
      </c>
      <c r="H15" s="3">
        <v>60</v>
      </c>
      <c r="I15" s="3">
        <v>7.15</v>
      </c>
      <c r="J15" s="35">
        <v>0.94791666666666596</v>
      </c>
      <c r="K15" s="3">
        <v>60</v>
      </c>
      <c r="L15" s="32">
        <v>7.44</v>
      </c>
    </row>
    <row r="16" spans="1:19" x14ac:dyDescent="0.3">
      <c r="G16" s="37"/>
      <c r="H16" s="82" t="s">
        <v>24</v>
      </c>
      <c r="I16" s="79">
        <f>AVERAGE(I3:I15)</f>
        <v>6.7846153846153845</v>
      </c>
      <c r="J16" s="35">
        <v>0.95138888888888895</v>
      </c>
      <c r="K16" s="3">
        <v>65</v>
      </c>
      <c r="L16" s="32">
        <v>7.46</v>
      </c>
    </row>
    <row r="17" spans="7:12" ht="15" thickBot="1" x14ac:dyDescent="0.35">
      <c r="G17" s="38"/>
      <c r="H17" s="81" t="s">
        <v>29</v>
      </c>
      <c r="I17" s="83">
        <f>I16*H15*60</f>
        <v>24424.615384615387</v>
      </c>
      <c r="J17" s="35">
        <v>0.95486111111111105</v>
      </c>
      <c r="K17" s="3">
        <v>70</v>
      </c>
      <c r="L17" s="32">
        <v>6.73</v>
      </c>
    </row>
    <row r="18" spans="7:12" x14ac:dyDescent="0.3">
      <c r="J18" s="35">
        <v>0.95833333333333304</v>
      </c>
      <c r="K18" s="3">
        <v>75</v>
      </c>
      <c r="L18" s="32">
        <v>6.84</v>
      </c>
    </row>
    <row r="19" spans="7:12" x14ac:dyDescent="0.3">
      <c r="J19" s="37"/>
      <c r="K19" s="82" t="s">
        <v>24</v>
      </c>
      <c r="L19" s="84">
        <f>AVERAGE(L3:L18)</f>
        <v>7.0237499999999988</v>
      </c>
    </row>
    <row r="20" spans="7:12" ht="15" thickBot="1" x14ac:dyDescent="0.35">
      <c r="J20" s="38"/>
      <c r="K20" s="81" t="s">
        <v>28</v>
      </c>
      <c r="L20" s="85">
        <f>L19*K18*60</f>
        <v>31606.874999999993</v>
      </c>
    </row>
  </sheetData>
  <mergeCells count="4">
    <mergeCell ref="A1:C1"/>
    <mergeCell ref="D1:F1"/>
    <mergeCell ref="G1:I1"/>
    <mergeCell ref="J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A56F0-BE08-4DE8-9073-0F453310B475}">
  <dimension ref="A1:M8"/>
  <sheetViews>
    <sheetView workbookViewId="0">
      <selection activeCell="A9" sqref="A9"/>
    </sheetView>
  </sheetViews>
  <sheetFormatPr defaultRowHeight="25.05" customHeight="1" x14ac:dyDescent="0.3"/>
  <cols>
    <col min="1" max="1" width="19.5546875" style="29" customWidth="1"/>
    <col min="2" max="4" width="8.88671875" style="3"/>
    <col min="5" max="5" width="10.5546875" style="3" customWidth="1"/>
    <col min="8" max="8" width="12.5546875" customWidth="1"/>
    <col min="9" max="9" width="10.33203125" customWidth="1"/>
    <col min="10" max="10" width="12.44140625" customWidth="1"/>
    <col min="11" max="11" width="10.21875" customWidth="1"/>
    <col min="12" max="12" width="10.5546875" customWidth="1"/>
    <col min="13" max="13" width="10.6640625" customWidth="1"/>
  </cols>
  <sheetData>
    <row r="1" spans="1:13" ht="25.05" customHeight="1" x14ac:dyDescent="0.3">
      <c r="A1" s="33"/>
      <c r="B1" s="34" t="s">
        <v>11</v>
      </c>
      <c r="C1" s="61" t="s">
        <v>12</v>
      </c>
      <c r="D1" s="19" t="s">
        <v>13</v>
      </c>
      <c r="E1" s="13" t="s">
        <v>14</v>
      </c>
      <c r="H1" s="67"/>
      <c r="I1" s="63" t="s">
        <v>4</v>
      </c>
      <c r="J1" s="70"/>
      <c r="K1" s="13" t="s">
        <v>4</v>
      </c>
      <c r="L1" s="70"/>
      <c r="M1" s="63" t="s">
        <v>4</v>
      </c>
    </row>
    <row r="2" spans="1:13" ht="29.4" customHeight="1" x14ac:dyDescent="0.3">
      <c r="A2" s="20" t="s">
        <v>39</v>
      </c>
      <c r="B2" s="37">
        <v>1.3</v>
      </c>
      <c r="C2" s="54">
        <v>1.3</v>
      </c>
      <c r="D2" s="32">
        <v>1.3</v>
      </c>
      <c r="E2" s="3">
        <f>AVERAGE(B2:D2)</f>
        <v>1.3</v>
      </c>
      <c r="H2" s="65" t="s">
        <v>21</v>
      </c>
      <c r="I2" s="63" t="s">
        <v>11</v>
      </c>
      <c r="J2" s="65" t="s">
        <v>21</v>
      </c>
      <c r="K2" s="13" t="s">
        <v>12</v>
      </c>
      <c r="L2" s="65" t="s">
        <v>21</v>
      </c>
      <c r="M2" s="63" t="s">
        <v>13</v>
      </c>
    </row>
    <row r="3" spans="1:13" ht="25.05" customHeight="1" x14ac:dyDescent="0.3">
      <c r="A3" s="20" t="s">
        <v>21</v>
      </c>
      <c r="B3" s="37">
        <v>30</v>
      </c>
      <c r="C3" s="54">
        <v>30</v>
      </c>
      <c r="D3" s="32">
        <v>30</v>
      </c>
      <c r="E3" s="3">
        <f t="shared" ref="E3:E8" si="0">AVERAGE(B3:D3)</f>
        <v>30</v>
      </c>
      <c r="H3" s="67">
        <v>0</v>
      </c>
      <c r="I3" s="64">
        <v>4.7779999999999996</v>
      </c>
      <c r="J3" s="67">
        <v>0</v>
      </c>
      <c r="K3" s="3">
        <v>4.3559999999999999</v>
      </c>
      <c r="L3" s="67">
        <v>0</v>
      </c>
      <c r="M3" s="64">
        <v>4.452</v>
      </c>
    </row>
    <row r="4" spans="1:13" ht="25.05" customHeight="1" x14ac:dyDescent="0.3">
      <c r="A4" s="20" t="s">
        <v>40</v>
      </c>
      <c r="B4" s="37">
        <v>4.952</v>
      </c>
      <c r="C4" s="54">
        <v>4.4889999999999999</v>
      </c>
      <c r="D4" s="32">
        <v>4.6180000000000003</v>
      </c>
      <c r="E4" s="45">
        <f t="shared" si="0"/>
        <v>4.6863333333333328</v>
      </c>
      <c r="H4" s="67">
        <v>15</v>
      </c>
      <c r="I4" s="64">
        <v>5</v>
      </c>
      <c r="J4" s="67">
        <v>15</v>
      </c>
      <c r="K4" s="3">
        <v>4.5359999999999996</v>
      </c>
      <c r="L4" s="67">
        <v>10</v>
      </c>
      <c r="M4" s="64">
        <v>4.6139999999999999</v>
      </c>
    </row>
    <row r="5" spans="1:13" ht="25.05" customHeight="1" x14ac:dyDescent="0.3">
      <c r="A5" s="20" t="s">
        <v>41</v>
      </c>
      <c r="B5" s="37">
        <v>8.5</v>
      </c>
      <c r="C5" s="54">
        <v>8.5</v>
      </c>
      <c r="D5" s="32">
        <v>8.5</v>
      </c>
      <c r="E5" s="3">
        <f t="shared" si="0"/>
        <v>8.5</v>
      </c>
      <c r="H5" s="68">
        <v>30</v>
      </c>
      <c r="I5" s="66">
        <v>5.0780000000000003</v>
      </c>
      <c r="J5" s="68">
        <v>30</v>
      </c>
      <c r="K5" s="69">
        <v>4.5739999999999998</v>
      </c>
      <c r="L5" s="67">
        <v>20</v>
      </c>
      <c r="M5" s="64">
        <v>4.6399999999999997</v>
      </c>
    </row>
    <row r="6" spans="1:13" ht="25.05" customHeight="1" x14ac:dyDescent="0.3">
      <c r="A6" s="20" t="s">
        <v>42</v>
      </c>
      <c r="B6" s="37">
        <v>11</v>
      </c>
      <c r="C6" s="54">
        <v>11</v>
      </c>
      <c r="D6" s="32">
        <v>11</v>
      </c>
      <c r="E6" s="3">
        <f t="shared" si="0"/>
        <v>11</v>
      </c>
      <c r="H6" s="75" t="s">
        <v>14</v>
      </c>
      <c r="I6" s="76">
        <f>AVERAGE(I3:I5)</f>
        <v>4.9519999999999991</v>
      </c>
      <c r="J6" s="75" t="s">
        <v>14</v>
      </c>
      <c r="K6" s="77">
        <f>AVERAGE(K3:K5)</f>
        <v>4.4886666666666661</v>
      </c>
      <c r="L6" s="68">
        <v>30</v>
      </c>
      <c r="M6" s="66">
        <v>4.766</v>
      </c>
    </row>
    <row r="7" spans="1:13" ht="25.05" customHeight="1" x14ac:dyDescent="0.3">
      <c r="A7" s="20" t="s">
        <v>43</v>
      </c>
      <c r="B7" s="37">
        <v>6.5</v>
      </c>
      <c r="C7" s="54">
        <v>6.5</v>
      </c>
      <c r="D7" s="32">
        <v>6.5</v>
      </c>
      <c r="E7" s="3">
        <f t="shared" si="0"/>
        <v>6.5</v>
      </c>
      <c r="L7" s="75" t="s">
        <v>14</v>
      </c>
      <c r="M7" s="76">
        <f>AVERAGE(M3:M6)</f>
        <v>4.6180000000000003</v>
      </c>
    </row>
    <row r="8" spans="1:13" ht="30.6" customHeight="1" thickBot="1" x14ac:dyDescent="0.35">
      <c r="A8" s="22" t="s">
        <v>53</v>
      </c>
      <c r="B8" s="38">
        <v>449.58</v>
      </c>
      <c r="C8" s="62">
        <v>461.2</v>
      </c>
      <c r="D8" s="60">
        <v>452.88</v>
      </c>
      <c r="E8" s="2">
        <f t="shared" si="0"/>
        <v>454.55333333333328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8831-E844-42D2-BC56-D9861470FA52}">
  <dimension ref="A1:L43"/>
  <sheetViews>
    <sheetView workbookViewId="0">
      <selection activeCell="O4" sqref="O4"/>
    </sheetView>
  </sheetViews>
  <sheetFormatPr defaultRowHeight="34.950000000000003" customHeight="1" x14ac:dyDescent="0.3"/>
  <cols>
    <col min="1" max="1" width="12.109375" style="3" customWidth="1"/>
    <col min="2" max="2" width="15.33203125" style="3" customWidth="1"/>
    <col min="3" max="3" width="11.44140625" style="3" customWidth="1"/>
    <col min="4" max="4" width="11.77734375" style="3" customWidth="1"/>
    <col min="5" max="5" width="11.5546875" style="3" customWidth="1"/>
    <col min="8" max="8" width="23.5546875" customWidth="1"/>
    <col min="9" max="9" width="11.21875" style="3" bestFit="1" customWidth="1"/>
    <col min="10" max="11" width="10.5546875" style="3" bestFit="1" customWidth="1"/>
  </cols>
  <sheetData>
    <row r="1" spans="1:12" ht="34.950000000000003" customHeight="1" x14ac:dyDescent="0.3">
      <c r="A1" s="29"/>
      <c r="B1" s="29"/>
      <c r="C1" s="97" t="s">
        <v>4</v>
      </c>
      <c r="D1" s="98"/>
      <c r="E1" s="99"/>
      <c r="H1" s="46"/>
      <c r="I1" s="33" t="s">
        <v>11</v>
      </c>
      <c r="J1" s="47" t="s">
        <v>12</v>
      </c>
      <c r="K1" s="48" t="s">
        <v>13</v>
      </c>
      <c r="L1" s="12" t="s">
        <v>14</v>
      </c>
    </row>
    <row r="2" spans="1:12" ht="34.950000000000003" customHeight="1" x14ac:dyDescent="0.3">
      <c r="A2" s="12" t="s">
        <v>21</v>
      </c>
      <c r="B2" s="12" t="s">
        <v>30</v>
      </c>
      <c r="C2" s="20" t="s">
        <v>11</v>
      </c>
      <c r="D2" s="42" t="s">
        <v>12</v>
      </c>
      <c r="E2" s="40" t="s">
        <v>13</v>
      </c>
      <c r="H2" s="49" t="s">
        <v>38</v>
      </c>
      <c r="I2" s="37">
        <v>1.35</v>
      </c>
      <c r="J2" s="54">
        <v>1.35</v>
      </c>
      <c r="K2" s="32">
        <v>1.35</v>
      </c>
      <c r="L2" s="3">
        <f>AVERAGE(I2:K2)</f>
        <v>1.3500000000000003</v>
      </c>
    </row>
    <row r="3" spans="1:12" ht="34.950000000000003" customHeight="1" x14ac:dyDescent="0.3">
      <c r="A3" s="29">
        <v>0</v>
      </c>
      <c r="B3" s="29">
        <v>0</v>
      </c>
      <c r="C3" s="30">
        <v>5.2</v>
      </c>
      <c r="D3" s="43">
        <v>4.5</v>
      </c>
      <c r="E3" s="31">
        <v>3.53</v>
      </c>
      <c r="H3" s="49" t="s">
        <v>24</v>
      </c>
      <c r="I3" s="52">
        <v>5.7907142857142864</v>
      </c>
      <c r="J3" s="56">
        <v>4.8849999999999989</v>
      </c>
      <c r="K3" s="50">
        <v>3.9407142857142854</v>
      </c>
      <c r="L3" s="2">
        <f>AVERAGE(C3:E16)</f>
        <v>4.8721428571428573</v>
      </c>
    </row>
    <row r="4" spans="1:12" ht="34.950000000000003" customHeight="1" x14ac:dyDescent="0.3">
      <c r="A4" s="29">
        <v>5</v>
      </c>
      <c r="B4" s="29">
        <v>300</v>
      </c>
      <c r="C4" s="30">
        <v>5.46</v>
      </c>
      <c r="D4" s="43">
        <v>4.53</v>
      </c>
      <c r="E4" s="31">
        <v>3.78</v>
      </c>
      <c r="H4" s="20" t="s">
        <v>37</v>
      </c>
      <c r="I4" s="51">
        <f>(C18*(1/(2*96485))*70.9*1000)/I2</f>
        <v>8510.3724487151976</v>
      </c>
      <c r="J4" s="55">
        <f>(D18*(1/(2*96485))*70.9*1000)/J2</f>
        <v>7179.28175364046</v>
      </c>
      <c r="K4" s="21">
        <f>(E18*(1/(2*96485))*70.9*1000)/K2</f>
        <v>5791.5042308574975</v>
      </c>
      <c r="L4" s="14">
        <f t="shared" ref="L4:L10" si="0">AVERAGE(I4:K4)</f>
        <v>7160.3861444043841</v>
      </c>
    </row>
    <row r="5" spans="1:12" ht="34.950000000000003" customHeight="1" x14ac:dyDescent="0.3">
      <c r="A5" s="29">
        <v>10</v>
      </c>
      <c r="B5" s="29">
        <v>600</v>
      </c>
      <c r="C5" s="30">
        <v>5.54</v>
      </c>
      <c r="D5" s="43">
        <v>4.6399999999999997</v>
      </c>
      <c r="E5" s="31">
        <v>3.86</v>
      </c>
      <c r="H5" s="20" t="s">
        <v>54</v>
      </c>
      <c r="I5" s="51">
        <v>1456.666667</v>
      </c>
      <c r="J5" s="55">
        <v>1213.333333</v>
      </c>
      <c r="K5" s="32">
        <v>1220</v>
      </c>
      <c r="L5" s="14">
        <f t="shared" si="0"/>
        <v>1296.6666666666667</v>
      </c>
    </row>
    <row r="6" spans="1:12" ht="34.950000000000003" customHeight="1" x14ac:dyDescent="0.3">
      <c r="A6" s="29">
        <v>15</v>
      </c>
      <c r="B6" s="29">
        <v>900</v>
      </c>
      <c r="C6" s="30">
        <v>5.56</v>
      </c>
      <c r="D6" s="43">
        <v>4.74</v>
      </c>
      <c r="E6" s="31">
        <v>3.89</v>
      </c>
      <c r="H6" s="20" t="s">
        <v>36</v>
      </c>
      <c r="I6" s="52">
        <f>(I5/I4)*100</f>
        <v>17.116368005960908</v>
      </c>
      <c r="J6" s="56">
        <f t="shared" ref="J6:K6" si="1">(J5/J4)*100</f>
        <v>16.900483566963292</v>
      </c>
      <c r="K6" s="50">
        <f t="shared" si="1"/>
        <v>21.065339009851076</v>
      </c>
      <c r="L6" s="2">
        <f t="shared" si="0"/>
        <v>18.360730194258423</v>
      </c>
    </row>
    <row r="7" spans="1:12" ht="34.950000000000003" customHeight="1" x14ac:dyDescent="0.3">
      <c r="A7" s="29">
        <v>20</v>
      </c>
      <c r="B7" s="29">
        <v>1200</v>
      </c>
      <c r="C7" s="30">
        <v>5.6</v>
      </c>
      <c r="D7" s="43">
        <v>4.8099999999999996</v>
      </c>
      <c r="E7" s="31">
        <v>3.9</v>
      </c>
      <c r="H7" s="20" t="s">
        <v>32</v>
      </c>
      <c r="I7" s="52">
        <v>8.4809999999999999</v>
      </c>
      <c r="J7" s="56">
        <v>8.2200000000000006</v>
      </c>
      <c r="K7" s="50">
        <v>8.7919999999999998</v>
      </c>
      <c r="L7" s="2">
        <f t="shared" si="0"/>
        <v>8.4976666666666674</v>
      </c>
    </row>
    <row r="8" spans="1:12" ht="34.950000000000003" customHeight="1" x14ac:dyDescent="0.3">
      <c r="A8" s="29">
        <v>35</v>
      </c>
      <c r="B8" s="29">
        <v>2100</v>
      </c>
      <c r="C8" s="30">
        <v>5.72</v>
      </c>
      <c r="D8" s="43">
        <v>4.8600000000000003</v>
      </c>
      <c r="E8" s="31">
        <v>3.92</v>
      </c>
      <c r="H8" s="20" t="s">
        <v>33</v>
      </c>
      <c r="I8" s="37">
        <v>27</v>
      </c>
      <c r="J8" s="54">
        <v>28</v>
      </c>
      <c r="K8" s="32">
        <v>30</v>
      </c>
      <c r="L8" s="14">
        <f t="shared" si="0"/>
        <v>28.333333333333332</v>
      </c>
    </row>
    <row r="9" spans="1:12" ht="44.4" customHeight="1" x14ac:dyDescent="0.3">
      <c r="A9" s="29">
        <v>45</v>
      </c>
      <c r="B9" s="29">
        <v>2700</v>
      </c>
      <c r="C9" s="30">
        <v>5.84</v>
      </c>
      <c r="D9" s="43">
        <v>4.8899999999999997</v>
      </c>
      <c r="E9" s="31">
        <v>3.95</v>
      </c>
      <c r="H9" s="20" t="s">
        <v>34</v>
      </c>
      <c r="I9" s="52">
        <v>6.0670000000000002</v>
      </c>
      <c r="J9" s="56">
        <v>5.8449999999999998</v>
      </c>
      <c r="K9" s="50">
        <v>5.4950000000000001</v>
      </c>
      <c r="L9" s="2">
        <f t="shared" si="0"/>
        <v>5.8023333333333333</v>
      </c>
    </row>
    <row r="10" spans="1:12" ht="34.950000000000003" customHeight="1" thickBot="1" x14ac:dyDescent="0.35">
      <c r="A10" s="29">
        <v>55</v>
      </c>
      <c r="B10" s="29">
        <v>3300</v>
      </c>
      <c r="C10" s="30">
        <v>5.91</v>
      </c>
      <c r="D10" s="43">
        <v>4.92</v>
      </c>
      <c r="E10" s="31">
        <v>3.99</v>
      </c>
      <c r="H10" s="22" t="s">
        <v>55</v>
      </c>
      <c r="I10" s="53">
        <v>1286.666667</v>
      </c>
      <c r="J10" s="57">
        <v>1020</v>
      </c>
      <c r="K10" s="24">
        <v>1086.666667</v>
      </c>
      <c r="L10" s="14">
        <f t="shared" si="0"/>
        <v>1131.1111113333334</v>
      </c>
    </row>
    <row r="11" spans="1:12" ht="34.950000000000003" customHeight="1" x14ac:dyDescent="0.3">
      <c r="A11" s="29">
        <v>60</v>
      </c>
      <c r="B11" s="29">
        <v>3600</v>
      </c>
      <c r="C11" s="30">
        <v>5.95</v>
      </c>
      <c r="D11" s="43">
        <v>4.9000000000000004</v>
      </c>
      <c r="E11" s="31">
        <v>4.01</v>
      </c>
    </row>
    <row r="12" spans="1:12" ht="34.950000000000003" customHeight="1" x14ac:dyDescent="0.3">
      <c r="A12" s="29">
        <v>65</v>
      </c>
      <c r="B12" s="29">
        <v>3900</v>
      </c>
      <c r="C12" s="30">
        <v>5.98</v>
      </c>
      <c r="D12" s="43">
        <v>5.09</v>
      </c>
      <c r="E12" s="31">
        <v>4.0199999999999996</v>
      </c>
    </row>
    <row r="13" spans="1:12" ht="34.950000000000003" customHeight="1" x14ac:dyDescent="0.3">
      <c r="A13" s="29">
        <v>75</v>
      </c>
      <c r="B13" s="29">
        <v>4500</v>
      </c>
      <c r="C13" s="30">
        <v>6.04</v>
      </c>
      <c r="D13" s="43">
        <v>5.12</v>
      </c>
      <c r="E13" s="31">
        <v>4.0599999999999996</v>
      </c>
    </row>
    <row r="14" spans="1:12" ht="34.950000000000003" customHeight="1" x14ac:dyDescent="0.3">
      <c r="A14" s="29">
        <v>80</v>
      </c>
      <c r="B14" s="29">
        <v>4800</v>
      </c>
      <c r="C14" s="30">
        <v>6.06</v>
      </c>
      <c r="D14" s="43">
        <v>5.12</v>
      </c>
      <c r="E14" s="31">
        <v>4.07</v>
      </c>
    </row>
    <row r="15" spans="1:12" ht="34.950000000000003" customHeight="1" x14ac:dyDescent="0.3">
      <c r="A15" s="29">
        <v>85</v>
      </c>
      <c r="B15" s="29">
        <v>5100</v>
      </c>
      <c r="C15" s="30">
        <v>6.09</v>
      </c>
      <c r="D15" s="43">
        <v>5.13</v>
      </c>
      <c r="E15" s="31">
        <v>4.09</v>
      </c>
    </row>
    <row r="16" spans="1:12" ht="34.950000000000003" customHeight="1" thickBot="1" x14ac:dyDescent="0.35">
      <c r="A16" s="29">
        <v>90</v>
      </c>
      <c r="B16" s="29">
        <v>5400</v>
      </c>
      <c r="C16" s="36">
        <v>6.12</v>
      </c>
      <c r="D16" s="44">
        <v>5.14</v>
      </c>
      <c r="E16" s="41">
        <v>4.0999999999999996</v>
      </c>
    </row>
    <row r="17" spans="1:5" ht="34.950000000000003" customHeight="1" x14ac:dyDescent="0.3">
      <c r="A17" s="29"/>
      <c r="B17" s="86" t="s">
        <v>24</v>
      </c>
      <c r="C17" s="87">
        <f>AVERAGE(C3:C16)</f>
        <v>5.7907142857142864</v>
      </c>
      <c r="D17" s="87">
        <f t="shared" ref="D17" si="2">AVERAGE(D3:D16)</f>
        <v>4.8849999999999989</v>
      </c>
      <c r="E17" s="87">
        <f>AVERAGE(E3:E16)</f>
        <v>3.9407142857142854</v>
      </c>
    </row>
    <row r="18" spans="1:5" ht="46.2" customHeight="1" x14ac:dyDescent="0.3">
      <c r="A18" s="29"/>
      <c r="B18" s="86" t="s">
        <v>27</v>
      </c>
      <c r="C18" s="88">
        <f>$B$16*C17</f>
        <v>31269.857142857145</v>
      </c>
      <c r="D18" s="88">
        <f>$B$16*D17</f>
        <v>26378.999999999993</v>
      </c>
      <c r="E18" s="88">
        <f>$B$16*E17</f>
        <v>21279.857142857141</v>
      </c>
    </row>
    <row r="19" spans="1:5" ht="34.950000000000003" customHeight="1" x14ac:dyDescent="0.3">
      <c r="A19" s="29"/>
    </row>
    <row r="20" spans="1:5" ht="34.950000000000003" customHeight="1" x14ac:dyDescent="0.3">
      <c r="A20" s="29"/>
    </row>
    <row r="21" spans="1:5" ht="34.950000000000003" customHeight="1" x14ac:dyDescent="0.3">
      <c r="A21" s="29"/>
    </row>
    <row r="22" spans="1:5" ht="34.950000000000003" customHeight="1" x14ac:dyDescent="0.3">
      <c r="A22" s="29"/>
    </row>
    <row r="23" spans="1:5" ht="34.950000000000003" customHeight="1" x14ac:dyDescent="0.3">
      <c r="A23" s="29"/>
    </row>
    <row r="24" spans="1:5" ht="34.950000000000003" customHeight="1" x14ac:dyDescent="0.3">
      <c r="A24" s="29"/>
    </row>
    <row r="25" spans="1:5" ht="34.950000000000003" customHeight="1" x14ac:dyDescent="0.3">
      <c r="A25" s="29"/>
    </row>
    <row r="26" spans="1:5" ht="34.950000000000003" customHeight="1" x14ac:dyDescent="0.3">
      <c r="A26" s="29"/>
      <c r="B26" s="29"/>
      <c r="C26" s="29"/>
      <c r="D26" s="29"/>
      <c r="E26" s="29"/>
    </row>
    <row r="27" spans="1:5" ht="34.950000000000003" customHeight="1" x14ac:dyDescent="0.3">
      <c r="A27" s="29"/>
      <c r="B27" s="29"/>
      <c r="C27" s="29"/>
      <c r="D27" s="29"/>
      <c r="E27" s="29"/>
    </row>
    <row r="28" spans="1:5" ht="34.950000000000003" customHeight="1" x14ac:dyDescent="0.3">
      <c r="A28" s="29"/>
      <c r="B28" s="29"/>
      <c r="C28" s="29"/>
      <c r="D28" s="29"/>
      <c r="E28" s="29"/>
    </row>
    <row r="29" spans="1:5" ht="34.950000000000003" customHeight="1" x14ac:dyDescent="0.3">
      <c r="A29" s="29"/>
      <c r="B29" s="29"/>
      <c r="C29" s="29"/>
      <c r="D29" s="29"/>
      <c r="E29" s="29"/>
    </row>
    <row r="30" spans="1:5" ht="34.950000000000003" customHeight="1" x14ac:dyDescent="0.3">
      <c r="A30" s="29"/>
      <c r="B30" s="29"/>
      <c r="C30" s="29"/>
      <c r="D30" s="29"/>
      <c r="E30" s="29"/>
    </row>
    <row r="31" spans="1:5" ht="34.950000000000003" customHeight="1" x14ac:dyDescent="0.3">
      <c r="A31" s="29"/>
      <c r="B31" s="29"/>
      <c r="C31" s="29"/>
      <c r="D31" s="29"/>
      <c r="E31" s="29"/>
    </row>
    <row r="32" spans="1:5" ht="34.950000000000003" customHeight="1" x14ac:dyDescent="0.3">
      <c r="A32" s="29"/>
      <c r="B32" s="29"/>
      <c r="C32" s="29"/>
      <c r="D32" s="29"/>
      <c r="E32" s="29"/>
    </row>
    <row r="33" spans="1:5" ht="34.950000000000003" customHeight="1" x14ac:dyDescent="0.3">
      <c r="A33" s="29"/>
      <c r="B33" s="29"/>
      <c r="C33" s="29"/>
      <c r="D33" s="29"/>
      <c r="E33" s="29"/>
    </row>
    <row r="34" spans="1:5" ht="34.950000000000003" customHeight="1" x14ac:dyDescent="0.3">
      <c r="A34" s="29"/>
      <c r="B34" s="29"/>
      <c r="C34" s="29"/>
      <c r="D34" s="29"/>
      <c r="E34" s="29"/>
    </row>
    <row r="35" spans="1:5" ht="34.950000000000003" customHeight="1" x14ac:dyDescent="0.3">
      <c r="A35" s="29"/>
      <c r="B35" s="29"/>
      <c r="C35" s="29"/>
      <c r="D35" s="29"/>
      <c r="E35" s="29"/>
    </row>
    <row r="36" spans="1:5" ht="34.950000000000003" customHeight="1" x14ac:dyDescent="0.3">
      <c r="A36" s="29"/>
      <c r="B36" s="29"/>
      <c r="C36" s="29"/>
      <c r="D36" s="29"/>
      <c r="E36" s="29"/>
    </row>
    <row r="37" spans="1:5" ht="34.950000000000003" customHeight="1" x14ac:dyDescent="0.3">
      <c r="A37" s="29"/>
      <c r="B37" s="29"/>
      <c r="C37" s="29"/>
      <c r="D37" s="29"/>
      <c r="E37" s="29"/>
    </row>
    <row r="38" spans="1:5" ht="34.950000000000003" customHeight="1" x14ac:dyDescent="0.3">
      <c r="A38" s="29"/>
      <c r="B38" s="29"/>
      <c r="C38" s="29"/>
      <c r="D38" s="29"/>
      <c r="E38" s="29"/>
    </row>
    <row r="39" spans="1:5" ht="34.950000000000003" customHeight="1" x14ac:dyDescent="0.3">
      <c r="A39" s="29"/>
      <c r="B39" s="29"/>
      <c r="C39" s="29"/>
      <c r="D39" s="29"/>
      <c r="E39" s="29"/>
    </row>
    <row r="40" spans="1:5" ht="34.950000000000003" customHeight="1" x14ac:dyDescent="0.3">
      <c r="A40" s="29"/>
      <c r="B40" s="29"/>
      <c r="C40" s="29"/>
      <c r="D40" s="29"/>
      <c r="E40" s="29"/>
    </row>
    <row r="41" spans="1:5" ht="34.950000000000003" customHeight="1" x14ac:dyDescent="0.3">
      <c r="A41" s="29"/>
      <c r="B41" s="29"/>
      <c r="C41" s="29"/>
      <c r="D41" s="29"/>
      <c r="E41" s="29"/>
    </row>
    <row r="42" spans="1:5" ht="34.950000000000003" customHeight="1" x14ac:dyDescent="0.3">
      <c r="A42" s="29"/>
      <c r="B42" s="29"/>
      <c r="C42" s="29"/>
      <c r="D42" s="29"/>
      <c r="E42" s="29"/>
    </row>
    <row r="43" spans="1:5" ht="34.950000000000003" customHeight="1" x14ac:dyDescent="0.3">
      <c r="A43" s="29"/>
      <c r="B43" s="29"/>
      <c r="C43" s="39"/>
      <c r="D43" s="29"/>
      <c r="E43" s="29"/>
    </row>
  </sheetData>
  <mergeCells count="1">
    <mergeCell ref="C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4BF13-A6C3-430C-AF99-168C03650ED0}">
  <dimension ref="A1:G15"/>
  <sheetViews>
    <sheetView workbookViewId="0">
      <selection activeCell="I6" sqref="I6"/>
    </sheetView>
  </sheetViews>
  <sheetFormatPr defaultRowHeight="15.6" x14ac:dyDescent="0.3"/>
  <cols>
    <col min="1" max="1" width="15.5546875" style="3" customWidth="1"/>
    <col min="2" max="2" width="12.33203125" style="3" customWidth="1"/>
    <col min="3" max="3" width="15.21875" style="3" customWidth="1"/>
    <col min="4" max="4" width="13.21875" style="3" customWidth="1"/>
    <col min="5" max="5" width="8.88671875" style="3"/>
    <col min="7" max="7" width="8.88671875" style="5"/>
  </cols>
  <sheetData>
    <row r="1" spans="1:5" ht="14.4" customHeight="1" x14ac:dyDescent="0.3">
      <c r="A1" s="15"/>
      <c r="B1" s="118" t="s">
        <v>11</v>
      </c>
      <c r="C1" s="118" t="s">
        <v>12</v>
      </c>
      <c r="D1" s="103" t="s">
        <v>13</v>
      </c>
      <c r="E1" s="116" t="s">
        <v>14</v>
      </c>
    </row>
    <row r="2" spans="1:5" ht="16.2" thickBot="1" x14ac:dyDescent="0.35">
      <c r="A2" s="16"/>
      <c r="B2" s="119"/>
      <c r="C2" s="119"/>
      <c r="D2" s="103"/>
      <c r="E2" s="116"/>
    </row>
    <row r="3" spans="1:5" x14ac:dyDescent="0.3">
      <c r="A3" s="92" t="s">
        <v>0</v>
      </c>
      <c r="B3" s="100">
        <v>240</v>
      </c>
      <c r="C3" s="100">
        <v>240</v>
      </c>
      <c r="D3" s="100">
        <v>240</v>
      </c>
      <c r="E3" s="117">
        <f>AVERAGE(B3:D4)</f>
        <v>240</v>
      </c>
    </row>
    <row r="4" spans="1:5" ht="16.2" thickBot="1" x14ac:dyDescent="0.35">
      <c r="A4" s="93" t="s">
        <v>1</v>
      </c>
      <c r="B4" s="102"/>
      <c r="C4" s="102"/>
      <c r="D4" s="102"/>
      <c r="E4" s="117"/>
    </row>
    <row r="5" spans="1:5" x14ac:dyDescent="0.3">
      <c r="A5" s="94" t="s">
        <v>2</v>
      </c>
      <c r="B5" s="100">
        <v>15</v>
      </c>
      <c r="C5" s="100">
        <v>15</v>
      </c>
      <c r="D5" s="100">
        <v>15</v>
      </c>
      <c r="E5" s="117">
        <f>AVERAGE(B5:D6)</f>
        <v>15</v>
      </c>
    </row>
    <row r="6" spans="1:5" ht="16.2" thickBot="1" x14ac:dyDescent="0.35">
      <c r="A6" s="93" t="s">
        <v>3</v>
      </c>
      <c r="B6" s="102"/>
      <c r="C6" s="102"/>
      <c r="D6" s="102"/>
      <c r="E6" s="117"/>
    </row>
    <row r="7" spans="1:5" ht="33.6" customHeight="1" thickBot="1" x14ac:dyDescent="0.35">
      <c r="A7" s="93" t="s">
        <v>24</v>
      </c>
      <c r="B7" s="1">
        <v>15.87</v>
      </c>
      <c r="C7" s="1">
        <v>15.9</v>
      </c>
      <c r="D7" s="1">
        <v>18.829999999999998</v>
      </c>
      <c r="E7" s="4">
        <f>AVERAGE(B7:D7)</f>
        <v>16.866666666666664</v>
      </c>
    </row>
    <row r="8" spans="1:5" x14ac:dyDescent="0.3">
      <c r="A8" s="94" t="s">
        <v>56</v>
      </c>
      <c r="B8" s="104">
        <v>500</v>
      </c>
      <c r="C8" s="107">
        <v>501</v>
      </c>
      <c r="D8" s="120">
        <v>500</v>
      </c>
      <c r="E8" s="117">
        <f>AVERAGE(B8:D11)</f>
        <v>500.33333333333331</v>
      </c>
    </row>
    <row r="9" spans="1:5" x14ac:dyDescent="0.3">
      <c r="A9" s="94" t="s">
        <v>5</v>
      </c>
      <c r="B9" s="105"/>
      <c r="C9" s="108"/>
      <c r="D9" s="121"/>
      <c r="E9" s="117"/>
    </row>
    <row r="10" spans="1:5" x14ac:dyDescent="0.3">
      <c r="A10" s="94" t="s">
        <v>6</v>
      </c>
      <c r="B10" s="105"/>
      <c r="C10" s="108"/>
      <c r="D10" s="121"/>
      <c r="E10" s="117"/>
    </row>
    <row r="11" spans="1:5" ht="16.2" thickBot="1" x14ac:dyDescent="0.35">
      <c r="A11" s="93" t="s">
        <v>7</v>
      </c>
      <c r="B11" s="106"/>
      <c r="C11" s="109"/>
      <c r="D11" s="122"/>
      <c r="E11" s="117"/>
    </row>
    <row r="12" spans="1:5" x14ac:dyDescent="0.3">
      <c r="A12" s="94" t="s">
        <v>2</v>
      </c>
      <c r="B12" s="113">
        <v>75</v>
      </c>
      <c r="C12" s="110">
        <v>75</v>
      </c>
      <c r="D12" s="100">
        <v>75</v>
      </c>
      <c r="E12" s="117">
        <f>AVERAGE(B12:D15)</f>
        <v>75</v>
      </c>
    </row>
    <row r="13" spans="1:5" x14ac:dyDescent="0.3">
      <c r="A13" s="94" t="s">
        <v>8</v>
      </c>
      <c r="B13" s="114"/>
      <c r="C13" s="111"/>
      <c r="D13" s="101"/>
      <c r="E13" s="117"/>
    </row>
    <row r="14" spans="1:5" x14ac:dyDescent="0.3">
      <c r="A14" s="94" t="s">
        <v>9</v>
      </c>
      <c r="B14" s="114"/>
      <c r="C14" s="111"/>
      <c r="D14" s="101"/>
      <c r="E14" s="117"/>
    </row>
    <row r="15" spans="1:5" ht="16.2" thickBot="1" x14ac:dyDescent="0.35">
      <c r="A15" s="93" t="s">
        <v>10</v>
      </c>
      <c r="B15" s="115"/>
      <c r="C15" s="112"/>
      <c r="D15" s="102"/>
      <c r="E15" s="117"/>
    </row>
  </sheetData>
  <mergeCells count="20">
    <mergeCell ref="E1:E2"/>
    <mergeCell ref="E3:E4"/>
    <mergeCell ref="E5:E6"/>
    <mergeCell ref="E8:E11"/>
    <mergeCell ref="E12:E15"/>
    <mergeCell ref="D12:D15"/>
    <mergeCell ref="D3:D4"/>
    <mergeCell ref="D5:D6"/>
    <mergeCell ref="D1:D2"/>
    <mergeCell ref="B8:B11"/>
    <mergeCell ref="C8:C11"/>
    <mergeCell ref="C12:C15"/>
    <mergeCell ref="B12:B15"/>
    <mergeCell ref="B1:B2"/>
    <mergeCell ref="C1:C2"/>
    <mergeCell ref="B3:B4"/>
    <mergeCell ref="C3:C4"/>
    <mergeCell ref="B5:B6"/>
    <mergeCell ref="C5:C6"/>
    <mergeCell ref="D8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05F3-A2C6-4B92-8B4D-A742E37CBAFC}">
  <dimension ref="A1:R11"/>
  <sheetViews>
    <sheetView workbookViewId="0">
      <selection activeCell="A10" sqref="A10"/>
    </sheetView>
  </sheetViews>
  <sheetFormatPr defaultRowHeight="14.4" x14ac:dyDescent="0.3"/>
  <cols>
    <col min="1" max="1" width="16.5546875" style="6" customWidth="1"/>
  </cols>
  <sheetData>
    <row r="1" spans="1:18" ht="15" thickBot="1" x14ac:dyDescent="0.35">
      <c r="B1" s="25" t="s">
        <v>11</v>
      </c>
      <c r="C1" s="25" t="s">
        <v>12</v>
      </c>
      <c r="D1" s="25" t="s">
        <v>14</v>
      </c>
      <c r="E1" s="6"/>
      <c r="F1" s="6"/>
      <c r="G1" s="6"/>
      <c r="H1" s="6"/>
      <c r="I1" s="6"/>
      <c r="J1" s="6"/>
      <c r="K1" s="6"/>
      <c r="L1" s="123"/>
      <c r="M1" s="123"/>
      <c r="N1" s="123"/>
      <c r="O1" s="6"/>
      <c r="P1" s="123"/>
      <c r="Q1" s="123"/>
      <c r="R1" s="123"/>
    </row>
    <row r="2" spans="1:18" ht="28.8" x14ac:dyDescent="0.3">
      <c r="A2" s="33" t="s">
        <v>21</v>
      </c>
      <c r="B2" s="90">
        <v>240</v>
      </c>
      <c r="C2" s="90">
        <v>240</v>
      </c>
      <c r="D2" s="90">
        <v>240</v>
      </c>
      <c r="E2" s="6"/>
      <c r="F2" s="6"/>
      <c r="G2" s="6"/>
      <c r="H2" s="6"/>
      <c r="I2" s="6"/>
      <c r="J2" s="6"/>
      <c r="K2" s="6"/>
      <c r="L2" s="8"/>
      <c r="M2" s="8"/>
      <c r="N2" s="8"/>
      <c r="O2" s="6"/>
      <c r="P2" s="8"/>
      <c r="Q2" s="8"/>
      <c r="R2" s="8"/>
    </row>
    <row r="3" spans="1:18" x14ac:dyDescent="0.3">
      <c r="A3" s="20" t="s">
        <v>18</v>
      </c>
      <c r="B3" s="27">
        <v>15</v>
      </c>
      <c r="C3" s="27">
        <v>15</v>
      </c>
      <c r="D3" s="27">
        <f>AVERAGE(B3:C3)</f>
        <v>15</v>
      </c>
      <c r="E3" s="6"/>
      <c r="F3" s="6"/>
      <c r="G3" s="6"/>
      <c r="H3" s="6"/>
      <c r="I3" s="6"/>
      <c r="J3" s="6"/>
      <c r="K3" s="6"/>
      <c r="L3" s="9"/>
      <c r="M3" s="9"/>
      <c r="N3" s="10"/>
      <c r="O3" s="6"/>
      <c r="P3" s="9"/>
      <c r="Q3" s="9"/>
      <c r="R3" s="10"/>
    </row>
    <row r="4" spans="1:18" x14ac:dyDescent="0.3">
      <c r="A4" s="20" t="s">
        <v>15</v>
      </c>
      <c r="B4" s="27">
        <v>6.8</v>
      </c>
      <c r="C4" s="27">
        <v>7.07</v>
      </c>
      <c r="D4" s="91">
        <f t="shared" ref="D4:D9" si="0">AVERAGE(B4:C4)</f>
        <v>6.9350000000000005</v>
      </c>
      <c r="E4" s="11"/>
      <c r="F4" s="11"/>
      <c r="G4" s="11"/>
      <c r="H4" s="6"/>
      <c r="I4" s="6"/>
      <c r="J4" s="6"/>
      <c r="K4" s="6"/>
      <c r="L4" s="11"/>
      <c r="M4" s="6"/>
      <c r="N4" s="11"/>
      <c r="O4" s="6"/>
      <c r="P4" s="11"/>
      <c r="Q4" s="6"/>
      <c r="R4" s="11"/>
    </row>
    <row r="5" spans="1:18" x14ac:dyDescent="0.3">
      <c r="A5" s="20" t="s">
        <v>4</v>
      </c>
      <c r="B5" s="27">
        <v>4.82</v>
      </c>
      <c r="C5" s="27">
        <v>4.82</v>
      </c>
      <c r="D5" s="27">
        <f t="shared" si="0"/>
        <v>4.82</v>
      </c>
      <c r="E5" s="11"/>
      <c r="F5" s="11"/>
      <c r="G5" s="11"/>
      <c r="H5" s="6"/>
      <c r="I5" s="6"/>
      <c r="J5" s="6"/>
      <c r="K5" s="6"/>
      <c r="L5" s="6"/>
      <c r="M5" s="6"/>
      <c r="N5" s="11"/>
      <c r="O5" s="6"/>
      <c r="P5" s="6"/>
      <c r="Q5" s="6"/>
      <c r="R5" s="11"/>
    </row>
    <row r="6" spans="1:18" ht="43.2" x14ac:dyDescent="0.3">
      <c r="A6" s="20" t="s">
        <v>16</v>
      </c>
      <c r="B6" s="27">
        <v>9.6</v>
      </c>
      <c r="C6" s="27">
        <v>9.6999999999999993</v>
      </c>
      <c r="D6" s="27">
        <f t="shared" si="0"/>
        <v>9.6499999999999986</v>
      </c>
      <c r="E6" s="89"/>
      <c r="F6" s="58"/>
      <c r="G6" s="58"/>
      <c r="H6" s="59"/>
      <c r="I6" s="59"/>
      <c r="J6" s="59"/>
      <c r="K6" s="59"/>
      <c r="L6" s="59"/>
      <c r="M6" s="6"/>
      <c r="N6" s="11"/>
      <c r="O6" s="6"/>
      <c r="P6" s="6"/>
      <c r="Q6" s="6"/>
      <c r="R6" s="11"/>
    </row>
    <row r="7" spans="1:18" x14ac:dyDescent="0.3">
      <c r="A7" s="20" t="s">
        <v>17</v>
      </c>
      <c r="B7" s="27">
        <v>15</v>
      </c>
      <c r="C7" s="27">
        <v>15</v>
      </c>
      <c r="D7" s="27">
        <f t="shared" si="0"/>
        <v>15</v>
      </c>
      <c r="E7" s="6"/>
      <c r="F7" s="6"/>
      <c r="G7" s="6"/>
      <c r="H7" s="6"/>
      <c r="I7" s="6"/>
      <c r="J7" s="6"/>
      <c r="K7" s="6"/>
      <c r="L7" s="6"/>
      <c r="M7" s="6"/>
      <c r="N7" s="11"/>
      <c r="O7" s="6"/>
      <c r="P7" s="6"/>
      <c r="Q7" s="6"/>
      <c r="R7" s="11"/>
    </row>
    <row r="8" spans="1:18" ht="28.8" x14ac:dyDescent="0.3">
      <c r="A8" s="20" t="s">
        <v>19</v>
      </c>
      <c r="B8" s="27">
        <v>6.4</v>
      </c>
      <c r="C8" s="27">
        <v>6.6</v>
      </c>
      <c r="D8" s="27">
        <f t="shared" si="0"/>
        <v>6.5</v>
      </c>
      <c r="E8" s="6"/>
      <c r="F8" s="6"/>
      <c r="G8" s="6"/>
      <c r="H8" s="6"/>
      <c r="I8" s="6"/>
      <c r="J8" s="6"/>
      <c r="K8" s="6"/>
      <c r="L8" s="6"/>
      <c r="M8" s="6"/>
      <c r="N8" s="11"/>
      <c r="O8" s="6"/>
      <c r="P8" s="6"/>
      <c r="Q8" s="6"/>
      <c r="R8" s="11"/>
    </row>
    <row r="9" spans="1:18" ht="29.4" thickBot="1" x14ac:dyDescent="0.35">
      <c r="A9" s="22" t="s">
        <v>54</v>
      </c>
      <c r="B9" s="28">
        <v>520</v>
      </c>
      <c r="C9" s="28">
        <v>510</v>
      </c>
      <c r="D9" s="28">
        <f t="shared" si="0"/>
        <v>515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x14ac:dyDescent="0.3">
      <c r="A10" s="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x14ac:dyDescent="0.3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</sheetData>
  <mergeCells count="2">
    <mergeCell ref="L1:N1"/>
    <mergeCell ref="P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0184-860E-49D5-B73B-A7F879A33C16}">
  <dimension ref="A1"/>
  <sheetViews>
    <sheetView tabSelected="1" workbookViewId="0">
      <selection activeCell="K14" sqref="K14"/>
    </sheetView>
  </sheetViews>
  <sheetFormatPr defaultRowHeight="14.4" x14ac:dyDescent="0.3"/>
  <sheetData>
    <row r="1" spans="1:1" x14ac:dyDescent="0.3">
      <c r="A1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124A-DF24-4685-9C50-8AA37F619E43}">
  <dimension ref="A1:J11"/>
  <sheetViews>
    <sheetView workbookViewId="0">
      <selection activeCell="N5" sqref="N5"/>
    </sheetView>
  </sheetViews>
  <sheetFormatPr defaultRowHeight="14.4" x14ac:dyDescent="0.3"/>
  <cols>
    <col min="1" max="1" width="22.77734375" style="6" customWidth="1"/>
  </cols>
  <sheetData>
    <row r="1" spans="1:10" x14ac:dyDescent="0.3">
      <c r="B1" s="71" t="s">
        <v>44</v>
      </c>
      <c r="C1" s="13" t="s">
        <v>45</v>
      </c>
      <c r="D1" s="71" t="s">
        <v>46</v>
      </c>
      <c r="E1" s="13" t="s">
        <v>47</v>
      </c>
      <c r="F1" s="71" t="s">
        <v>48</v>
      </c>
      <c r="G1" s="13" t="s">
        <v>49</v>
      </c>
      <c r="H1" s="71" t="s">
        <v>50</v>
      </c>
      <c r="I1" s="71" t="s">
        <v>51</v>
      </c>
      <c r="J1" s="71" t="s">
        <v>26</v>
      </c>
    </row>
    <row r="2" spans="1:10" ht="30" customHeight="1" x14ac:dyDescent="0.3">
      <c r="A2" s="12" t="s">
        <v>38</v>
      </c>
      <c r="B2" s="54">
        <v>15</v>
      </c>
      <c r="C2" s="3">
        <v>15</v>
      </c>
      <c r="D2" s="54">
        <v>15</v>
      </c>
      <c r="E2" s="3">
        <v>15</v>
      </c>
      <c r="F2" s="54">
        <v>15</v>
      </c>
      <c r="G2" s="3">
        <v>15</v>
      </c>
      <c r="H2" s="54">
        <v>15</v>
      </c>
      <c r="I2" s="54">
        <v>15</v>
      </c>
      <c r="J2" s="54">
        <f>AVERAGE(B2:I2)</f>
        <v>15</v>
      </c>
    </row>
    <row r="3" spans="1:10" ht="30" customHeight="1" x14ac:dyDescent="0.3">
      <c r="A3" s="12" t="s">
        <v>21</v>
      </c>
      <c r="B3" s="54">
        <v>90</v>
      </c>
      <c r="C3" s="3">
        <v>90</v>
      </c>
      <c r="D3" s="54">
        <v>90</v>
      </c>
      <c r="E3" s="3">
        <v>90</v>
      </c>
      <c r="F3" s="54">
        <v>90</v>
      </c>
      <c r="G3" s="3">
        <v>90</v>
      </c>
      <c r="H3" s="54">
        <v>90</v>
      </c>
      <c r="I3" s="54">
        <v>90</v>
      </c>
      <c r="J3" s="54">
        <f t="shared" ref="J3:J11" si="0">AVERAGE(B3:I3)</f>
        <v>90</v>
      </c>
    </row>
    <row r="4" spans="1:10" ht="30" customHeight="1" x14ac:dyDescent="0.3">
      <c r="A4" s="12" t="s">
        <v>24</v>
      </c>
      <c r="B4" s="54">
        <v>6.157</v>
      </c>
      <c r="C4" s="3">
        <v>6</v>
      </c>
      <c r="D4" s="54">
        <v>5.5</v>
      </c>
      <c r="E4" s="3">
        <v>4</v>
      </c>
      <c r="F4" s="54">
        <v>6.7</v>
      </c>
      <c r="G4" s="3">
        <v>8.375</v>
      </c>
      <c r="H4" s="54">
        <v>8.4860000000000007</v>
      </c>
      <c r="I4" s="54">
        <v>8.0169999999999995</v>
      </c>
      <c r="J4" s="74">
        <f t="shared" si="0"/>
        <v>6.6543749999999999</v>
      </c>
    </row>
    <row r="5" spans="1:10" ht="30" customHeight="1" x14ac:dyDescent="0.3">
      <c r="A5" s="12" t="s">
        <v>37</v>
      </c>
      <c r="B5" s="55">
        <v>804.06</v>
      </c>
      <c r="C5" s="14">
        <v>783.54</v>
      </c>
      <c r="D5" s="55">
        <v>718.25</v>
      </c>
      <c r="E5" s="14">
        <v>522.36</v>
      </c>
      <c r="F5" s="55">
        <v>874.95</v>
      </c>
      <c r="G5" s="14">
        <v>1093.69</v>
      </c>
      <c r="H5" s="55">
        <v>1108.1500000000001</v>
      </c>
      <c r="I5" s="55">
        <v>1046.9000000000001</v>
      </c>
      <c r="J5" s="55">
        <f t="shared" si="0"/>
        <v>868.98749999999995</v>
      </c>
    </row>
    <row r="6" spans="1:10" ht="30" customHeight="1" x14ac:dyDescent="0.3">
      <c r="A6" s="12" t="s">
        <v>31</v>
      </c>
      <c r="B6" s="54">
        <v>290</v>
      </c>
      <c r="C6" s="3">
        <v>210</v>
      </c>
      <c r="D6" s="54">
        <v>185</v>
      </c>
      <c r="E6" s="3">
        <v>150</v>
      </c>
      <c r="F6" s="54">
        <v>280</v>
      </c>
      <c r="G6" s="3">
        <v>330</v>
      </c>
      <c r="H6" s="54">
        <v>365</v>
      </c>
      <c r="I6" s="54">
        <v>265</v>
      </c>
      <c r="J6" s="55">
        <f t="shared" si="0"/>
        <v>259.375</v>
      </c>
    </row>
    <row r="7" spans="1:10" ht="30" customHeight="1" x14ac:dyDescent="0.3">
      <c r="A7" s="12" t="s">
        <v>36</v>
      </c>
      <c r="B7" s="56">
        <f>(B6/B5)*100</f>
        <v>36.066960177101215</v>
      </c>
      <c r="C7" s="2">
        <f t="shared" ref="C7:I7" si="1">(C6/C5)*100</f>
        <v>26.801439620185313</v>
      </c>
      <c r="D7" s="56">
        <f t="shared" si="1"/>
        <v>25.757048381482772</v>
      </c>
      <c r="E7" s="2">
        <f t="shared" si="1"/>
        <v>28.715828164484265</v>
      </c>
      <c r="F7" s="56">
        <f t="shared" si="1"/>
        <v>32.001828675924337</v>
      </c>
      <c r="G7" s="2">
        <f t="shared" si="1"/>
        <v>30.17308378059596</v>
      </c>
      <c r="H7" s="56">
        <f t="shared" si="1"/>
        <v>32.937779181518742</v>
      </c>
      <c r="I7" s="56">
        <f t="shared" si="1"/>
        <v>25.312828350367749</v>
      </c>
      <c r="J7" s="56">
        <f t="shared" si="0"/>
        <v>29.720849541457543</v>
      </c>
    </row>
    <row r="8" spans="1:10" ht="30" customHeight="1" x14ac:dyDescent="0.3">
      <c r="A8" s="12" t="s">
        <v>32</v>
      </c>
      <c r="B8" s="54" t="s">
        <v>52</v>
      </c>
      <c r="C8" s="3" t="s">
        <v>52</v>
      </c>
      <c r="D8" s="54" t="s">
        <v>52</v>
      </c>
      <c r="E8" s="3" t="s">
        <v>52</v>
      </c>
      <c r="F8" s="54" t="s">
        <v>52</v>
      </c>
      <c r="G8" s="3" t="s">
        <v>52</v>
      </c>
      <c r="H8" s="54">
        <v>7.29</v>
      </c>
      <c r="I8" s="54">
        <v>7.5</v>
      </c>
      <c r="J8" s="54">
        <f t="shared" si="0"/>
        <v>7.3949999999999996</v>
      </c>
    </row>
    <row r="9" spans="1:10" ht="30" customHeight="1" x14ac:dyDescent="0.3">
      <c r="A9" s="12" t="s">
        <v>33</v>
      </c>
      <c r="B9" s="54" t="s">
        <v>52</v>
      </c>
      <c r="C9" s="3" t="s">
        <v>52</v>
      </c>
      <c r="D9" s="54" t="s">
        <v>52</v>
      </c>
      <c r="E9" s="3" t="s">
        <v>52</v>
      </c>
      <c r="F9" s="54" t="s">
        <v>52</v>
      </c>
      <c r="G9" s="3" t="s">
        <v>52</v>
      </c>
      <c r="H9" s="54">
        <v>75</v>
      </c>
      <c r="I9" s="54">
        <v>51</v>
      </c>
      <c r="J9" s="54">
        <f>AVERAGE(B9:I9)</f>
        <v>63</v>
      </c>
    </row>
    <row r="10" spans="1:10" ht="30" customHeight="1" x14ac:dyDescent="0.3">
      <c r="A10" s="12" t="s">
        <v>34</v>
      </c>
      <c r="B10" s="54" t="s">
        <v>52</v>
      </c>
      <c r="C10" s="3" t="s">
        <v>52</v>
      </c>
      <c r="D10" s="54" t="s">
        <v>52</v>
      </c>
      <c r="E10" s="3" t="s">
        <v>52</v>
      </c>
      <c r="F10" s="54" t="s">
        <v>52</v>
      </c>
      <c r="G10" s="3" t="s">
        <v>52</v>
      </c>
      <c r="H10" s="54">
        <v>6.11</v>
      </c>
      <c r="I10" s="54">
        <v>6.49</v>
      </c>
      <c r="J10" s="54">
        <f t="shared" si="0"/>
        <v>6.3000000000000007</v>
      </c>
    </row>
    <row r="11" spans="1:10" ht="46.8" customHeight="1" x14ac:dyDescent="0.3">
      <c r="A11" s="72" t="s">
        <v>35</v>
      </c>
      <c r="B11" s="73" t="s">
        <v>52</v>
      </c>
      <c r="C11" s="69" t="s">
        <v>52</v>
      </c>
      <c r="D11" s="73" t="s">
        <v>52</v>
      </c>
      <c r="E11" s="69" t="s">
        <v>52</v>
      </c>
      <c r="F11" s="73" t="s">
        <v>52</v>
      </c>
      <c r="G11" s="69" t="s">
        <v>52</v>
      </c>
      <c r="H11" s="73">
        <v>340</v>
      </c>
      <c r="I11" s="73">
        <v>230</v>
      </c>
      <c r="J11" s="73">
        <f t="shared" si="0"/>
        <v>285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India - Vijay</vt:lpstr>
      <vt:lpstr>Mexico</vt:lpstr>
      <vt:lpstr>U.S. (1)</vt:lpstr>
      <vt:lpstr>India - IIT Bombay</vt:lpstr>
      <vt:lpstr>Nigeria</vt:lpstr>
      <vt:lpstr>Uganda</vt:lpstr>
      <vt:lpstr>U.S.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Naranjo-Soledad</dc:creator>
  <cp:lastModifiedBy>Andrea Naranjo-Soledad</cp:lastModifiedBy>
  <dcterms:created xsi:type="dcterms:W3CDTF">2023-11-02T20:24:13Z</dcterms:created>
  <dcterms:modified xsi:type="dcterms:W3CDTF">2023-11-16T20:37:12Z</dcterms:modified>
</cp:coreProperties>
</file>