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49BE03DB-F9E4-4E3A-8CC1-6695CB50A986}" xr6:coauthVersionLast="47" xr6:coauthVersionMax="47" xr10:uidLastSave="{00000000-0000-0000-0000-000000000000}"/>
  <bookViews>
    <workbookView xWindow="-108" yWindow="-108" windowWidth="23256" windowHeight="12456" xr2:uid="{E3E0C582-3357-4B97-B535-D137675B6EA3}"/>
  </bookViews>
  <sheets>
    <sheet name="Table 1" sheetId="2" r:id="rId1"/>
    <sheet name="Table 2- Near neutral pH" sheetId="1" r:id="rId2"/>
    <sheet name="Table 2 - Slightly acidic p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L3" i="3"/>
  <c r="M3" i="3"/>
  <c r="E17" i="3"/>
  <c r="E18" i="3" s="1"/>
  <c r="K4" i="3" s="1"/>
  <c r="K6" i="3" s="1"/>
  <c r="D17" i="3"/>
  <c r="D18" i="3" s="1"/>
  <c r="J4" i="3" s="1"/>
  <c r="J6" i="3" s="1"/>
  <c r="C17" i="3"/>
  <c r="C18" i="3" s="1"/>
  <c r="M10" i="3"/>
  <c r="L10" i="3"/>
  <c r="M9" i="3"/>
  <c r="L9" i="3"/>
  <c r="M8" i="3"/>
  <c r="L8" i="3"/>
  <c r="M7" i="3"/>
  <c r="L7" i="3"/>
  <c r="M5" i="3"/>
  <c r="L5" i="3"/>
  <c r="M2" i="3"/>
  <c r="L2" i="3"/>
  <c r="M3" i="1"/>
  <c r="M4" i="1"/>
  <c r="M5" i="1"/>
  <c r="M6" i="1"/>
  <c r="M7" i="1"/>
  <c r="M8" i="1"/>
  <c r="M9" i="1"/>
  <c r="M10" i="1"/>
  <c r="M2" i="1"/>
  <c r="H15" i="2"/>
  <c r="H14" i="2"/>
  <c r="G15" i="2"/>
  <c r="F15" i="2"/>
  <c r="E15" i="2"/>
  <c r="D15" i="2"/>
  <c r="B15" i="2"/>
  <c r="G14" i="2"/>
  <c r="F14" i="2"/>
  <c r="E14" i="2"/>
  <c r="D14" i="2"/>
  <c r="B14" i="2"/>
  <c r="E7" i="2"/>
  <c r="F7" i="2"/>
  <c r="G7" i="2"/>
  <c r="D7" i="2"/>
  <c r="E6" i="2"/>
  <c r="F6" i="2"/>
  <c r="G6" i="2"/>
  <c r="D6" i="2"/>
  <c r="B7" i="2"/>
  <c r="B6" i="2"/>
  <c r="E17" i="1"/>
  <c r="E18" i="1" s="1"/>
  <c r="K4" i="1" s="1"/>
  <c r="K6" i="1" s="1"/>
  <c r="D17" i="1"/>
  <c r="D18" i="1" s="1"/>
  <c r="J4" i="1" s="1"/>
  <c r="J6" i="1" s="1"/>
  <c r="C17" i="1"/>
  <c r="C18" i="1" s="1"/>
  <c r="I4" i="1" s="1"/>
  <c r="L10" i="1"/>
  <c r="L9" i="1"/>
  <c r="L8" i="1"/>
  <c r="L7" i="1"/>
  <c r="L5" i="1"/>
  <c r="L3" i="1"/>
  <c r="L2" i="1"/>
  <c r="M4" i="3" l="1"/>
  <c r="I6" i="3"/>
  <c r="L4" i="3"/>
  <c r="I6" i="1"/>
  <c r="L6" i="1" s="1"/>
  <c r="L4" i="1"/>
  <c r="M6" i="3" l="1"/>
  <c r="L6" i="3"/>
</calcChain>
</file>

<file path=xl/sharedStrings.xml><?xml version="1.0" encoding="utf-8"?>
<sst xmlns="http://schemas.openxmlformats.org/spreadsheetml/2006/main" count="76" uniqueCount="27">
  <si>
    <t>Electrolysis time (min)</t>
  </si>
  <si>
    <t>Time (sec)</t>
  </si>
  <si>
    <t>Average Current (A)</t>
  </si>
  <si>
    <t>Approx. Coulombs delivered</t>
  </si>
  <si>
    <t>Current (A)</t>
  </si>
  <si>
    <t>Trial 1</t>
  </si>
  <si>
    <t>Trial 2</t>
  </si>
  <si>
    <t>Trial 3</t>
  </si>
  <si>
    <t>Electrolyte Volume (L)</t>
  </si>
  <si>
    <t>Measured Free Chlorine (ppm)</t>
  </si>
  <si>
    <t>Faradaic Efficiency</t>
  </si>
  <si>
    <t>pH after electrolysis</t>
  </si>
  <si>
    <t>Volume of vinegar added (mL)</t>
  </si>
  <si>
    <t>pH after vinegar addition</t>
  </si>
  <si>
    <t>Measured Free Chlorine after pH adjustment (ppm)</t>
  </si>
  <si>
    <t>Average</t>
  </si>
  <si>
    <t>pH before electrolysis</t>
  </si>
  <si>
    <t>Final pH</t>
  </si>
  <si>
    <t>-</t>
  </si>
  <si>
    <t>pH of original salt solution</t>
  </si>
  <si>
    <t xml:space="preserve">Electrolysis at a near-neutral pH </t>
  </si>
  <si>
    <t>Volume of vinegar added pre-electrolysis (mL)</t>
  </si>
  <si>
    <t>STDV</t>
  </si>
  <si>
    <t>Volume of vinegar added post-electrolysis (mL)</t>
  </si>
  <si>
    <t>Electrolysis at a slightly acidic pH</t>
  </si>
  <si>
    <t>Total volume vinegar added (mL)</t>
  </si>
  <si>
    <t>Theoretical Free Chlorine Concentration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</si>
</sst>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1" fontId="0" fillId="2" borderId="16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564C33A-391F-402D-8AEE-381BA2218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B7AE-41E7-4F68-897C-BB7875F45018}">
  <dimension ref="A1:H15"/>
  <sheetViews>
    <sheetView tabSelected="1" workbookViewId="0">
      <selection activeCell="M14" sqref="M14"/>
    </sheetView>
  </sheetViews>
  <sheetFormatPr defaultRowHeight="14.4" x14ac:dyDescent="0.3"/>
  <cols>
    <col min="1" max="1" width="11" customWidth="1"/>
    <col min="2" max="7" width="15.77734375" customWidth="1"/>
    <col min="8" max="8" width="16.6640625" customWidth="1"/>
  </cols>
  <sheetData>
    <row r="1" spans="1:8" ht="15" thickBot="1" x14ac:dyDescent="0.35">
      <c r="B1" s="56" t="s">
        <v>20</v>
      </c>
      <c r="C1" s="56"/>
      <c r="D1" s="56"/>
      <c r="E1" s="56"/>
      <c r="F1" s="56"/>
      <c r="G1" s="56"/>
    </row>
    <row r="2" spans="1:8" ht="57.6" x14ac:dyDescent="0.3">
      <c r="B2" s="17" t="s">
        <v>19</v>
      </c>
      <c r="C2" s="35" t="s">
        <v>21</v>
      </c>
      <c r="D2" s="33" t="s">
        <v>16</v>
      </c>
      <c r="E2" s="35" t="s">
        <v>11</v>
      </c>
      <c r="F2" s="33" t="s">
        <v>23</v>
      </c>
      <c r="G2" s="35" t="s">
        <v>17</v>
      </c>
    </row>
    <row r="3" spans="1:8" x14ac:dyDescent="0.3">
      <c r="A3" s="38" t="s">
        <v>5</v>
      </c>
      <c r="B3" s="5">
        <v>8.4120000000000008</v>
      </c>
      <c r="C3" s="36" t="s">
        <v>18</v>
      </c>
      <c r="D3" s="1">
        <v>8.4120000000000008</v>
      </c>
      <c r="E3" s="36">
        <v>8.4809999999999999</v>
      </c>
      <c r="F3" s="1">
        <v>27</v>
      </c>
      <c r="G3" s="36">
        <v>6.0670000000000002</v>
      </c>
    </row>
    <row r="4" spans="1:8" x14ac:dyDescent="0.3">
      <c r="A4" s="38" t="s">
        <v>6</v>
      </c>
      <c r="B4" s="5">
        <v>8.4120000000000008</v>
      </c>
      <c r="C4" s="36" t="s">
        <v>18</v>
      </c>
      <c r="D4" s="1">
        <v>8.4120000000000008</v>
      </c>
      <c r="E4" s="36">
        <v>8.2200000000000006</v>
      </c>
      <c r="F4" s="1">
        <v>28</v>
      </c>
      <c r="G4" s="36">
        <v>5.8449999999999998</v>
      </c>
    </row>
    <row r="5" spans="1:8" ht="15" thickBot="1" x14ac:dyDescent="0.35">
      <c r="A5" s="38" t="s">
        <v>7</v>
      </c>
      <c r="B5" s="6">
        <v>8.4120000000000008</v>
      </c>
      <c r="C5" s="37" t="s">
        <v>18</v>
      </c>
      <c r="D5" s="34">
        <v>8.4120000000000008</v>
      </c>
      <c r="E5" s="37">
        <v>8.7919999999999998</v>
      </c>
      <c r="F5" s="34">
        <v>30</v>
      </c>
      <c r="G5" s="37">
        <v>5.4950000000000001</v>
      </c>
    </row>
    <row r="6" spans="1:8" x14ac:dyDescent="0.3">
      <c r="A6" s="39" t="s">
        <v>15</v>
      </c>
      <c r="B6" s="7">
        <f>AVERAGE(B3:B5)</f>
        <v>8.4120000000000008</v>
      </c>
      <c r="C6" s="40" t="s">
        <v>18</v>
      </c>
      <c r="D6" s="7">
        <f>AVERAGE(D3:D5)</f>
        <v>8.4120000000000008</v>
      </c>
      <c r="E6" s="41">
        <f t="shared" ref="E6:G6" si="0">AVERAGE(E3:E5)</f>
        <v>8.4976666666666674</v>
      </c>
      <c r="F6" s="45">
        <f t="shared" si="0"/>
        <v>28.333333333333332</v>
      </c>
      <c r="G6" s="41">
        <f t="shared" si="0"/>
        <v>5.8023333333333333</v>
      </c>
    </row>
    <row r="7" spans="1:8" x14ac:dyDescent="0.3">
      <c r="A7" s="39" t="s">
        <v>22</v>
      </c>
      <c r="B7" s="43">
        <f>_xlfn.STDEV.P(B3:B5)</f>
        <v>0</v>
      </c>
      <c r="C7" s="42" t="s">
        <v>18</v>
      </c>
      <c r="D7" s="43">
        <f>_xlfn.STDEV.P(D3:D5)</f>
        <v>0</v>
      </c>
      <c r="E7" s="43">
        <f t="shared" ref="E7:G7" si="1">_xlfn.STDEV.P(E3:E5)</f>
        <v>0.23381521668949476</v>
      </c>
      <c r="F7" s="43">
        <f t="shared" si="1"/>
        <v>1.247219128924647</v>
      </c>
      <c r="G7" s="43">
        <f t="shared" si="1"/>
        <v>0.23545889001880752</v>
      </c>
    </row>
    <row r="9" spans="1:8" ht="15" thickBot="1" x14ac:dyDescent="0.35">
      <c r="B9" s="56" t="s">
        <v>24</v>
      </c>
      <c r="C9" s="56"/>
      <c r="D9" s="56"/>
      <c r="E9" s="56"/>
      <c r="F9" s="56"/>
      <c r="G9" s="56"/>
    </row>
    <row r="10" spans="1:8" ht="57.6" x14ac:dyDescent="0.3">
      <c r="B10" s="17" t="s">
        <v>19</v>
      </c>
      <c r="C10" s="35" t="s">
        <v>21</v>
      </c>
      <c r="D10" s="33" t="s">
        <v>16</v>
      </c>
      <c r="E10" s="35" t="s">
        <v>11</v>
      </c>
      <c r="F10" s="33" t="s">
        <v>23</v>
      </c>
      <c r="G10" s="35" t="s">
        <v>17</v>
      </c>
      <c r="H10" s="35" t="s">
        <v>25</v>
      </c>
    </row>
    <row r="11" spans="1:8" x14ac:dyDescent="0.3">
      <c r="A11" s="38" t="s">
        <v>5</v>
      </c>
      <c r="B11" s="5">
        <v>8.7330000000000005</v>
      </c>
      <c r="C11" s="36">
        <v>1.4</v>
      </c>
      <c r="D11" s="1">
        <v>5.008</v>
      </c>
      <c r="E11" s="36">
        <v>8.2970000000000006</v>
      </c>
      <c r="F11" s="1">
        <v>20</v>
      </c>
      <c r="G11" s="36">
        <v>6.0309999999999997</v>
      </c>
      <c r="H11" s="46">
        <v>21.4</v>
      </c>
    </row>
    <row r="12" spans="1:8" x14ac:dyDescent="0.3">
      <c r="A12" s="38" t="s">
        <v>6</v>
      </c>
      <c r="B12" s="5">
        <v>8.4220000000000006</v>
      </c>
      <c r="C12" s="36">
        <v>1.3</v>
      </c>
      <c r="D12" s="1">
        <v>5.0659999999999998</v>
      </c>
      <c r="E12" s="36">
        <v>8.3640000000000008</v>
      </c>
      <c r="F12" s="1">
        <v>30</v>
      </c>
      <c r="G12" s="36">
        <v>5.6989999999999998</v>
      </c>
      <c r="H12" s="46">
        <v>31.3</v>
      </c>
    </row>
    <row r="13" spans="1:8" ht="15" thickBot="1" x14ac:dyDescent="0.35">
      <c r="A13" s="38" t="s">
        <v>7</v>
      </c>
      <c r="B13" s="6">
        <v>8.5619999999999994</v>
      </c>
      <c r="C13" s="37">
        <v>1.4</v>
      </c>
      <c r="D13" s="34">
        <v>5.0049999999999999</v>
      </c>
      <c r="E13" s="37">
        <v>8.1890000000000001</v>
      </c>
      <c r="F13" s="34">
        <v>20</v>
      </c>
      <c r="G13" s="37">
        <v>5.5810000000000004</v>
      </c>
      <c r="H13" s="47">
        <v>21.4</v>
      </c>
    </row>
    <row r="14" spans="1:8" x14ac:dyDescent="0.3">
      <c r="A14" s="39" t="s">
        <v>15</v>
      </c>
      <c r="B14" s="7">
        <f>AVERAGE(B11:B13)</f>
        <v>8.5723333333333329</v>
      </c>
      <c r="C14" s="40" t="s">
        <v>18</v>
      </c>
      <c r="D14" s="7">
        <f>AVERAGE(D11:D13)</f>
        <v>5.0263333333333335</v>
      </c>
      <c r="E14" s="7">
        <f t="shared" ref="E14" si="2">AVERAGE(E11:E13)</f>
        <v>8.2833333333333332</v>
      </c>
      <c r="F14" s="44">
        <f t="shared" ref="F14" si="3">AVERAGE(F11:F13)</f>
        <v>23.333333333333332</v>
      </c>
      <c r="G14" s="41">
        <f t="shared" ref="G14:H14" si="4">AVERAGE(G11:G13)</f>
        <v>5.7703333333333333</v>
      </c>
      <c r="H14" s="44">
        <f t="shared" si="4"/>
        <v>24.7</v>
      </c>
    </row>
    <row r="15" spans="1:8" x14ac:dyDescent="0.3">
      <c r="A15" s="39" t="s">
        <v>22</v>
      </c>
      <c r="B15" s="43">
        <f>_xlfn.STDEV.P(B11:B13)</f>
        <v>0.12717529459590632</v>
      </c>
      <c r="C15" s="42" t="s">
        <v>18</v>
      </c>
      <c r="D15" s="43">
        <f>_xlfn.STDEV.P(D11:D13)</f>
        <v>2.8075295585660701E-2</v>
      </c>
      <c r="E15" s="43">
        <f t="shared" ref="E15:G15" si="5">_xlfn.STDEV.P(E11:E13)</f>
        <v>7.2094074344259379E-2</v>
      </c>
      <c r="F15" s="43">
        <f t="shared" si="5"/>
        <v>4.714045207910317</v>
      </c>
      <c r="G15" s="43">
        <f t="shared" si="5"/>
        <v>0.19051042549483249</v>
      </c>
      <c r="H15" s="44">
        <f>_xlfn.STDEV.P(H11:H13)</f>
        <v>4.6669047558312187</v>
      </c>
    </row>
  </sheetData>
  <mergeCells count="2">
    <mergeCell ref="B1:G1"/>
    <mergeCell ref="B9:G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D013-0C7F-4C3F-873E-4A4B50B77C09}">
  <dimension ref="A1:M18"/>
  <sheetViews>
    <sheetView workbookViewId="0">
      <selection activeCell="R3" sqref="R3"/>
    </sheetView>
  </sheetViews>
  <sheetFormatPr defaultRowHeight="34.950000000000003" customHeight="1" x14ac:dyDescent="0.3"/>
  <cols>
    <col min="1" max="1" width="14.77734375" customWidth="1"/>
    <col min="2" max="2" width="11.77734375" customWidth="1"/>
    <col min="8" max="8" width="21.6640625" customWidth="1"/>
    <col min="12" max="12" width="10.33203125" customWidth="1"/>
    <col min="13" max="13" width="9.21875" customWidth="1"/>
  </cols>
  <sheetData>
    <row r="1" spans="1:13" ht="34.950000000000003" customHeight="1" x14ac:dyDescent="0.3">
      <c r="A1" s="1"/>
      <c r="B1" s="1"/>
      <c r="C1" s="57" t="s">
        <v>4</v>
      </c>
      <c r="D1" s="58"/>
      <c r="E1" s="59"/>
      <c r="H1" s="14"/>
      <c r="I1" s="17" t="s">
        <v>5</v>
      </c>
      <c r="J1" s="23" t="s">
        <v>6</v>
      </c>
      <c r="K1" s="28" t="s">
        <v>7</v>
      </c>
      <c r="L1" s="35" t="s">
        <v>15</v>
      </c>
      <c r="M1" s="35" t="s">
        <v>22</v>
      </c>
    </row>
    <row r="2" spans="1:13" ht="34.950000000000003" customHeight="1" x14ac:dyDescent="0.3">
      <c r="A2" s="2" t="s">
        <v>0</v>
      </c>
      <c r="B2" s="2" t="s">
        <v>1</v>
      </c>
      <c r="C2" s="4" t="s">
        <v>5</v>
      </c>
      <c r="D2" s="8" t="s">
        <v>6</v>
      </c>
      <c r="E2" s="11" t="s">
        <v>7</v>
      </c>
      <c r="H2" s="15" t="s">
        <v>8</v>
      </c>
      <c r="I2" s="18">
        <v>1.35</v>
      </c>
      <c r="J2" s="24">
        <v>1.35</v>
      </c>
      <c r="K2" s="29">
        <v>1.35</v>
      </c>
      <c r="L2" s="46">
        <f>AVERAGE(I2:K2)</f>
        <v>1.3500000000000003</v>
      </c>
      <c r="M2" s="53">
        <f>_xlfn.STDEV.P(I2:K2)</f>
        <v>2.2204460492503131E-16</v>
      </c>
    </row>
    <row r="3" spans="1:13" ht="34.950000000000003" customHeight="1" x14ac:dyDescent="0.3">
      <c r="A3" s="1">
        <v>0</v>
      </c>
      <c r="B3" s="1">
        <v>0</v>
      </c>
      <c r="C3" s="5">
        <v>5.2</v>
      </c>
      <c r="D3" s="9">
        <v>4.5</v>
      </c>
      <c r="E3" s="12">
        <v>3.53</v>
      </c>
      <c r="H3" s="15" t="s">
        <v>2</v>
      </c>
      <c r="I3" s="19">
        <v>5.7907142857142864</v>
      </c>
      <c r="J3" s="25">
        <v>4.8849999999999989</v>
      </c>
      <c r="K3" s="30">
        <v>3.9407142857142854</v>
      </c>
      <c r="L3" s="50">
        <f>AVERAGE(C3:E16)</f>
        <v>4.8721428571428573</v>
      </c>
      <c r="M3" s="50">
        <f t="shared" ref="M3:M10" si="0">_xlfn.STDEV.P(I3:K3)</f>
        <v>0.75531405370739302</v>
      </c>
    </row>
    <row r="4" spans="1:13" ht="34.950000000000003" customHeight="1" x14ac:dyDescent="0.3">
      <c r="A4" s="1">
        <v>5</v>
      </c>
      <c r="B4" s="1">
        <v>300</v>
      </c>
      <c r="C4" s="5">
        <v>5.46</v>
      </c>
      <c r="D4" s="9">
        <v>4.53</v>
      </c>
      <c r="E4" s="12">
        <v>3.78</v>
      </c>
      <c r="H4" s="4" t="s">
        <v>26</v>
      </c>
      <c r="I4" s="20">
        <f>(C18*(1/(2*96485))*70.9*1000)/I2</f>
        <v>8510.3724487151976</v>
      </c>
      <c r="J4" s="26">
        <f>(D18*(1/(2*96485))*70.9*1000)/J2</f>
        <v>7179.28175364046</v>
      </c>
      <c r="K4" s="31">
        <f>(E18*(1/(2*96485))*70.9*1000)/K2</f>
        <v>5791.5042308574975</v>
      </c>
      <c r="L4" s="51">
        <f t="shared" ref="L4:L10" si="1">AVERAGE(I4:K4)</f>
        <v>7160.3861444043841</v>
      </c>
      <c r="M4" s="53">
        <f t="shared" si="0"/>
        <v>1110.053716284488</v>
      </c>
    </row>
    <row r="5" spans="1:13" ht="34.950000000000003" customHeight="1" x14ac:dyDescent="0.3">
      <c r="A5" s="1">
        <v>10</v>
      </c>
      <c r="B5" s="1">
        <v>600</v>
      </c>
      <c r="C5" s="5">
        <v>5.54</v>
      </c>
      <c r="D5" s="9">
        <v>4.6399999999999997</v>
      </c>
      <c r="E5" s="12">
        <v>3.86</v>
      </c>
      <c r="H5" s="4" t="s">
        <v>9</v>
      </c>
      <c r="I5" s="20">
        <v>1456.666667</v>
      </c>
      <c r="J5" s="26">
        <v>1213.333333</v>
      </c>
      <c r="K5" s="29">
        <v>1220</v>
      </c>
      <c r="L5" s="52">
        <f t="shared" si="1"/>
        <v>1296.6666666666667</v>
      </c>
      <c r="M5" s="52">
        <f t="shared" si="0"/>
        <v>113.16981691900661</v>
      </c>
    </row>
    <row r="6" spans="1:13" ht="34.950000000000003" customHeight="1" x14ac:dyDescent="0.3">
      <c r="A6" s="1">
        <v>15</v>
      </c>
      <c r="B6" s="1">
        <v>900</v>
      </c>
      <c r="C6" s="5">
        <v>5.56</v>
      </c>
      <c r="D6" s="9">
        <v>4.74</v>
      </c>
      <c r="E6" s="12">
        <v>3.89</v>
      </c>
      <c r="H6" s="4" t="s">
        <v>10</v>
      </c>
      <c r="I6" s="19">
        <f>(I5/I4)*100</f>
        <v>17.116368005960908</v>
      </c>
      <c r="J6" s="25">
        <f t="shared" ref="J6:K6" si="2">(J5/J4)*100</f>
        <v>16.900483566963292</v>
      </c>
      <c r="K6" s="30">
        <f t="shared" si="2"/>
        <v>21.065339009851076</v>
      </c>
      <c r="L6" s="52">
        <f t="shared" si="1"/>
        <v>18.360730194258423</v>
      </c>
      <c r="M6" s="52">
        <f t="shared" si="0"/>
        <v>1.9144769793665239</v>
      </c>
    </row>
    <row r="7" spans="1:13" ht="34.950000000000003" customHeight="1" x14ac:dyDescent="0.3">
      <c r="A7" s="1">
        <v>20</v>
      </c>
      <c r="B7" s="1">
        <v>1200</v>
      </c>
      <c r="C7" s="5">
        <v>5.6</v>
      </c>
      <c r="D7" s="9">
        <v>4.8099999999999996</v>
      </c>
      <c r="E7" s="12">
        <v>3.9</v>
      </c>
      <c r="H7" s="4" t="s">
        <v>11</v>
      </c>
      <c r="I7" s="19">
        <v>8.4809999999999999</v>
      </c>
      <c r="J7" s="25">
        <v>8.2200000000000006</v>
      </c>
      <c r="K7" s="30">
        <v>8.7919999999999998</v>
      </c>
      <c r="L7" s="53">
        <f t="shared" si="1"/>
        <v>8.4976666666666674</v>
      </c>
      <c r="M7" s="53">
        <f t="shared" si="0"/>
        <v>0.23381521668949476</v>
      </c>
    </row>
    <row r="8" spans="1:13" ht="34.950000000000003" customHeight="1" x14ac:dyDescent="0.3">
      <c r="A8" s="1">
        <v>35</v>
      </c>
      <c r="B8" s="1">
        <v>2100</v>
      </c>
      <c r="C8" s="5">
        <v>5.72</v>
      </c>
      <c r="D8" s="9">
        <v>4.8600000000000003</v>
      </c>
      <c r="E8" s="12">
        <v>3.92</v>
      </c>
      <c r="H8" s="4" t="s">
        <v>12</v>
      </c>
      <c r="I8" s="18">
        <v>27</v>
      </c>
      <c r="J8" s="24">
        <v>28</v>
      </c>
      <c r="K8" s="29">
        <v>30</v>
      </c>
      <c r="L8" s="51">
        <f t="shared" si="1"/>
        <v>28.333333333333332</v>
      </c>
      <c r="M8" s="53">
        <f t="shared" si="0"/>
        <v>1.247219128924647</v>
      </c>
    </row>
    <row r="9" spans="1:13" ht="34.950000000000003" customHeight="1" x14ac:dyDescent="0.3">
      <c r="A9" s="1">
        <v>45</v>
      </c>
      <c r="B9" s="1">
        <v>2700</v>
      </c>
      <c r="C9" s="5">
        <v>5.84</v>
      </c>
      <c r="D9" s="9">
        <v>4.8899999999999997</v>
      </c>
      <c r="E9" s="12">
        <v>3.95</v>
      </c>
      <c r="H9" s="4" t="s">
        <v>13</v>
      </c>
      <c r="I9" s="19">
        <v>6.0670000000000002</v>
      </c>
      <c r="J9" s="25">
        <v>5.8449999999999998</v>
      </c>
      <c r="K9" s="30">
        <v>5.4950000000000001</v>
      </c>
      <c r="L9" s="53">
        <f t="shared" si="1"/>
        <v>5.8023333333333333</v>
      </c>
      <c r="M9" s="53">
        <f t="shared" si="0"/>
        <v>0.23545889001880752</v>
      </c>
    </row>
    <row r="10" spans="1:13" ht="43.2" customHeight="1" thickBot="1" x14ac:dyDescent="0.35">
      <c r="A10" s="1">
        <v>55</v>
      </c>
      <c r="B10" s="1">
        <v>3300</v>
      </c>
      <c r="C10" s="5">
        <v>5.91</v>
      </c>
      <c r="D10" s="9">
        <v>4.92</v>
      </c>
      <c r="E10" s="12">
        <v>3.99</v>
      </c>
      <c r="H10" s="16" t="s">
        <v>14</v>
      </c>
      <c r="I10" s="21">
        <v>1286.666667</v>
      </c>
      <c r="J10" s="27">
        <v>1020</v>
      </c>
      <c r="K10" s="32">
        <v>1086.666667</v>
      </c>
      <c r="L10" s="54">
        <f t="shared" si="1"/>
        <v>1131.1111113333334</v>
      </c>
      <c r="M10" s="55">
        <f t="shared" si="0"/>
        <v>113.31154485545973</v>
      </c>
    </row>
    <row r="11" spans="1:13" ht="34.950000000000003" customHeight="1" x14ac:dyDescent="0.3">
      <c r="A11" s="1">
        <v>60</v>
      </c>
      <c r="B11" s="1">
        <v>3600</v>
      </c>
      <c r="C11" s="5">
        <v>5.95</v>
      </c>
      <c r="D11" s="9">
        <v>4.9000000000000004</v>
      </c>
      <c r="E11" s="12">
        <v>4.01</v>
      </c>
      <c r="I11" s="22"/>
      <c r="J11" s="22"/>
      <c r="K11" s="22"/>
    </row>
    <row r="12" spans="1:13" ht="34.950000000000003" customHeight="1" x14ac:dyDescent="0.3">
      <c r="A12" s="1">
        <v>65</v>
      </c>
      <c r="B12" s="1">
        <v>3900</v>
      </c>
      <c r="C12" s="5">
        <v>5.98</v>
      </c>
      <c r="D12" s="9">
        <v>5.09</v>
      </c>
      <c r="E12" s="12">
        <v>4.0199999999999996</v>
      </c>
      <c r="I12" s="22"/>
      <c r="J12" s="22"/>
      <c r="K12" s="22"/>
    </row>
    <row r="13" spans="1:13" ht="34.950000000000003" customHeight="1" x14ac:dyDescent="0.3">
      <c r="A13" s="1">
        <v>75</v>
      </c>
      <c r="B13" s="1">
        <v>4500</v>
      </c>
      <c r="C13" s="5">
        <v>6.04</v>
      </c>
      <c r="D13" s="9">
        <v>5.12</v>
      </c>
      <c r="E13" s="12">
        <v>4.0599999999999996</v>
      </c>
      <c r="I13" s="22"/>
      <c r="J13" s="22"/>
      <c r="K13" s="22"/>
    </row>
    <row r="14" spans="1:13" ht="34.950000000000003" customHeight="1" x14ac:dyDescent="0.3">
      <c r="A14" s="1">
        <v>80</v>
      </c>
      <c r="B14" s="1">
        <v>4800</v>
      </c>
      <c r="C14" s="5">
        <v>6.06</v>
      </c>
      <c r="D14" s="9">
        <v>5.12</v>
      </c>
      <c r="E14" s="12">
        <v>4.07</v>
      </c>
      <c r="I14" s="22"/>
      <c r="J14" s="22"/>
      <c r="K14" s="22"/>
    </row>
    <row r="15" spans="1:13" ht="34.950000000000003" customHeight="1" x14ac:dyDescent="0.3">
      <c r="A15" s="1">
        <v>85</v>
      </c>
      <c r="B15" s="1">
        <v>5100</v>
      </c>
      <c r="C15" s="5">
        <v>6.09</v>
      </c>
      <c r="D15" s="9">
        <v>5.13</v>
      </c>
      <c r="E15" s="12">
        <v>4.09</v>
      </c>
      <c r="I15" s="22"/>
      <c r="J15" s="22"/>
      <c r="K15" s="22"/>
    </row>
    <row r="16" spans="1:13" ht="34.950000000000003" customHeight="1" thickBot="1" x14ac:dyDescent="0.35">
      <c r="A16" s="1">
        <v>90</v>
      </c>
      <c r="B16" s="1">
        <v>5400</v>
      </c>
      <c r="C16" s="6">
        <v>6.12</v>
      </c>
      <c r="D16" s="10">
        <v>5.14</v>
      </c>
      <c r="E16" s="13">
        <v>4.0999999999999996</v>
      </c>
      <c r="I16" s="22"/>
      <c r="J16" s="22"/>
      <c r="K16" s="22"/>
    </row>
    <row r="17" spans="1:11" ht="40.200000000000003" customHeight="1" x14ac:dyDescent="0.3">
      <c r="A17" s="1"/>
      <c r="B17" s="3" t="s">
        <v>2</v>
      </c>
      <c r="C17" s="7">
        <f>AVERAGE(C3:C16)</f>
        <v>5.7907142857142864</v>
      </c>
      <c r="D17" s="7">
        <f t="shared" ref="D17" si="3">AVERAGE(D3:D16)</f>
        <v>4.8849999999999989</v>
      </c>
      <c r="E17" s="7">
        <f>AVERAGE(E3:E16)</f>
        <v>3.9407142857142854</v>
      </c>
      <c r="I17" s="22"/>
      <c r="J17" s="22"/>
      <c r="K17" s="22"/>
    </row>
    <row r="18" spans="1:11" ht="45.6" customHeight="1" x14ac:dyDescent="0.3">
      <c r="A18" s="1"/>
      <c r="B18" s="48" t="s">
        <v>3</v>
      </c>
      <c r="C18" s="49">
        <f>$B$16*C17</f>
        <v>31269.857142857145</v>
      </c>
      <c r="D18" s="49">
        <f>$B$16*D17</f>
        <v>26378.999999999993</v>
      </c>
      <c r="E18" s="49">
        <f>$B$16*E17</f>
        <v>21279.857142857141</v>
      </c>
      <c r="I18" s="22"/>
      <c r="J18" s="22"/>
      <c r="K18" s="22"/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7595-6ED8-46E7-8950-28BBFA9BA715}">
  <dimension ref="A1:M18"/>
  <sheetViews>
    <sheetView workbookViewId="0">
      <selection activeCell="P12" sqref="P12"/>
    </sheetView>
  </sheetViews>
  <sheetFormatPr defaultRowHeight="30" customHeight="1" x14ac:dyDescent="0.3"/>
  <cols>
    <col min="1" max="1" width="11.33203125" customWidth="1"/>
    <col min="2" max="2" width="9.88671875" customWidth="1"/>
    <col min="8" max="8" width="19.109375" customWidth="1"/>
  </cols>
  <sheetData>
    <row r="1" spans="1:13" ht="30" customHeight="1" x14ac:dyDescent="0.3">
      <c r="A1" s="1"/>
      <c r="B1" s="1"/>
      <c r="C1" s="57" t="s">
        <v>4</v>
      </c>
      <c r="D1" s="58"/>
      <c r="E1" s="59"/>
      <c r="H1" s="14"/>
      <c r="I1" s="17" t="s">
        <v>5</v>
      </c>
      <c r="J1" s="23" t="s">
        <v>6</v>
      </c>
      <c r="K1" s="28" t="s">
        <v>7</v>
      </c>
      <c r="L1" s="35" t="s">
        <v>15</v>
      </c>
      <c r="M1" s="35" t="s">
        <v>22</v>
      </c>
    </row>
    <row r="2" spans="1:13" ht="30" customHeight="1" x14ac:dyDescent="0.3">
      <c r="A2" s="2" t="s">
        <v>0</v>
      </c>
      <c r="B2" s="2" t="s">
        <v>1</v>
      </c>
      <c r="C2" s="4" t="s">
        <v>5</v>
      </c>
      <c r="D2" s="8" t="s">
        <v>6</v>
      </c>
      <c r="E2" s="11" t="s">
        <v>7</v>
      </c>
      <c r="H2" s="15" t="s">
        <v>8</v>
      </c>
      <c r="I2" s="18">
        <v>1.35</v>
      </c>
      <c r="J2" s="24">
        <v>1.35</v>
      </c>
      <c r="K2" s="29">
        <v>1.35</v>
      </c>
      <c r="L2" s="46">
        <f>AVERAGE(I2:K2)</f>
        <v>1.3500000000000003</v>
      </c>
      <c r="M2" s="53">
        <f>_xlfn.STDEV.P(I2:K2)</f>
        <v>2.2204460492503131E-16</v>
      </c>
    </row>
    <row r="3" spans="1:13" ht="30" customHeight="1" x14ac:dyDescent="0.3">
      <c r="A3" s="1">
        <v>0</v>
      </c>
      <c r="B3" s="1">
        <v>0</v>
      </c>
      <c r="C3" s="5">
        <v>3.415</v>
      </c>
      <c r="D3" s="9">
        <v>4.92</v>
      </c>
      <c r="E3" s="12">
        <v>3.65</v>
      </c>
      <c r="H3" s="15" t="s">
        <v>2</v>
      </c>
      <c r="I3" s="19">
        <v>3.7758571428571424</v>
      </c>
      <c r="J3" s="25">
        <v>5.6628571428571428</v>
      </c>
      <c r="K3" s="30">
        <v>3.951428571428572</v>
      </c>
      <c r="L3" s="50">
        <f>AVERAGE(C3:E16)</f>
        <v>4.4633809523809544</v>
      </c>
      <c r="M3" s="50">
        <f>_xlfn.STDEV.P(I3:K3)</f>
        <v>0.85118101493243259</v>
      </c>
    </row>
    <row r="4" spans="1:13" ht="44.4" customHeight="1" x14ac:dyDescent="0.3">
      <c r="A4" s="1">
        <v>5</v>
      </c>
      <c r="B4" s="1">
        <v>300</v>
      </c>
      <c r="C4" s="5">
        <v>3.69</v>
      </c>
      <c r="D4" s="9">
        <v>5.48</v>
      </c>
      <c r="E4" s="12">
        <v>3.86</v>
      </c>
      <c r="H4" s="4" t="s">
        <v>26</v>
      </c>
      <c r="I4" s="20">
        <f>(C18*(1/(2*96485))*70.9*1000)/I2</f>
        <v>5549.2205302082475</v>
      </c>
      <c r="J4" s="26">
        <f>(D18*(1/(2*96485))*70.9*1000)/J2</f>
        <v>8322.4661124231006</v>
      </c>
      <c r="K4" s="31">
        <f>(E18*(1/(2*96485))*70.9*1000)/K2</f>
        <v>5807.2505718875636</v>
      </c>
      <c r="L4" s="51">
        <f t="shared" ref="L4:L10" si="0">AVERAGE(I4:K4)</f>
        <v>6559.6457381729706</v>
      </c>
      <c r="M4" s="53">
        <f t="shared" ref="M4:M10" si="1">_xlfn.STDEV.P(I4:K4)</f>
        <v>1250.9454103479159</v>
      </c>
    </row>
    <row r="5" spans="1:13" ht="30" customHeight="1" x14ac:dyDescent="0.3">
      <c r="A5" s="1">
        <v>10</v>
      </c>
      <c r="B5" s="1">
        <v>600</v>
      </c>
      <c r="C5" s="5">
        <v>3.7280000000000002</v>
      </c>
      <c r="D5" s="9">
        <v>5.49</v>
      </c>
      <c r="E5" s="12">
        <v>3.89</v>
      </c>
      <c r="H5" s="4" t="s">
        <v>9</v>
      </c>
      <c r="I5" s="20">
        <v>906.66666669999995</v>
      </c>
      <c r="J5" s="26">
        <v>1226.666667</v>
      </c>
      <c r="K5" s="29">
        <v>813.33333330000005</v>
      </c>
      <c r="L5" s="52">
        <f t="shared" si="0"/>
        <v>982.22222233333332</v>
      </c>
      <c r="M5" s="52">
        <f t="shared" si="1"/>
        <v>176.99829128588655</v>
      </c>
    </row>
    <row r="6" spans="1:13" ht="30" customHeight="1" x14ac:dyDescent="0.3">
      <c r="A6" s="1">
        <v>15</v>
      </c>
      <c r="B6" s="1">
        <v>900</v>
      </c>
      <c r="C6" s="5">
        <v>3.7370000000000001</v>
      </c>
      <c r="D6" s="9">
        <v>5.52</v>
      </c>
      <c r="E6" s="12">
        <v>3.89</v>
      </c>
      <c r="H6" s="4" t="s">
        <v>10</v>
      </c>
      <c r="I6" s="19">
        <f>(I5/I4)*100</f>
        <v>16.338631016092904</v>
      </c>
      <c r="J6" s="25">
        <f t="shared" ref="J6:K6" si="2">(J5/J4)*100</f>
        <v>14.739220928384816</v>
      </c>
      <c r="K6" s="30">
        <f t="shared" si="2"/>
        <v>14.005480273871457</v>
      </c>
      <c r="L6" s="52">
        <f t="shared" si="0"/>
        <v>15.027777406116392</v>
      </c>
      <c r="M6" s="52">
        <f t="shared" si="1"/>
        <v>0.97411386299301528</v>
      </c>
    </row>
    <row r="7" spans="1:13" ht="30" customHeight="1" x14ac:dyDescent="0.3">
      <c r="A7" s="1">
        <v>20</v>
      </c>
      <c r="B7" s="1">
        <v>1200</v>
      </c>
      <c r="C7" s="5">
        <v>3.742</v>
      </c>
      <c r="D7" s="9">
        <v>5.53</v>
      </c>
      <c r="E7" s="12">
        <v>3.88</v>
      </c>
      <c r="H7" s="4" t="s">
        <v>11</v>
      </c>
      <c r="I7" s="19">
        <v>8.2970000000000006</v>
      </c>
      <c r="J7" s="25">
        <v>8.3640000000000008</v>
      </c>
      <c r="K7" s="30">
        <v>8.1890000000000001</v>
      </c>
      <c r="L7" s="53">
        <f t="shared" si="0"/>
        <v>8.2833333333333332</v>
      </c>
      <c r="M7" s="53">
        <f t="shared" si="1"/>
        <v>7.2094074344259379E-2</v>
      </c>
    </row>
    <row r="8" spans="1:13" ht="30" customHeight="1" x14ac:dyDescent="0.3">
      <c r="A8" s="1">
        <v>35</v>
      </c>
      <c r="B8" s="1">
        <v>2100</v>
      </c>
      <c r="C8" s="5">
        <v>3.782</v>
      </c>
      <c r="D8" s="9">
        <v>5.62</v>
      </c>
      <c r="E8" s="12">
        <v>3.93</v>
      </c>
      <c r="H8" s="4" t="s">
        <v>12</v>
      </c>
      <c r="I8" s="18">
        <v>20</v>
      </c>
      <c r="J8" s="24">
        <v>30</v>
      </c>
      <c r="K8" s="29">
        <v>20</v>
      </c>
      <c r="L8" s="51">
        <f t="shared" si="0"/>
        <v>23.333333333333332</v>
      </c>
      <c r="M8" s="53">
        <f t="shared" si="1"/>
        <v>4.714045207910317</v>
      </c>
    </row>
    <row r="9" spans="1:13" ht="30" customHeight="1" x14ac:dyDescent="0.3">
      <c r="A9" s="1">
        <v>45</v>
      </c>
      <c r="B9" s="1">
        <v>2700</v>
      </c>
      <c r="C9" s="5">
        <v>3.802</v>
      </c>
      <c r="D9" s="9">
        <v>5.7</v>
      </c>
      <c r="E9" s="12">
        <v>3.96</v>
      </c>
      <c r="H9" s="4" t="s">
        <v>13</v>
      </c>
      <c r="I9" s="19">
        <v>6.0309999999999997</v>
      </c>
      <c r="J9" s="25">
        <v>5.6989999999999998</v>
      </c>
      <c r="K9" s="30">
        <v>5.5810000000000004</v>
      </c>
      <c r="L9" s="53">
        <f t="shared" si="0"/>
        <v>5.7703333333333333</v>
      </c>
      <c r="M9" s="53">
        <f t="shared" si="1"/>
        <v>0.19051042549483249</v>
      </c>
    </row>
    <row r="10" spans="1:13" ht="43.8" customHeight="1" thickBot="1" x14ac:dyDescent="0.35">
      <c r="A10" s="1">
        <v>55</v>
      </c>
      <c r="B10" s="1">
        <v>3300</v>
      </c>
      <c r="C10" s="5">
        <v>3.8279999999999998</v>
      </c>
      <c r="D10" s="9">
        <v>5.77</v>
      </c>
      <c r="E10" s="12">
        <v>3.99</v>
      </c>
      <c r="H10" s="16" t="s">
        <v>14</v>
      </c>
      <c r="I10" s="21">
        <v>893.33333330000005</v>
      </c>
      <c r="J10" s="27">
        <v>1133.333333</v>
      </c>
      <c r="K10" s="32">
        <v>800</v>
      </c>
      <c r="L10" s="54">
        <f t="shared" si="0"/>
        <v>942.22222210000007</v>
      </c>
      <c r="M10" s="55">
        <f t="shared" si="1"/>
        <v>140.4050576209093</v>
      </c>
    </row>
    <row r="11" spans="1:13" ht="30" customHeight="1" x14ac:dyDescent="0.3">
      <c r="A11" s="1">
        <v>60</v>
      </c>
      <c r="B11" s="1">
        <v>3600</v>
      </c>
      <c r="C11" s="5">
        <v>3.84</v>
      </c>
      <c r="D11" s="9">
        <v>5.79</v>
      </c>
      <c r="E11" s="12">
        <v>4</v>
      </c>
      <c r="I11" s="22"/>
      <c r="J11" s="22"/>
      <c r="K11" s="22"/>
    </row>
    <row r="12" spans="1:13" ht="30" customHeight="1" x14ac:dyDescent="0.3">
      <c r="A12" s="1">
        <v>65</v>
      </c>
      <c r="B12" s="1">
        <v>3900</v>
      </c>
      <c r="C12" s="5">
        <v>3.8460000000000001</v>
      </c>
      <c r="D12" s="9">
        <v>5.83</v>
      </c>
      <c r="E12" s="12">
        <v>4.0199999999999996</v>
      </c>
      <c r="I12" s="22"/>
      <c r="J12" s="22"/>
      <c r="K12" s="22"/>
    </row>
    <row r="13" spans="1:13" ht="30" customHeight="1" x14ac:dyDescent="0.3">
      <c r="A13" s="1">
        <v>75</v>
      </c>
      <c r="B13" s="1">
        <v>4500</v>
      </c>
      <c r="C13" s="5">
        <v>3.8559999999999999</v>
      </c>
      <c r="D13" s="9">
        <v>5.88</v>
      </c>
      <c r="E13" s="12">
        <v>4.05</v>
      </c>
      <c r="I13" s="22"/>
      <c r="J13" s="22"/>
      <c r="K13" s="22"/>
    </row>
    <row r="14" spans="1:13" ht="30" customHeight="1" x14ac:dyDescent="0.3">
      <c r="A14" s="1">
        <v>80</v>
      </c>
      <c r="B14" s="1">
        <v>4800</v>
      </c>
      <c r="C14" s="5">
        <v>3.86</v>
      </c>
      <c r="D14" s="9">
        <v>5.9</v>
      </c>
      <c r="E14" s="12">
        <v>4.0599999999999996</v>
      </c>
      <c r="I14" s="22"/>
      <c r="J14" s="22"/>
      <c r="K14" s="22"/>
    </row>
    <row r="15" spans="1:13" ht="30" customHeight="1" x14ac:dyDescent="0.3">
      <c r="A15" s="1">
        <v>85</v>
      </c>
      <c r="B15" s="1">
        <v>5100</v>
      </c>
      <c r="C15" s="5">
        <v>3.8660000000000001</v>
      </c>
      <c r="D15" s="9">
        <v>5.92</v>
      </c>
      <c r="E15" s="12">
        <v>4.07</v>
      </c>
      <c r="I15" s="22"/>
      <c r="J15" s="22"/>
      <c r="K15" s="22"/>
    </row>
    <row r="16" spans="1:13" ht="30" customHeight="1" thickBot="1" x14ac:dyDescent="0.35">
      <c r="A16" s="1">
        <v>90</v>
      </c>
      <c r="B16" s="1">
        <v>5400</v>
      </c>
      <c r="C16" s="6">
        <v>3.87</v>
      </c>
      <c r="D16" s="10">
        <v>5.93</v>
      </c>
      <c r="E16" s="13">
        <v>4.07</v>
      </c>
      <c r="I16" s="22"/>
      <c r="J16" s="22"/>
      <c r="K16" s="22"/>
    </row>
    <row r="17" spans="1:11" ht="43.2" customHeight="1" x14ac:dyDescent="0.3">
      <c r="A17" s="1"/>
      <c r="B17" s="3" t="s">
        <v>2</v>
      </c>
      <c r="C17" s="7">
        <f>AVERAGE(C3:C16)</f>
        <v>3.7758571428571424</v>
      </c>
      <c r="D17" s="7">
        <f t="shared" ref="D17" si="3">AVERAGE(D3:D16)</f>
        <v>5.6628571428571428</v>
      </c>
      <c r="E17" s="7">
        <f>AVERAGE(E3:E16)</f>
        <v>3.951428571428572</v>
      </c>
      <c r="I17" s="22"/>
      <c r="J17" s="22"/>
      <c r="K17" s="22"/>
    </row>
    <row r="18" spans="1:11" ht="48" customHeight="1" x14ac:dyDescent="0.3">
      <c r="A18" s="1"/>
      <c r="B18" s="48" t="s">
        <v>3</v>
      </c>
      <c r="C18" s="49">
        <f>$B$16*C17</f>
        <v>20389.62857142857</v>
      </c>
      <c r="D18" s="49">
        <f>$B$16*D17</f>
        <v>30579.428571428572</v>
      </c>
      <c r="E18" s="49">
        <f>$B$16*E17</f>
        <v>21337.71428571429</v>
      </c>
      <c r="I18" s="22"/>
      <c r="J18" s="22"/>
      <c r="K18" s="22"/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2- Near neutral pH</vt:lpstr>
      <vt:lpstr>Table 2 - Slightly acidic 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2023-11-07T01:20:20Z</dcterms:created>
  <dcterms:modified xsi:type="dcterms:W3CDTF">2023-11-16T00:35:38Z</dcterms:modified>
</cp:coreProperties>
</file>