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_Class\"/>
    </mc:Choice>
  </mc:AlternateContent>
  <xr:revisionPtr revIDLastSave="0" documentId="13_ncr:1_{CB75508B-B1A1-4D03-B591-78E52B2E05D4}" xr6:coauthVersionLast="47" xr6:coauthVersionMax="47" xr10:uidLastSave="{00000000-0000-0000-0000-000000000000}"/>
  <bookViews>
    <workbookView xWindow="-108" yWindow="-108" windowWidth="23256" windowHeight="12456" tabRatio="597" xr2:uid="{DE6277F8-CB0D-4D31-B85F-9A7CBBB2D8F0}"/>
  </bookViews>
  <sheets>
    <sheet name="data1" sheetId="3" r:id="rId1"/>
    <sheet name="data2" sheetId="2" r:id="rId2"/>
    <sheet name="생산원가" sheetId="5" r:id="rId3"/>
    <sheet name="기후raw" sheetId="7" r:id="rId4"/>
    <sheet name="기후와 생산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7" l="1"/>
  <c r="N61" i="7"/>
  <c r="R60" i="7"/>
  <c r="N60" i="7"/>
  <c r="R59" i="7"/>
  <c r="N59" i="7"/>
  <c r="R58" i="7"/>
  <c r="N58" i="7"/>
  <c r="N57" i="7"/>
  <c r="N56" i="7"/>
  <c r="R55" i="7"/>
  <c r="N55" i="7"/>
  <c r="R54" i="7"/>
  <c r="N54" i="7"/>
  <c r="R53" i="7"/>
  <c r="N53" i="7"/>
  <c r="R52" i="7"/>
  <c r="N52" i="7"/>
  <c r="R51" i="7"/>
  <c r="N51" i="7"/>
  <c r="R50" i="7"/>
  <c r="N50" i="7"/>
  <c r="R49" i="7"/>
  <c r="N49" i="7"/>
  <c r="R48" i="7"/>
  <c r="N48" i="7"/>
  <c r="R47" i="7"/>
  <c r="N47" i="7"/>
  <c r="R46" i="7"/>
  <c r="N46" i="7"/>
  <c r="R45" i="7"/>
  <c r="N45" i="7"/>
  <c r="R44" i="7"/>
  <c r="N44" i="7"/>
  <c r="R43" i="7"/>
  <c r="N43" i="7"/>
  <c r="R42" i="7"/>
  <c r="N42" i="7"/>
  <c r="R41" i="7"/>
  <c r="N41" i="7"/>
  <c r="R40" i="7"/>
  <c r="N40" i="7"/>
  <c r="R39" i="7"/>
  <c r="N39" i="7"/>
  <c r="R38" i="7"/>
  <c r="N38" i="7"/>
  <c r="R37" i="7"/>
  <c r="N37" i="7"/>
  <c r="R36" i="7"/>
  <c r="N36" i="7"/>
  <c r="R35" i="7"/>
  <c r="N35" i="7"/>
  <c r="R34" i="7"/>
  <c r="N34" i="7"/>
  <c r="R33" i="7"/>
  <c r="N33" i="7"/>
  <c r="R32" i="7"/>
  <c r="N32" i="7"/>
  <c r="R31" i="7"/>
  <c r="N31" i="7"/>
  <c r="R30" i="7"/>
  <c r="N30" i="7"/>
  <c r="R29" i="7"/>
  <c r="N29" i="7"/>
  <c r="R28" i="7"/>
  <c r="N28" i="7"/>
  <c r="R27" i="7"/>
  <c r="N27" i="7"/>
  <c r="R26" i="7"/>
  <c r="N26" i="7"/>
  <c r="R25" i="7"/>
  <c r="N25" i="7"/>
  <c r="R24" i="7"/>
  <c r="N24" i="7"/>
  <c r="R23" i="7"/>
  <c r="N23" i="7"/>
  <c r="R22" i="7"/>
  <c r="N22" i="7"/>
  <c r="R21" i="7"/>
  <c r="N21" i="7"/>
  <c r="N20" i="7"/>
  <c r="R19" i="7"/>
  <c r="N19" i="7"/>
  <c r="R18" i="7"/>
  <c r="N18" i="7"/>
  <c r="R17" i="7"/>
  <c r="N17" i="7"/>
  <c r="R16" i="7"/>
  <c r="N16" i="7"/>
  <c r="R15" i="7"/>
  <c r="N15" i="7"/>
  <c r="R14" i="7"/>
  <c r="N14" i="7"/>
  <c r="R13" i="7"/>
  <c r="N13" i="7"/>
  <c r="R12" i="7"/>
  <c r="N12" i="7"/>
  <c r="R11" i="7"/>
  <c r="N11" i="7"/>
  <c r="R10" i="7"/>
  <c r="N10" i="7"/>
  <c r="R9" i="7"/>
  <c r="N9" i="7"/>
  <c r="R8" i="7"/>
  <c r="N8" i="7"/>
  <c r="R7" i="7"/>
  <c r="N7" i="7"/>
  <c r="R6" i="7"/>
  <c r="N6" i="7"/>
  <c r="R5" i="7"/>
  <c r="N5" i="7"/>
  <c r="R4" i="7"/>
  <c r="N4" i="7"/>
  <c r="R3" i="7"/>
  <c r="N3" i="7"/>
  <c r="R2" i="7"/>
  <c r="N2" i="7"/>
  <c r="M58" i="6"/>
  <c r="H58" i="6"/>
  <c r="M57" i="6"/>
  <c r="H57" i="6"/>
  <c r="M56" i="6"/>
  <c r="H56" i="6"/>
  <c r="M55" i="6"/>
  <c r="H55" i="6"/>
  <c r="M54" i="6"/>
  <c r="H54" i="6"/>
  <c r="M53" i="6"/>
  <c r="H53" i="6"/>
  <c r="M52" i="6"/>
  <c r="H52" i="6"/>
  <c r="M51" i="6"/>
  <c r="H51" i="6"/>
  <c r="M50" i="6"/>
  <c r="H50" i="6"/>
  <c r="M49" i="6"/>
  <c r="H49" i="6"/>
  <c r="M48" i="6"/>
  <c r="H48" i="6"/>
  <c r="M47" i="6"/>
  <c r="H47" i="6"/>
  <c r="M46" i="6"/>
  <c r="H46" i="6"/>
  <c r="M45" i="6"/>
  <c r="H45" i="6"/>
  <c r="M44" i="6"/>
  <c r="H44" i="6"/>
  <c r="M43" i="6"/>
  <c r="H43" i="6"/>
  <c r="M42" i="6"/>
  <c r="H42" i="6"/>
  <c r="M41" i="6"/>
  <c r="H41" i="6"/>
  <c r="M40" i="6"/>
  <c r="H40" i="6"/>
  <c r="M39" i="6"/>
  <c r="H39" i="6"/>
  <c r="M38" i="6"/>
  <c r="H38" i="6"/>
  <c r="M37" i="6"/>
  <c r="H37" i="6"/>
  <c r="M36" i="6"/>
  <c r="H36" i="6"/>
  <c r="M35" i="6"/>
  <c r="H35" i="6"/>
  <c r="M34" i="6"/>
  <c r="H34" i="6"/>
  <c r="M33" i="6"/>
  <c r="H33" i="6"/>
  <c r="M32" i="6"/>
  <c r="H32" i="6"/>
  <c r="M31" i="6"/>
  <c r="H31" i="6"/>
  <c r="M30" i="6"/>
  <c r="H30" i="6"/>
  <c r="M29" i="6"/>
  <c r="H29" i="6"/>
  <c r="M28" i="6"/>
  <c r="H28" i="6"/>
  <c r="M27" i="6"/>
  <c r="H27" i="6"/>
  <c r="M26" i="6"/>
  <c r="H26" i="6"/>
  <c r="M25" i="6"/>
  <c r="H25" i="6"/>
  <c r="M24" i="6"/>
  <c r="H24" i="6"/>
  <c r="M23" i="6"/>
  <c r="H23" i="6"/>
  <c r="M22" i="6"/>
  <c r="H22" i="6"/>
  <c r="M21" i="6"/>
  <c r="H21" i="6"/>
  <c r="M20" i="6"/>
  <c r="H20" i="6"/>
  <c r="M19" i="6"/>
  <c r="H19" i="6"/>
  <c r="M18" i="6"/>
  <c r="H18" i="6"/>
  <c r="M17" i="6"/>
  <c r="H17" i="6"/>
  <c r="M16" i="6"/>
  <c r="H16" i="6"/>
  <c r="M15" i="6"/>
  <c r="H15" i="6"/>
  <c r="M14" i="6"/>
  <c r="H14" i="6"/>
  <c r="M13" i="6"/>
  <c r="H13" i="6"/>
  <c r="M12" i="6"/>
  <c r="H12" i="6"/>
  <c r="M11" i="6"/>
  <c r="H11" i="6"/>
  <c r="M10" i="6"/>
  <c r="H10" i="6"/>
  <c r="M9" i="6"/>
  <c r="H9" i="6"/>
  <c r="M8" i="6"/>
  <c r="H8" i="6"/>
  <c r="M7" i="6"/>
  <c r="H7" i="6"/>
  <c r="M6" i="6"/>
  <c r="H6" i="6"/>
  <c r="M5" i="6"/>
  <c r="H5" i="6"/>
  <c r="M4" i="6"/>
  <c r="H4" i="6"/>
  <c r="M3" i="6"/>
  <c r="H3" i="6"/>
  <c r="M2" i="6"/>
  <c r="H2" i="6"/>
  <c r="P6" i="3"/>
  <c r="O6" i="3"/>
  <c r="O5" i="3"/>
  <c r="P5" i="3" s="1"/>
  <c r="O4" i="3"/>
  <c r="P4" i="3" s="1"/>
  <c r="O3" i="3"/>
  <c r="P3" i="3" s="1"/>
  <c r="O2" i="3"/>
  <c r="P2" i="3" s="1"/>
  <c r="Q3" i="5" l="1"/>
  <c r="Q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K22" i="5"/>
  <c r="J22" i="5"/>
  <c r="I22" i="5"/>
  <c r="H22" i="5"/>
  <c r="G22" i="5"/>
  <c r="F22" i="5"/>
  <c r="E22" i="5"/>
  <c r="D22" i="5"/>
  <c r="C22" i="5"/>
  <c r="I6" i="3"/>
  <c r="I5" i="3"/>
  <c r="I4" i="3"/>
  <c r="I3" i="3"/>
  <c r="I2" i="3"/>
  <c r="M21" i="5" l="1"/>
  <c r="N2" i="5" l="1"/>
  <c r="N9" i="5"/>
  <c r="N17" i="5"/>
  <c r="N10" i="5"/>
  <c r="N18" i="5"/>
  <c r="N3" i="5"/>
  <c r="N11" i="5"/>
  <c r="N19" i="5"/>
  <c r="N4" i="5"/>
  <c r="N12" i="5"/>
  <c r="N20" i="5"/>
  <c r="N5" i="5"/>
  <c r="N13" i="5"/>
  <c r="N6" i="5"/>
  <c r="N14" i="5"/>
  <c r="N7" i="5"/>
  <c r="N15" i="5"/>
  <c r="N8" i="5"/>
  <c r="N16" i="5"/>
  <c r="N21" i="5" l="1"/>
</calcChain>
</file>

<file path=xl/sharedStrings.xml><?xml version="1.0" encoding="utf-8"?>
<sst xmlns="http://schemas.openxmlformats.org/spreadsheetml/2006/main" count="567" uniqueCount="119">
  <si>
    <t>연도</t>
    <phoneticPr fontId="2" type="noConversion"/>
  </si>
  <si>
    <t>소매가(원)</t>
    <phoneticPr fontId="2" type="noConversion"/>
  </si>
  <si>
    <t>생산량(톤)</t>
    <phoneticPr fontId="2" type="noConversion"/>
  </si>
  <si>
    <t>재배면적(ha)</t>
    <phoneticPr fontId="2" type="noConversion"/>
  </si>
  <si>
    <t>재배면적(평)</t>
    <phoneticPr fontId="2" type="noConversion"/>
  </si>
  <si>
    <t>연도</t>
  </si>
  <si>
    <t>재배면적(ha)</t>
  </si>
  <si>
    <t>생산량(톤)</t>
  </si>
  <si>
    <t>-</t>
    <phoneticPr fontId="1" type="noConversion"/>
  </si>
  <si>
    <t>재배면적</t>
    <phoneticPr fontId="2" type="noConversion"/>
  </si>
  <si>
    <t>연도</t>
    <phoneticPr fontId="1" type="noConversion"/>
  </si>
  <si>
    <t>농가 이윤(총 수익-생산비용)</t>
    <phoneticPr fontId="1" type="noConversion"/>
  </si>
  <si>
    <t>1포기당 총수입</t>
  </si>
  <si>
    <t>1포기(2.5kg기준)당 이윤</t>
  </si>
  <si>
    <t>1포기당 생산비용</t>
  </si>
  <si>
    <t>유통비용</t>
    <phoneticPr fontId="2" type="noConversion"/>
  </si>
  <si>
    <t>연평균</t>
    <phoneticPr fontId="2" type="noConversion"/>
  </si>
  <si>
    <t>비율</t>
    <phoneticPr fontId="2" type="noConversion"/>
  </si>
  <si>
    <t>자가노동비</t>
  </si>
  <si>
    <t>고용노동비</t>
  </si>
  <si>
    <t>농약비</t>
  </si>
  <si>
    <t>보통(무기질)비료비</t>
  </si>
  <si>
    <t>부산물(유기질)비료비</t>
  </si>
  <si>
    <t>토지자본 용역비</t>
  </si>
  <si>
    <t>대농구상각비</t>
  </si>
  <si>
    <t>토지임차료</t>
  </si>
  <si>
    <t>종자·종묘비</t>
  </si>
  <si>
    <t>기타재료비</t>
  </si>
  <si>
    <t>위탁영농비</t>
  </si>
  <si>
    <t>수도광열비</t>
  </si>
  <si>
    <t>수리·유지비</t>
  </si>
  <si>
    <t>영농시설상각비</t>
  </si>
  <si>
    <t>고정자본 용역비</t>
  </si>
  <si>
    <t>농기계·시설 임차료</t>
  </si>
  <si>
    <t>유동자본 용역비</t>
  </si>
  <si>
    <t>기타비용</t>
  </si>
  <si>
    <t>소농구비</t>
  </si>
  <si>
    <t>총계</t>
    <phoneticPr fontId="2" type="noConversion"/>
  </si>
  <si>
    <t>전년도 대비 증감</t>
    <phoneticPr fontId="2" type="noConversion"/>
  </si>
  <si>
    <t>노동비</t>
    <phoneticPr fontId="2" type="noConversion"/>
  </si>
  <si>
    <t>약품비</t>
    <phoneticPr fontId="2" type="noConversion"/>
  </si>
  <si>
    <t>평균</t>
    <phoneticPr fontId="1" type="noConversion"/>
  </si>
  <si>
    <t>지역(도)</t>
    <phoneticPr fontId="1" type="noConversion"/>
  </si>
  <si>
    <t>시군</t>
    <phoneticPr fontId="1" type="noConversion"/>
  </si>
  <si>
    <t>농가명</t>
    <phoneticPr fontId="1" type="noConversion"/>
  </si>
  <si>
    <t>작목</t>
    <phoneticPr fontId="1" type="noConversion"/>
  </si>
  <si>
    <t>품종</t>
    <phoneticPr fontId="1" type="noConversion"/>
  </si>
  <si>
    <t>포장면적</t>
    <phoneticPr fontId="1" type="noConversion"/>
  </si>
  <si>
    <t>주간거리</t>
    <phoneticPr fontId="1" type="noConversion"/>
  </si>
  <si>
    <t>조간거리</t>
    <phoneticPr fontId="1" type="noConversion"/>
  </si>
  <si>
    <t>파종일자</t>
    <phoneticPr fontId="1" type="noConversion"/>
  </si>
  <si>
    <t>정식일자</t>
    <phoneticPr fontId="1" type="noConversion"/>
  </si>
  <si>
    <t>수확일자</t>
    <phoneticPr fontId="1" type="noConversion"/>
  </si>
  <si>
    <t>총수확량</t>
    <phoneticPr fontId="1" type="noConversion"/>
  </si>
  <si>
    <t>면적대비 수확량</t>
    <phoneticPr fontId="1" type="noConversion"/>
  </si>
  <si>
    <t>최고기온</t>
    <phoneticPr fontId="1" type="noConversion"/>
  </si>
  <si>
    <t>최저기온</t>
    <phoneticPr fontId="1" type="noConversion"/>
  </si>
  <si>
    <t>강수일수</t>
    <phoneticPr fontId="1" type="noConversion"/>
  </si>
  <si>
    <t>재배기간</t>
    <phoneticPr fontId="1" type="noConversion"/>
  </si>
  <si>
    <t>30도 이상 일수</t>
    <phoneticPr fontId="1" type="noConversion"/>
  </si>
  <si>
    <t>강원도</t>
    <phoneticPr fontId="1" type="noConversion"/>
  </si>
  <si>
    <t>강릉시</t>
    <phoneticPr fontId="1" type="noConversion"/>
  </si>
  <si>
    <t>003</t>
  </si>
  <si>
    <t>고랭지배추</t>
    <phoneticPr fontId="1" type="noConversion"/>
  </si>
  <si>
    <t>수호</t>
  </si>
  <si>
    <t>006</t>
    <phoneticPr fontId="1" type="noConversion"/>
  </si>
  <si>
    <t>007</t>
  </si>
  <si>
    <t>썸머타임</t>
  </si>
  <si>
    <t>009</t>
  </si>
  <si>
    <t>청풍,춘광,썸머타임</t>
  </si>
  <si>
    <t>춘광</t>
  </si>
  <si>
    <t>003</t>
    <phoneticPr fontId="1" type="noConversion"/>
  </si>
  <si>
    <t>썸머스타</t>
  </si>
  <si>
    <t>012</t>
    <phoneticPr fontId="1" type="noConversion"/>
  </si>
  <si>
    <t>오대</t>
  </si>
  <si>
    <t>강원도</t>
  </si>
  <si>
    <t>강릉시</t>
    <phoneticPr fontId="2" type="noConversion"/>
  </si>
  <si>
    <t>고랭지배추</t>
    <phoneticPr fontId="2" type="noConversion"/>
  </si>
  <si>
    <t>태광</t>
  </si>
  <si>
    <t>013</t>
  </si>
  <si>
    <t>014</t>
  </si>
  <si>
    <t>청복</t>
  </si>
  <si>
    <t>001</t>
    <phoneticPr fontId="1" type="noConversion"/>
  </si>
  <si>
    <t>썸머탑</t>
  </si>
  <si>
    <t>삼척시</t>
    <phoneticPr fontId="1" type="noConversion"/>
  </si>
  <si>
    <t>002</t>
  </si>
  <si>
    <t>010</t>
  </si>
  <si>
    <t>장춘</t>
  </si>
  <si>
    <t>012</t>
  </si>
  <si>
    <t>002</t>
    <phoneticPr fontId="1" type="noConversion"/>
  </si>
  <si>
    <t>005</t>
    <phoneticPr fontId="1" type="noConversion"/>
  </si>
  <si>
    <t>삼척시</t>
    <phoneticPr fontId="2" type="noConversion"/>
  </si>
  <si>
    <t>006</t>
  </si>
  <si>
    <t>정선군</t>
    <phoneticPr fontId="1" type="noConversion"/>
  </si>
  <si>
    <t>015</t>
  </si>
  <si>
    <t>008</t>
  </si>
  <si>
    <t>청풍</t>
  </si>
  <si>
    <t>017</t>
  </si>
  <si>
    <t>018</t>
  </si>
  <si>
    <t>태백시</t>
    <phoneticPr fontId="1" type="noConversion"/>
  </si>
  <si>
    <t>청옥</t>
  </si>
  <si>
    <t>011</t>
  </si>
  <si>
    <t>청광</t>
  </si>
  <si>
    <t>016</t>
  </si>
  <si>
    <t>011</t>
    <phoneticPr fontId="1" type="noConversion"/>
  </si>
  <si>
    <t>007</t>
    <phoneticPr fontId="1" type="noConversion"/>
  </si>
  <si>
    <t>009</t>
    <phoneticPr fontId="1" type="noConversion"/>
  </si>
  <si>
    <t>태백시</t>
    <phoneticPr fontId="2" type="noConversion"/>
  </si>
  <si>
    <t>004</t>
  </si>
  <si>
    <t>평창군</t>
    <phoneticPr fontId="1" type="noConversion"/>
  </si>
  <si>
    <t>005</t>
  </si>
  <si>
    <t>청산봄</t>
  </si>
  <si>
    <t>010</t>
    <phoneticPr fontId="1" type="noConversion"/>
  </si>
  <si>
    <t>004</t>
    <phoneticPr fontId="1" type="noConversion"/>
  </si>
  <si>
    <t>008</t>
    <phoneticPr fontId="1" type="noConversion"/>
  </si>
  <si>
    <t>평창군</t>
    <phoneticPr fontId="2" type="noConversion"/>
  </si>
  <si>
    <t>평당 생산량(kg) (생산효율)</t>
    <phoneticPr fontId="2" type="noConversion"/>
  </si>
  <si>
    <t>면적대비 수확량(생산효율)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</si>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</sst>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#,##0.0_ "/>
    <numFmt numFmtId="178" formatCode="0_ "/>
    <numFmt numFmtId="179" formatCode="0_);[Red]\(0\)"/>
    <numFmt numFmtId="180" formatCode="0.00_);[Red]\(0.00\)"/>
    <numFmt numFmtId="181" formatCode="0.0000_);[Red]\(0.0000\)"/>
    <numFmt numFmtId="182" formatCode="0.0_);[Red]\(0.0\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6400"/>
      </left>
      <right/>
      <top/>
      <bottom/>
      <diagonal/>
    </border>
    <border>
      <left style="thin">
        <color rgb="FF006400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3" xfId="0" applyBorder="1" applyAlignment="1"/>
    <xf numFmtId="3" fontId="0" fillId="0" borderId="0" xfId="0" applyNumberFormat="1" applyAlignment="1">
      <alignment horizontal="right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4" xfId="0" applyFill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right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 vertical="center"/>
    </xf>
    <xf numFmtId="0" fontId="6" fillId="0" borderId="0" xfId="3" applyFont="1">
      <alignment vertical="center"/>
    </xf>
    <xf numFmtId="0" fontId="6" fillId="0" borderId="0" xfId="3" applyFont="1" applyAlignment="1">
      <alignment vertical="center" shrinkToFit="1"/>
    </xf>
    <xf numFmtId="49" fontId="5" fillId="0" borderId="0" xfId="3" applyNumberFormat="1">
      <alignment vertical="center"/>
    </xf>
    <xf numFmtId="0" fontId="5" fillId="0" borderId="0" xfId="3">
      <alignment vertical="center"/>
    </xf>
    <xf numFmtId="180" fontId="7" fillId="0" borderId="0" xfId="3" applyNumberFormat="1" applyFont="1">
      <alignment vertical="center"/>
    </xf>
    <xf numFmtId="14" fontId="7" fillId="0" borderId="0" xfId="3" applyNumberFormat="1" applyFont="1">
      <alignment vertical="center"/>
    </xf>
    <xf numFmtId="179" fontId="7" fillId="0" borderId="0" xfId="3" applyNumberFormat="1" applyFont="1">
      <alignment vertical="center"/>
    </xf>
    <xf numFmtId="181" fontId="7" fillId="0" borderId="0" xfId="3" applyNumberFormat="1" applyFont="1">
      <alignment vertical="center"/>
    </xf>
    <xf numFmtId="182" fontId="5" fillId="0" borderId="0" xfId="3" applyNumberFormat="1">
      <alignment vertical="center"/>
    </xf>
    <xf numFmtId="179" fontId="5" fillId="0" borderId="0" xfId="3" applyNumberFormat="1">
      <alignment vertical="center"/>
    </xf>
    <xf numFmtId="0" fontId="7" fillId="0" borderId="0" xfId="3" applyFont="1">
      <alignment vertical="center"/>
    </xf>
    <xf numFmtId="180" fontId="6" fillId="0" borderId="0" xfId="3" applyNumberFormat="1" applyFont="1">
      <alignment vertical="center"/>
    </xf>
    <xf numFmtId="14" fontId="6" fillId="0" borderId="0" xfId="3" applyNumberFormat="1" applyFont="1">
      <alignment vertical="center"/>
    </xf>
    <xf numFmtId="182" fontId="6" fillId="0" borderId="0" xfId="3" applyNumberFormat="1" applyFont="1">
      <alignment vertical="center"/>
    </xf>
    <xf numFmtId="49" fontId="6" fillId="0" borderId="0" xfId="3" applyNumberFormat="1" applyFont="1">
      <alignment vertical="center"/>
    </xf>
    <xf numFmtId="179" fontId="6" fillId="0" borderId="0" xfId="3" applyNumberFormat="1" applyFont="1">
      <alignment vertical="center"/>
    </xf>
    <xf numFmtId="0" fontId="8" fillId="0" borderId="0" xfId="4">
      <alignment vertical="center"/>
    </xf>
    <xf numFmtId="49" fontId="8" fillId="0" borderId="0" xfId="4" applyNumberFormat="1">
      <alignment vertical="center"/>
    </xf>
    <xf numFmtId="0" fontId="7" fillId="0" borderId="0" xfId="4" applyFont="1">
      <alignment vertical="center"/>
    </xf>
    <xf numFmtId="179" fontId="6" fillId="0" borderId="0" xfId="4" applyNumberFormat="1" applyFont="1">
      <alignment vertical="center"/>
    </xf>
    <xf numFmtId="180" fontId="7" fillId="0" borderId="0" xfId="4" applyNumberFormat="1" applyFont="1">
      <alignment vertical="center"/>
    </xf>
    <xf numFmtId="180" fontId="6" fillId="0" borderId="0" xfId="4" applyNumberFormat="1" applyFont="1">
      <alignment vertical="center"/>
    </xf>
    <xf numFmtId="14" fontId="7" fillId="0" borderId="0" xfId="4" applyNumberFormat="1" applyFont="1">
      <alignment vertical="center"/>
    </xf>
    <xf numFmtId="179" fontId="8" fillId="0" borderId="0" xfId="4" applyNumberFormat="1">
      <alignment vertical="center"/>
    </xf>
    <xf numFmtId="182" fontId="7" fillId="0" borderId="0" xfId="4" applyNumberFormat="1" applyFont="1">
      <alignment vertical="center"/>
    </xf>
    <xf numFmtId="178" fontId="5" fillId="0" borderId="0" xfId="3" applyNumberFormat="1">
      <alignment vertical="center"/>
    </xf>
    <xf numFmtId="182" fontId="7" fillId="0" borderId="0" xfId="3" applyNumberFormat="1" applyFont="1">
      <alignment vertical="center"/>
    </xf>
    <xf numFmtId="0" fontId="7" fillId="0" borderId="0" xfId="3" applyFont="1" applyAlignment="1">
      <alignment vertical="center" shrinkToFit="1"/>
    </xf>
    <xf numFmtId="181" fontId="5" fillId="0" borderId="0" xfId="2" applyNumberFormat="1" applyFill="1" applyBorder="1" applyAlignment="1">
      <alignment vertical="center"/>
    </xf>
    <xf numFmtId="182" fontId="5" fillId="0" borderId="0" xfId="2" applyNumberFormat="1" applyFill="1" applyBorder="1">
      <alignment vertical="center"/>
    </xf>
    <xf numFmtId="179" fontId="5" fillId="0" borderId="0" xfId="2" applyNumberFormat="1" applyFill="1" applyBorder="1">
      <alignment vertical="center"/>
    </xf>
    <xf numFmtId="0" fontId="5" fillId="0" borderId="0" xfId="2" applyFill="1" applyBorder="1">
      <alignment vertical="center"/>
    </xf>
    <xf numFmtId="0" fontId="5" fillId="0" borderId="0" xfId="2" applyFill="1" applyBorder="1" applyAlignment="1">
      <alignment vertical="center"/>
    </xf>
    <xf numFmtId="0" fontId="5" fillId="2" borderId="4" xfId="3" applyFill="1" applyBorder="1">
      <alignment vertical="center"/>
    </xf>
    <xf numFmtId="0" fontId="6" fillId="2" borderId="4" xfId="3" applyFont="1" applyFill="1" applyBorder="1" applyAlignment="1">
      <alignment vertical="center" shrinkToFit="1"/>
    </xf>
    <xf numFmtId="0" fontId="6" fillId="2" borderId="4" xfId="3" applyFont="1" applyFill="1" applyBorder="1" applyAlignment="1">
      <alignment vertical="center" wrapText="1"/>
    </xf>
    <xf numFmtId="0" fontId="6" fillId="2" borderId="4" xfId="3" applyFont="1" applyFill="1" applyBorder="1">
      <alignment vertical="center"/>
    </xf>
    <xf numFmtId="179" fontId="6" fillId="2" borderId="4" xfId="3" applyNumberFormat="1" applyFont="1" applyFill="1" applyBorder="1">
      <alignment vertical="center"/>
    </xf>
    <xf numFmtId="0" fontId="0" fillId="0" borderId="0" xfId="0" applyAlignment="1"/>
    <xf numFmtId="176" fontId="3" fillId="0" borderId="0" xfId="1" applyNumberFormat="1">
      <alignment vertical="center"/>
    </xf>
    <xf numFmtId="3" fontId="4" fillId="0" borderId="0" xfId="0" applyNumberFormat="1" applyFont="1" applyAlignment="1">
      <alignment horizontal="right" vertical="center" wrapText="1"/>
    </xf>
    <xf numFmtId="177" fontId="4" fillId="0" borderId="0" xfId="0" applyNumberFormat="1" applyFont="1" applyAlignment="1">
      <alignment horizontal="right" vertical="center" wrapText="1"/>
    </xf>
    <xf numFmtId="0" fontId="6" fillId="0" borderId="8" xfId="3" applyFont="1" applyBorder="1">
      <alignment vertical="center"/>
    </xf>
    <xf numFmtId="0" fontId="7" fillId="0" borderId="8" xfId="3" applyFont="1" applyBorder="1">
      <alignment vertical="center"/>
    </xf>
    <xf numFmtId="0" fontId="8" fillId="0" borderId="8" xfId="4" applyBorder="1">
      <alignment vertical="center"/>
    </xf>
    <xf numFmtId="0" fontId="6" fillId="0" borderId="4" xfId="3" applyFont="1" applyBorder="1">
      <alignment vertical="center"/>
    </xf>
    <xf numFmtId="0" fontId="0" fillId="0" borderId="0" xfId="0" quotePrefix="1" applyAlignment="1">
      <alignment horizontal="right" vertical="center"/>
    </xf>
    <xf numFmtId="178" fontId="0" fillId="0" borderId="0" xfId="0" applyNumberFormat="1">
      <alignment vertical="center"/>
    </xf>
    <xf numFmtId="179" fontId="6" fillId="0" borderId="4" xfId="3" applyNumberFormat="1" applyFont="1" applyBorder="1">
      <alignment vertical="center"/>
    </xf>
    <xf numFmtId="0" fontId="5" fillId="0" borderId="9" xfId="3" applyBorder="1">
      <alignment vertical="center"/>
    </xf>
    <xf numFmtId="0" fontId="6" fillId="0" borderId="4" xfId="3" applyFont="1" applyBorder="1" applyAlignment="1">
      <alignment vertical="center" shrinkToFit="1"/>
    </xf>
    <xf numFmtId="0" fontId="6" fillId="0" borderId="4" xfId="3" applyFont="1" applyBorder="1" applyAlignment="1">
      <alignment vertical="center" wrapText="1"/>
    </xf>
  </cellXfs>
  <cellStyles count="5">
    <cellStyle name="40% - 강조색4" xfId="2" builtinId="43"/>
    <cellStyle name="표준" xfId="0" builtinId="0"/>
    <cellStyle name="표준 2" xfId="3" xr:uid="{4B8EA460-15B6-4A47-B5B4-3CC4EC0A69F6}"/>
    <cellStyle name="표준 3" xfId="4" xr:uid="{ABC931C1-C5A3-4F41-B59D-4D7F73007BC8}"/>
    <cellStyle name="표준_Sheet2" xfId="1" xr:uid="{3C95F8A4-81D3-4B4D-93D7-4C7D1E9BBE5A}"/>
  </cellStyles>
  <dxfs count="0"/>
  <tableStyles count="0" defaultTableStyle="TableStyleMedium2" defaultPivotStyle="PivotStyleLight16"/>
  <colors>
    <mruColors>
      <color rgb="FF153964"/>
      <color rgb="FF050064"/>
      <color rgb="FF0064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FB6-B237-4A61-82C3-3901242630F4}">
  <dimension ref="A1:P7"/>
  <sheetViews>
    <sheetView tabSelected="1" zoomScaleNormal="100" workbookViewId="0"/>
  </sheetViews>
  <sheetFormatPr defaultRowHeight="17.399999999999999"/>
  <cols>
    <col min="2" max="2" width="11.59765625" bestFit="1" customWidth="1"/>
    <col min="5" max="5" width="9.59765625" bestFit="1" customWidth="1"/>
    <col min="6" max="6" width="14.09765625" bestFit="1" customWidth="1"/>
    <col min="7" max="7" width="22" bestFit="1" customWidth="1"/>
    <col min="8" max="8" width="16.09765625" bestFit="1" customWidth="1"/>
    <col min="11" max="11" width="15.5" bestFit="1" customWidth="1"/>
    <col min="12" max="13" width="10.19921875" bestFit="1" customWidth="1"/>
    <col min="14" max="14" width="12.69921875" bestFit="1" customWidth="1"/>
    <col min="15" max="15" width="12.3984375" bestFit="1" customWidth="1"/>
    <col min="16" max="16" width="26" bestFit="1" customWidth="1"/>
  </cols>
  <sheetData>
    <row r="1" spans="1:16">
      <c r="A1" s="2" t="s">
        <v>5</v>
      </c>
      <c r="B1" s="1" t="s">
        <v>7</v>
      </c>
      <c r="D1" s="8" t="s">
        <v>0</v>
      </c>
      <c r="E1" s="6" t="s">
        <v>1</v>
      </c>
      <c r="F1" s="6" t="s">
        <v>12</v>
      </c>
      <c r="G1" s="6" t="s">
        <v>13</v>
      </c>
      <c r="H1" s="6" t="s">
        <v>14</v>
      </c>
      <c r="I1" s="6" t="s">
        <v>15</v>
      </c>
      <c r="K1" s="8" t="s">
        <v>0</v>
      </c>
      <c r="L1" s="6" t="s">
        <v>1</v>
      </c>
      <c r="M1" s="13" t="s">
        <v>2</v>
      </c>
      <c r="N1" s="6" t="s">
        <v>3</v>
      </c>
      <c r="O1" s="13" t="s">
        <v>4</v>
      </c>
      <c r="P1" s="13" t="s">
        <v>116</v>
      </c>
    </row>
    <row r="2" spans="1:16">
      <c r="A2" s="3">
        <v>2018</v>
      </c>
      <c r="B2">
        <v>244705</v>
      </c>
      <c r="D2" s="9">
        <v>2018</v>
      </c>
      <c r="E2" s="56">
        <v>5292</v>
      </c>
      <c r="F2" s="65">
        <v>1344.4147258944442</v>
      </c>
      <c r="G2" s="65">
        <v>440.05033550601746</v>
      </c>
      <c r="H2" s="65">
        <v>904.36439038842684</v>
      </c>
      <c r="I2" s="65">
        <f>E2-F2</f>
        <v>3947.585274105556</v>
      </c>
      <c r="K2" s="9">
        <v>2018</v>
      </c>
      <c r="L2" s="56">
        <v>5292</v>
      </c>
      <c r="M2" s="57">
        <v>244705</v>
      </c>
      <c r="N2" s="58">
        <v>4986</v>
      </c>
      <c r="O2" s="58">
        <f t="shared" ref="O2:O6" si="0">N2*3025</f>
        <v>15082650</v>
      </c>
      <c r="P2" s="59">
        <f>M2*1000/O2</f>
        <v>16.224270933821312</v>
      </c>
    </row>
    <row r="3" spans="1:16">
      <c r="A3" s="3">
        <v>2019</v>
      </c>
      <c r="B3">
        <v>218631</v>
      </c>
      <c r="D3" s="9">
        <v>2019</v>
      </c>
      <c r="E3" s="56">
        <v>5043</v>
      </c>
      <c r="F3" s="65">
        <v>1105.7823394212166</v>
      </c>
      <c r="G3" s="65">
        <v>70.226249822760721</v>
      </c>
      <c r="H3" s="65">
        <v>1035.5560895984559</v>
      </c>
      <c r="I3" s="65">
        <f>E3-F3</f>
        <v>3937.2176605787836</v>
      </c>
      <c r="K3" s="9">
        <v>2019</v>
      </c>
      <c r="L3" s="56">
        <v>5043</v>
      </c>
      <c r="M3" s="57">
        <v>218631</v>
      </c>
      <c r="N3" s="58">
        <v>4597</v>
      </c>
      <c r="O3" s="58">
        <f t="shared" si="0"/>
        <v>13905925</v>
      </c>
      <c r="P3" s="59">
        <f>M3*1000/O3</f>
        <v>15.722147214227029</v>
      </c>
    </row>
    <row r="4" spans="1:16">
      <c r="A4" s="3">
        <v>2020</v>
      </c>
      <c r="B4">
        <v>197148</v>
      </c>
      <c r="D4" s="9">
        <v>2020</v>
      </c>
      <c r="E4" s="56">
        <v>8028</v>
      </c>
      <c r="F4" s="65">
        <v>1538.5650758567167</v>
      </c>
      <c r="G4" s="65">
        <v>344.97226056059401</v>
      </c>
      <c r="H4" s="65">
        <v>1193.5928152961228</v>
      </c>
      <c r="I4" s="65">
        <f>E4-F4</f>
        <v>6489.4349241432828</v>
      </c>
      <c r="K4" s="9">
        <v>2020</v>
      </c>
      <c r="L4" s="56">
        <v>8028</v>
      </c>
      <c r="M4" s="57">
        <v>197148</v>
      </c>
      <c r="N4" s="58">
        <v>4423</v>
      </c>
      <c r="O4" s="58">
        <f t="shared" si="0"/>
        <v>13379575</v>
      </c>
      <c r="P4" s="59">
        <f>M4*1000/O4</f>
        <v>14.734997187877791</v>
      </c>
    </row>
    <row r="5" spans="1:16">
      <c r="A5" s="3">
        <v>2021</v>
      </c>
      <c r="B5">
        <v>229873</v>
      </c>
      <c r="D5" s="9">
        <v>2021</v>
      </c>
      <c r="E5" s="56">
        <v>4538</v>
      </c>
      <c r="F5" s="65">
        <v>1364.1715042653987</v>
      </c>
      <c r="G5" s="65">
        <v>199.63179842782753</v>
      </c>
      <c r="H5" s="65">
        <v>1164.5397058375711</v>
      </c>
      <c r="I5" s="65">
        <f>E5-F5</f>
        <v>3173.8284957346013</v>
      </c>
      <c r="K5" s="9">
        <v>2021</v>
      </c>
      <c r="L5" s="56">
        <v>4538</v>
      </c>
      <c r="M5" s="57">
        <v>229873</v>
      </c>
      <c r="N5" s="58">
        <v>5143</v>
      </c>
      <c r="O5" s="58">
        <f t="shared" si="0"/>
        <v>15557575</v>
      </c>
      <c r="P5" s="59">
        <f>M5*1000/O5</f>
        <v>14.775631806370852</v>
      </c>
    </row>
    <row r="6" spans="1:16">
      <c r="A6" s="3">
        <v>2022</v>
      </c>
      <c r="B6">
        <v>178736</v>
      </c>
      <c r="D6" s="9">
        <v>2022</v>
      </c>
      <c r="E6" s="56">
        <v>7186</v>
      </c>
      <c r="F6" s="65">
        <v>1362.0914667442485</v>
      </c>
      <c r="G6" s="65">
        <v>261.56157866909854</v>
      </c>
      <c r="H6" s="65">
        <v>1100.52988807515</v>
      </c>
      <c r="I6" s="65">
        <f>E6-F6</f>
        <v>5823.9085332557515</v>
      </c>
      <c r="K6" s="9">
        <v>2022</v>
      </c>
      <c r="L6" s="56">
        <v>7186</v>
      </c>
      <c r="M6" s="57">
        <v>178736</v>
      </c>
      <c r="N6" s="58">
        <v>4069</v>
      </c>
      <c r="O6" s="58">
        <f t="shared" si="0"/>
        <v>12308725</v>
      </c>
      <c r="P6" s="59">
        <f>M6*1000/O6</f>
        <v>14.521081590497797</v>
      </c>
    </row>
    <row r="7" spans="1:16">
      <c r="K7" s="3">
        <v>2023</v>
      </c>
      <c r="L7" s="64" t="s">
        <v>118</v>
      </c>
      <c r="M7" s="64" t="s">
        <v>118</v>
      </c>
      <c r="N7" s="58">
        <v>3955</v>
      </c>
      <c r="O7" s="4" t="s">
        <v>8</v>
      </c>
      <c r="P7" s="64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BEAC-CE48-434E-AE6E-3A582C18D0F9}">
  <dimension ref="A1:G12"/>
  <sheetViews>
    <sheetView zoomScale="130" zoomScaleNormal="130" workbookViewId="0"/>
  </sheetViews>
  <sheetFormatPr defaultRowHeight="17.399999999999999"/>
  <cols>
    <col min="2" max="2" width="11.59765625" bestFit="1" customWidth="1"/>
    <col min="4" max="5" width="3.69921875" customWidth="1"/>
    <col min="6" max="6" width="25.296875" bestFit="1" customWidth="1"/>
    <col min="10" max="10" width="10.19921875" bestFit="1" customWidth="1"/>
    <col min="11" max="11" width="15.09765625" bestFit="1" customWidth="1"/>
    <col min="12" max="12" width="23.5" bestFit="1" customWidth="1"/>
    <col min="13" max="13" width="17.09765625" bestFit="1" customWidth="1"/>
    <col min="14" max="14" width="9.09765625" bestFit="1" customWidth="1"/>
  </cols>
  <sheetData>
    <row r="1" spans="1:7">
      <c r="A1" s="2" t="s">
        <v>5</v>
      </c>
      <c r="B1" s="2" t="s">
        <v>6</v>
      </c>
      <c r="C1" s="1" t="s">
        <v>7</v>
      </c>
      <c r="F1" s="6" t="s">
        <v>11</v>
      </c>
      <c r="G1" s="7" t="s">
        <v>9</v>
      </c>
    </row>
    <row r="2" spans="1:7">
      <c r="A2" s="3">
        <v>2013</v>
      </c>
      <c r="B2" s="3">
        <v>5099</v>
      </c>
      <c r="C2">
        <v>185655</v>
      </c>
      <c r="G2" s="5">
        <v>5099</v>
      </c>
    </row>
    <row r="3" spans="1:7">
      <c r="A3" s="3">
        <v>2014</v>
      </c>
      <c r="B3" s="3">
        <v>4579</v>
      </c>
      <c r="C3">
        <v>161410</v>
      </c>
      <c r="F3">
        <v>773539</v>
      </c>
      <c r="G3" s="5">
        <v>4579</v>
      </c>
    </row>
    <row r="4" spans="1:7">
      <c r="A4" s="3">
        <v>2015</v>
      </c>
      <c r="B4" s="3">
        <v>4368</v>
      </c>
      <c r="C4">
        <v>136675</v>
      </c>
      <c r="F4">
        <v>580812</v>
      </c>
      <c r="G4" s="5">
        <v>4368</v>
      </c>
    </row>
    <row r="5" spans="1:7">
      <c r="A5" s="3">
        <v>2016</v>
      </c>
      <c r="B5" s="3">
        <v>3940</v>
      </c>
      <c r="C5">
        <v>120879</v>
      </c>
      <c r="F5">
        <v>521535</v>
      </c>
      <c r="G5" s="5">
        <v>3940</v>
      </c>
    </row>
    <row r="6" spans="1:7">
      <c r="A6" s="3">
        <v>2017</v>
      </c>
      <c r="B6" s="3">
        <v>4733</v>
      </c>
      <c r="C6">
        <v>227851</v>
      </c>
      <c r="F6">
        <v>1103048</v>
      </c>
      <c r="G6" s="5">
        <v>4733</v>
      </c>
    </row>
    <row r="7" spans="1:7">
      <c r="A7" s="3">
        <v>2018</v>
      </c>
      <c r="B7" s="3">
        <v>4986</v>
      </c>
      <c r="C7">
        <v>244705</v>
      </c>
      <c r="F7">
        <v>625969</v>
      </c>
      <c r="G7" s="5">
        <v>4986</v>
      </c>
    </row>
    <row r="8" spans="1:7">
      <c r="A8" s="3">
        <v>2019</v>
      </c>
      <c r="B8" s="3">
        <v>4597</v>
      </c>
      <c r="C8">
        <v>218631</v>
      </c>
      <c r="F8">
        <v>863879</v>
      </c>
      <c r="G8" s="5">
        <v>4597</v>
      </c>
    </row>
    <row r="9" spans="1:7">
      <c r="A9" s="3">
        <v>2020</v>
      </c>
      <c r="B9" s="3">
        <v>4423</v>
      </c>
      <c r="C9">
        <v>197148</v>
      </c>
      <c r="F9">
        <v>133597</v>
      </c>
      <c r="G9" s="5">
        <v>4423</v>
      </c>
    </row>
    <row r="10" spans="1:7">
      <c r="A10" s="3">
        <v>2021</v>
      </c>
      <c r="B10" s="3">
        <v>5143</v>
      </c>
      <c r="C10">
        <v>229873</v>
      </c>
      <c r="F10">
        <v>615063</v>
      </c>
      <c r="G10" s="5">
        <v>5143</v>
      </c>
    </row>
    <row r="11" spans="1:7">
      <c r="A11" s="3">
        <v>2022</v>
      </c>
      <c r="B11" s="3">
        <v>4069</v>
      </c>
      <c r="C11">
        <v>178736</v>
      </c>
      <c r="F11">
        <v>356912</v>
      </c>
      <c r="G11" s="5">
        <v>4069</v>
      </c>
    </row>
    <row r="12" spans="1:7">
      <c r="F12">
        <v>459577</v>
      </c>
      <c r="G1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E37A-FECE-4F4E-8B72-356AE836A952}">
  <dimension ref="A1:Q22"/>
  <sheetViews>
    <sheetView zoomScale="70" zoomScaleNormal="70" workbookViewId="0"/>
  </sheetViews>
  <sheetFormatPr defaultRowHeight="17.399999999999999"/>
  <cols>
    <col min="1" max="1" width="20.69921875" bestFit="1" customWidth="1"/>
    <col min="2" max="2" width="8.09765625" bestFit="1" customWidth="1"/>
    <col min="16" max="16" width="20.69921875" bestFit="1" customWidth="1"/>
    <col min="19" max="19" width="18.69921875" bestFit="1" customWidth="1"/>
  </cols>
  <sheetData>
    <row r="1" spans="1:17">
      <c r="A1" s="8"/>
      <c r="B1" s="13">
        <v>2013</v>
      </c>
      <c r="C1" s="13">
        <v>2014</v>
      </c>
      <c r="D1" s="13">
        <v>2015</v>
      </c>
      <c r="E1" s="13">
        <v>2016</v>
      </c>
      <c r="F1" s="13">
        <v>2017</v>
      </c>
      <c r="G1" s="13">
        <v>2018</v>
      </c>
      <c r="H1" s="13">
        <v>2019</v>
      </c>
      <c r="I1" s="13">
        <v>2020</v>
      </c>
      <c r="J1" s="13">
        <v>2021</v>
      </c>
      <c r="K1" s="13">
        <v>2022</v>
      </c>
      <c r="M1" s="6" t="s">
        <v>16</v>
      </c>
      <c r="N1" s="6" t="s">
        <v>17</v>
      </c>
      <c r="P1" s="8"/>
      <c r="Q1" s="17" t="s">
        <v>41</v>
      </c>
    </row>
    <row r="2" spans="1:17">
      <c r="A2" s="14" t="s">
        <v>18</v>
      </c>
      <c r="B2" s="10">
        <v>419353</v>
      </c>
      <c r="C2" s="10">
        <v>425436</v>
      </c>
      <c r="D2" s="10">
        <v>424164</v>
      </c>
      <c r="E2" s="10">
        <v>468695</v>
      </c>
      <c r="F2" s="10">
        <v>451115</v>
      </c>
      <c r="G2" s="10">
        <v>340901</v>
      </c>
      <c r="H2" s="10">
        <v>485841</v>
      </c>
      <c r="I2" s="10">
        <v>460624</v>
      </c>
      <c r="J2" s="10">
        <v>469237</v>
      </c>
      <c r="K2" s="10">
        <v>395004</v>
      </c>
      <c r="M2" s="11">
        <f t="shared" ref="M2:M20" si="0">AVERAGE(B2:K2)</f>
        <v>434037</v>
      </c>
      <c r="N2" s="12">
        <f t="shared" ref="N2:N20" si="1">M2/$M$21</f>
        <v>0.23883431934885005</v>
      </c>
      <c r="P2" s="15" t="s">
        <v>39</v>
      </c>
      <c r="Q2" s="11">
        <f>M2+M3</f>
        <v>685278.5</v>
      </c>
    </row>
    <row r="3" spans="1:17">
      <c r="A3" s="14" t="s">
        <v>19</v>
      </c>
      <c r="B3" s="10">
        <v>197165</v>
      </c>
      <c r="C3" s="10">
        <v>173802</v>
      </c>
      <c r="D3" s="10">
        <v>188304</v>
      </c>
      <c r="E3" s="10">
        <v>198835</v>
      </c>
      <c r="F3" s="10">
        <v>256861</v>
      </c>
      <c r="G3" s="10">
        <v>282968</v>
      </c>
      <c r="H3" s="10">
        <v>311460</v>
      </c>
      <c r="I3" s="10">
        <v>334500</v>
      </c>
      <c r="J3" s="10">
        <v>297031</v>
      </c>
      <c r="K3" s="10">
        <v>271489</v>
      </c>
      <c r="M3" s="11">
        <f t="shared" si="0"/>
        <v>251241.5</v>
      </c>
      <c r="N3" s="12">
        <f t="shared" si="1"/>
        <v>0.13824879594293599</v>
      </c>
      <c r="P3" s="15" t="s">
        <v>40</v>
      </c>
      <c r="Q3" s="11">
        <f>M4+M5+M6</f>
        <v>504636.1</v>
      </c>
    </row>
    <row r="4" spans="1:17">
      <c r="A4" s="14" t="s">
        <v>20</v>
      </c>
      <c r="B4" s="10">
        <v>128888</v>
      </c>
      <c r="C4" s="10">
        <v>132431</v>
      </c>
      <c r="D4" s="10">
        <v>180643</v>
      </c>
      <c r="E4" s="10">
        <v>226665</v>
      </c>
      <c r="F4" s="10">
        <v>247593</v>
      </c>
      <c r="G4" s="10">
        <v>230093</v>
      </c>
      <c r="H4" s="10">
        <v>228160</v>
      </c>
      <c r="I4" s="10">
        <v>211161</v>
      </c>
      <c r="J4" s="10">
        <v>217002</v>
      </c>
      <c r="K4" s="10">
        <v>180580</v>
      </c>
      <c r="M4" s="11">
        <f t="shared" si="0"/>
        <v>198321.6</v>
      </c>
      <c r="N4" s="12">
        <f t="shared" si="1"/>
        <v>0.1091289552461539</v>
      </c>
      <c r="P4" s="16" t="s">
        <v>23</v>
      </c>
      <c r="Q4" s="11">
        <v>138556.79999999999</v>
      </c>
    </row>
    <row r="5" spans="1:17">
      <c r="A5" s="14" t="s">
        <v>21</v>
      </c>
      <c r="B5" s="10">
        <v>164967</v>
      </c>
      <c r="C5" s="10">
        <v>188003</v>
      </c>
      <c r="D5" s="10">
        <v>156703</v>
      </c>
      <c r="E5" s="10">
        <v>188384</v>
      </c>
      <c r="F5" s="10">
        <v>158687</v>
      </c>
      <c r="G5" s="10">
        <v>162157</v>
      </c>
      <c r="H5" s="10">
        <v>137687</v>
      </c>
      <c r="I5" s="10">
        <v>165493</v>
      </c>
      <c r="J5" s="10">
        <v>161132</v>
      </c>
      <c r="K5" s="10">
        <v>139337</v>
      </c>
      <c r="M5" s="11">
        <f t="shared" si="0"/>
        <v>162255</v>
      </c>
      <c r="N5" s="12">
        <f t="shared" si="1"/>
        <v>8.9282854885522817E-2</v>
      </c>
      <c r="P5" s="16" t="s">
        <v>24</v>
      </c>
      <c r="Q5" s="11">
        <v>101888.8</v>
      </c>
    </row>
    <row r="6" spans="1:17">
      <c r="A6" s="14" t="s">
        <v>22</v>
      </c>
      <c r="B6" s="10">
        <v>129528</v>
      </c>
      <c r="C6" s="10">
        <v>109329</v>
      </c>
      <c r="D6" s="10">
        <v>96488</v>
      </c>
      <c r="E6" s="10">
        <v>113518</v>
      </c>
      <c r="F6" s="10">
        <v>151854</v>
      </c>
      <c r="G6" s="10">
        <v>146918</v>
      </c>
      <c r="H6" s="10">
        <v>190955</v>
      </c>
      <c r="I6" s="10">
        <v>159576</v>
      </c>
      <c r="J6" s="10">
        <v>162286</v>
      </c>
      <c r="K6" s="10">
        <v>180143</v>
      </c>
      <c r="M6" s="11">
        <f t="shared" si="0"/>
        <v>144059.5</v>
      </c>
      <c r="N6" s="12">
        <f t="shared" si="1"/>
        <v>7.9270552114763637E-2</v>
      </c>
      <c r="P6" s="16" t="s">
        <v>25</v>
      </c>
      <c r="Q6" s="11">
        <v>99566.5</v>
      </c>
    </row>
    <row r="7" spans="1:17">
      <c r="A7" s="14" t="s">
        <v>23</v>
      </c>
      <c r="B7" s="10">
        <v>114014</v>
      </c>
      <c r="C7" s="10">
        <v>113967</v>
      </c>
      <c r="D7" s="10">
        <v>94624</v>
      </c>
      <c r="E7" s="10">
        <v>163972</v>
      </c>
      <c r="F7" s="10">
        <v>122529</v>
      </c>
      <c r="G7" s="10">
        <v>150533</v>
      </c>
      <c r="H7" s="10">
        <v>132175</v>
      </c>
      <c r="I7" s="10">
        <v>155060</v>
      </c>
      <c r="J7" s="10">
        <v>154713</v>
      </c>
      <c r="K7" s="10">
        <v>183981</v>
      </c>
      <c r="M7" s="11">
        <f t="shared" si="0"/>
        <v>138556.79999999999</v>
      </c>
      <c r="N7" s="12">
        <f t="shared" si="1"/>
        <v>7.6242622216895664E-2</v>
      </c>
      <c r="P7" s="16" t="s">
        <v>26</v>
      </c>
      <c r="Q7" s="11">
        <v>88223.2</v>
      </c>
    </row>
    <row r="8" spans="1:17">
      <c r="A8" s="14" t="s">
        <v>24</v>
      </c>
      <c r="B8" s="10">
        <v>83741</v>
      </c>
      <c r="C8" s="10">
        <v>88303</v>
      </c>
      <c r="D8" s="10">
        <v>77123</v>
      </c>
      <c r="E8" s="10">
        <v>112745</v>
      </c>
      <c r="F8" s="10">
        <v>89107</v>
      </c>
      <c r="G8" s="10">
        <v>87400</v>
      </c>
      <c r="H8" s="10">
        <v>88012</v>
      </c>
      <c r="I8" s="10">
        <v>138866</v>
      </c>
      <c r="J8" s="10">
        <v>123158</v>
      </c>
      <c r="K8" s="10">
        <v>130433</v>
      </c>
      <c r="M8" s="11">
        <f t="shared" si="0"/>
        <v>101888.8</v>
      </c>
      <c r="N8" s="12">
        <f t="shared" si="1"/>
        <v>5.6065593940772596E-2</v>
      </c>
      <c r="P8" s="16" t="s">
        <v>27</v>
      </c>
      <c r="Q8" s="11">
        <v>57164.9</v>
      </c>
    </row>
    <row r="9" spans="1:17">
      <c r="A9" s="14" t="s">
        <v>25</v>
      </c>
      <c r="B9" s="10">
        <v>100260</v>
      </c>
      <c r="C9" s="10">
        <v>64979</v>
      </c>
      <c r="D9" s="10">
        <v>122201</v>
      </c>
      <c r="E9" s="10">
        <v>74041</v>
      </c>
      <c r="F9" s="10">
        <v>56354</v>
      </c>
      <c r="G9" s="10">
        <v>101424</v>
      </c>
      <c r="H9" s="10">
        <v>92736</v>
      </c>
      <c r="I9" s="10">
        <v>146817</v>
      </c>
      <c r="J9" s="10">
        <v>121201</v>
      </c>
      <c r="K9" s="10">
        <v>115652</v>
      </c>
      <c r="M9" s="11">
        <f t="shared" si="0"/>
        <v>99566.5</v>
      </c>
      <c r="N9" s="12">
        <f t="shared" si="1"/>
        <v>5.4787719151701997E-2</v>
      </c>
      <c r="P9" s="16" t="s">
        <v>28</v>
      </c>
      <c r="Q9" s="11">
        <v>35072.800000000003</v>
      </c>
    </row>
    <row r="10" spans="1:17">
      <c r="A10" s="14" t="s">
        <v>26</v>
      </c>
      <c r="B10" s="10">
        <v>56206</v>
      </c>
      <c r="C10" s="10">
        <v>61385</v>
      </c>
      <c r="D10" s="10">
        <v>71495</v>
      </c>
      <c r="E10" s="10">
        <v>87379</v>
      </c>
      <c r="F10" s="10">
        <v>74760</v>
      </c>
      <c r="G10" s="10">
        <v>86821</v>
      </c>
      <c r="H10" s="10">
        <v>90241</v>
      </c>
      <c r="I10" s="10">
        <v>119371</v>
      </c>
      <c r="J10" s="10">
        <v>121525</v>
      </c>
      <c r="K10" s="10">
        <v>113049</v>
      </c>
      <c r="M10" s="11">
        <f t="shared" si="0"/>
        <v>88223.2</v>
      </c>
      <c r="N10" s="12">
        <f t="shared" si="1"/>
        <v>4.8545925630251494E-2</v>
      </c>
      <c r="P10" s="16" t="s">
        <v>29</v>
      </c>
      <c r="Q10" s="11">
        <v>30357.1</v>
      </c>
    </row>
    <row r="11" spans="1:17">
      <c r="A11" s="14" t="s">
        <v>27</v>
      </c>
      <c r="B11" s="10">
        <v>61971</v>
      </c>
      <c r="C11" s="10">
        <v>69770</v>
      </c>
      <c r="D11" s="10">
        <v>72910</v>
      </c>
      <c r="E11" s="10">
        <v>45594</v>
      </c>
      <c r="F11" s="10">
        <v>51648</v>
      </c>
      <c r="G11" s="10">
        <v>50760</v>
      </c>
      <c r="H11" s="10">
        <v>50685</v>
      </c>
      <c r="I11" s="10">
        <v>45818</v>
      </c>
      <c r="J11" s="10">
        <v>63294</v>
      </c>
      <c r="K11" s="10">
        <v>59199</v>
      </c>
      <c r="M11" s="11">
        <f t="shared" si="0"/>
        <v>57164.9</v>
      </c>
      <c r="N11" s="12">
        <f t="shared" si="1"/>
        <v>3.1455705348035025E-2</v>
      </c>
      <c r="P11" s="16" t="s">
        <v>30</v>
      </c>
      <c r="Q11" s="11">
        <v>16764.099999999999</v>
      </c>
    </row>
    <row r="12" spans="1:17">
      <c r="A12" s="14" t="s">
        <v>28</v>
      </c>
      <c r="B12" s="10">
        <v>7717</v>
      </c>
      <c r="C12" s="10">
        <v>0</v>
      </c>
      <c r="D12" s="10">
        <v>6920</v>
      </c>
      <c r="E12" s="10">
        <v>11094</v>
      </c>
      <c r="F12" s="10">
        <v>20411</v>
      </c>
      <c r="G12" s="10">
        <v>43775</v>
      </c>
      <c r="H12" s="10">
        <v>47082</v>
      </c>
      <c r="I12" s="10">
        <v>62360</v>
      </c>
      <c r="J12" s="10">
        <v>82321</v>
      </c>
      <c r="K12" s="10">
        <v>69048</v>
      </c>
      <c r="M12" s="11">
        <f t="shared" si="0"/>
        <v>35072.800000000003</v>
      </c>
      <c r="N12" s="12">
        <f t="shared" si="1"/>
        <v>1.9299249408825398E-2</v>
      </c>
      <c r="P12" s="16" t="s">
        <v>31</v>
      </c>
      <c r="Q12" s="11">
        <v>16701.400000000001</v>
      </c>
    </row>
    <row r="13" spans="1:17">
      <c r="A13" s="14" t="s">
        <v>29</v>
      </c>
      <c r="B13" s="10">
        <v>30935</v>
      </c>
      <c r="C13" s="10">
        <v>28468</v>
      </c>
      <c r="D13" s="10">
        <v>25716</v>
      </c>
      <c r="E13" s="10">
        <v>19275</v>
      </c>
      <c r="F13" s="10">
        <v>19349</v>
      </c>
      <c r="G13" s="10">
        <v>23882</v>
      </c>
      <c r="H13" s="10">
        <v>32787</v>
      </c>
      <c r="I13" s="10">
        <v>39188</v>
      </c>
      <c r="J13" s="10">
        <v>42114</v>
      </c>
      <c r="K13" s="10">
        <v>41857</v>
      </c>
      <c r="M13" s="11">
        <f t="shared" si="0"/>
        <v>30357.1</v>
      </c>
      <c r="N13" s="12">
        <f t="shared" si="1"/>
        <v>1.670437616126039E-2</v>
      </c>
      <c r="P13" s="16" t="s">
        <v>32</v>
      </c>
      <c r="Q13" s="11">
        <v>15922.2</v>
      </c>
    </row>
    <row r="14" spans="1:17">
      <c r="A14" s="14" t="s">
        <v>30</v>
      </c>
      <c r="B14" s="10">
        <v>10903</v>
      </c>
      <c r="C14" s="10">
        <v>10051</v>
      </c>
      <c r="D14" s="10">
        <v>13399</v>
      </c>
      <c r="E14" s="10">
        <v>42960</v>
      </c>
      <c r="F14" s="10">
        <v>18770</v>
      </c>
      <c r="G14" s="10">
        <v>9156</v>
      </c>
      <c r="H14" s="10">
        <v>23350</v>
      </c>
      <c r="I14" s="10">
        <v>17204</v>
      </c>
      <c r="J14" s="10">
        <v>10400</v>
      </c>
      <c r="K14" s="10">
        <v>11448</v>
      </c>
      <c r="M14" s="11">
        <f t="shared" si="0"/>
        <v>16764.099999999999</v>
      </c>
      <c r="N14" s="12">
        <f t="shared" si="1"/>
        <v>9.2246569140328055E-3</v>
      </c>
      <c r="P14" s="16" t="s">
        <v>33</v>
      </c>
      <c r="Q14" s="11">
        <v>13520.8</v>
      </c>
    </row>
    <row r="15" spans="1:17">
      <c r="A15" s="14" t="s">
        <v>31</v>
      </c>
      <c r="B15" s="10">
        <v>11322</v>
      </c>
      <c r="C15" s="10">
        <v>6047</v>
      </c>
      <c r="D15" s="10">
        <v>6966</v>
      </c>
      <c r="E15" s="10">
        <v>14836</v>
      </c>
      <c r="F15" s="10">
        <v>25749</v>
      </c>
      <c r="G15" s="10">
        <v>18877</v>
      </c>
      <c r="H15" s="10">
        <v>21092</v>
      </c>
      <c r="I15" s="10">
        <v>27120</v>
      </c>
      <c r="J15" s="10">
        <v>23295</v>
      </c>
      <c r="K15" s="10">
        <v>11710</v>
      </c>
      <c r="M15" s="11">
        <f t="shared" si="0"/>
        <v>16701.400000000001</v>
      </c>
      <c r="N15" s="12">
        <f t="shared" si="1"/>
        <v>9.1901554502793192E-3</v>
      </c>
      <c r="P15" s="16" t="s">
        <v>34</v>
      </c>
      <c r="Q15" s="11">
        <v>9751.5</v>
      </c>
    </row>
    <row r="16" spans="1:17">
      <c r="A16" s="14" t="s">
        <v>32</v>
      </c>
      <c r="B16" s="10">
        <v>10971</v>
      </c>
      <c r="C16" s="10">
        <v>11057</v>
      </c>
      <c r="D16" s="10">
        <v>10823</v>
      </c>
      <c r="E16" s="10">
        <v>17655</v>
      </c>
      <c r="F16" s="10">
        <v>16856</v>
      </c>
      <c r="G16" s="10">
        <v>15370</v>
      </c>
      <c r="H16" s="10">
        <v>17484</v>
      </c>
      <c r="I16" s="10">
        <v>23077</v>
      </c>
      <c r="J16" s="10">
        <v>18077</v>
      </c>
      <c r="K16" s="10">
        <v>17852</v>
      </c>
      <c r="M16" s="11">
        <f t="shared" si="0"/>
        <v>15922.2</v>
      </c>
      <c r="N16" s="12">
        <f t="shared" si="1"/>
        <v>8.7613908480988038E-3</v>
      </c>
      <c r="P16" s="16" t="s">
        <v>35</v>
      </c>
      <c r="Q16" s="11">
        <v>2012.8</v>
      </c>
    </row>
    <row r="17" spans="1:17">
      <c r="A17" s="14" t="s">
        <v>33</v>
      </c>
      <c r="B17" s="10">
        <v>19837</v>
      </c>
      <c r="C17" s="10">
        <v>32137</v>
      </c>
      <c r="D17" s="10">
        <v>17579</v>
      </c>
      <c r="E17" s="10">
        <v>23930</v>
      </c>
      <c r="F17" s="10">
        <v>25251</v>
      </c>
      <c r="G17" s="10">
        <v>5226</v>
      </c>
      <c r="H17" s="10">
        <v>5542</v>
      </c>
      <c r="I17" s="10">
        <v>3467</v>
      </c>
      <c r="J17" s="10">
        <v>1234</v>
      </c>
      <c r="K17" s="10">
        <v>1005</v>
      </c>
      <c r="M17" s="11">
        <f t="shared" si="0"/>
        <v>13520.8</v>
      </c>
      <c r="N17" s="12">
        <f t="shared" si="1"/>
        <v>7.4399902889659905E-3</v>
      </c>
      <c r="P17" s="16" t="s">
        <v>36</v>
      </c>
      <c r="Q17" s="11">
        <v>1896.7</v>
      </c>
    </row>
    <row r="18" spans="1:17">
      <c r="A18" s="14" t="s">
        <v>34</v>
      </c>
      <c r="B18" s="10">
        <v>7232</v>
      </c>
      <c r="C18" s="10">
        <v>6834</v>
      </c>
      <c r="D18" s="10">
        <v>8929</v>
      </c>
      <c r="E18" s="10">
        <v>9091</v>
      </c>
      <c r="F18" s="10">
        <v>9539</v>
      </c>
      <c r="G18" s="10">
        <v>10223</v>
      </c>
      <c r="H18" s="10">
        <v>12053</v>
      </c>
      <c r="I18" s="10">
        <v>12236</v>
      </c>
      <c r="J18" s="10">
        <v>11041</v>
      </c>
      <c r="K18" s="10">
        <v>10337</v>
      </c>
      <c r="M18" s="11">
        <f t="shared" si="0"/>
        <v>9751.5</v>
      </c>
      <c r="N18" s="12">
        <f t="shared" si="1"/>
        <v>5.3658855469241361E-3</v>
      </c>
    </row>
    <row r="19" spans="1:17">
      <c r="A19" s="14" t="s">
        <v>35</v>
      </c>
      <c r="B19" s="10">
        <v>1106</v>
      </c>
      <c r="C19" s="10">
        <v>3132</v>
      </c>
      <c r="D19" s="10">
        <v>1872</v>
      </c>
      <c r="E19" s="10">
        <v>35</v>
      </c>
      <c r="F19" s="10">
        <v>690</v>
      </c>
      <c r="G19" s="10">
        <v>7591</v>
      </c>
      <c r="H19" s="10">
        <v>784</v>
      </c>
      <c r="I19" s="10">
        <v>2815</v>
      </c>
      <c r="J19" s="10">
        <v>1484</v>
      </c>
      <c r="K19" s="10">
        <v>619</v>
      </c>
      <c r="M19" s="11">
        <f t="shared" si="0"/>
        <v>2012.8</v>
      </c>
      <c r="N19" s="12">
        <f t="shared" si="1"/>
        <v>1.1075685206223557E-3</v>
      </c>
    </row>
    <row r="20" spans="1:17">
      <c r="A20" s="14" t="s">
        <v>36</v>
      </c>
      <c r="B20" s="10">
        <v>1705</v>
      </c>
      <c r="C20" s="10">
        <v>1917</v>
      </c>
      <c r="D20" s="10">
        <v>2250</v>
      </c>
      <c r="E20" s="10">
        <v>2050</v>
      </c>
      <c r="F20" s="10">
        <v>2067</v>
      </c>
      <c r="G20" s="10">
        <v>1314</v>
      </c>
      <c r="H20" s="10">
        <v>1894</v>
      </c>
      <c r="I20" s="10">
        <v>3348</v>
      </c>
      <c r="J20" s="10">
        <v>1478</v>
      </c>
      <c r="K20" s="10">
        <v>944</v>
      </c>
      <c r="M20" s="11">
        <f t="shared" si="0"/>
        <v>1896.7</v>
      </c>
      <c r="N20" s="12">
        <f t="shared" si="1"/>
        <v>1.0436830351075229E-3</v>
      </c>
    </row>
    <row r="21" spans="1:17">
      <c r="A21" s="14" t="s">
        <v>37</v>
      </c>
      <c r="B21" s="10">
        <v>681272</v>
      </c>
      <c r="C21" s="10">
        <v>698836</v>
      </c>
      <c r="D21" s="10">
        <v>705565</v>
      </c>
      <c r="E21" s="10">
        <v>853441</v>
      </c>
      <c r="F21" s="10">
        <v>840274</v>
      </c>
      <c r="G21" s="10">
        <v>824972</v>
      </c>
      <c r="H21" s="10">
        <v>865647</v>
      </c>
      <c r="I21" s="10">
        <v>929958</v>
      </c>
      <c r="J21" s="10">
        <v>927169</v>
      </c>
      <c r="K21" s="10">
        <v>869319</v>
      </c>
      <c r="M21" s="11">
        <f>SUM(M2:M20)</f>
        <v>1817314.2000000002</v>
      </c>
      <c r="N21" s="12">
        <f>SUM(N2:N20)</f>
        <v>1.0000000000000002</v>
      </c>
    </row>
    <row r="22" spans="1:17">
      <c r="A22" s="14" t="s">
        <v>38</v>
      </c>
      <c r="B22" s="10"/>
      <c r="C22" s="10">
        <f t="shared" ref="C22:K22" si="2">C2-B2</f>
        <v>6083</v>
      </c>
      <c r="D22" s="10">
        <f t="shared" si="2"/>
        <v>-1272</v>
      </c>
      <c r="E22" s="10">
        <f t="shared" si="2"/>
        <v>44531</v>
      </c>
      <c r="F22" s="10">
        <f t="shared" si="2"/>
        <v>-17580</v>
      </c>
      <c r="G22" s="10">
        <f t="shared" si="2"/>
        <v>-110214</v>
      </c>
      <c r="H22" s="10">
        <f t="shared" si="2"/>
        <v>144940</v>
      </c>
      <c r="I22" s="10">
        <f t="shared" si="2"/>
        <v>-25217</v>
      </c>
      <c r="J22" s="10">
        <f t="shared" si="2"/>
        <v>8613</v>
      </c>
      <c r="K22" s="10">
        <f t="shared" si="2"/>
        <v>-74233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A0BA-1820-4AD9-B581-EF598A2E831A}">
  <dimension ref="A1:AH63"/>
  <sheetViews>
    <sheetView zoomScale="55" zoomScaleNormal="55" workbookViewId="0"/>
  </sheetViews>
  <sheetFormatPr defaultRowHeight="17.399999999999999"/>
  <cols>
    <col min="1" max="1" width="6.5" bestFit="1" customWidth="1"/>
    <col min="2" max="2" width="8.59765625" bestFit="1" customWidth="1"/>
    <col min="3" max="4" width="7.59765625" bestFit="1" customWidth="1"/>
    <col min="5" max="5" width="11.19921875" bestFit="1" customWidth="1"/>
    <col min="6" max="6" width="18.296875" bestFit="1" customWidth="1"/>
    <col min="7" max="9" width="9.3984375" bestFit="1" customWidth="1"/>
    <col min="10" max="12" width="12.5" bestFit="1" customWidth="1"/>
    <col min="13" max="13" width="9.3984375" bestFit="1" customWidth="1"/>
    <col min="14" max="14" width="16.09765625" bestFit="1" customWidth="1"/>
    <col min="15" max="18" width="9.3984375" bestFit="1" customWidth="1"/>
    <col min="19" max="19" width="15.3984375" customWidth="1"/>
    <col min="24" max="26" width="11.8984375" bestFit="1" customWidth="1"/>
    <col min="28" max="28" width="16" bestFit="1" customWidth="1"/>
    <col min="33" max="33" width="14.8984375" bestFit="1" customWidth="1"/>
  </cols>
  <sheetData>
    <row r="1" spans="1:34">
      <c r="A1" s="51" t="s">
        <v>10</v>
      </c>
      <c r="B1" s="52" t="s">
        <v>42</v>
      </c>
      <c r="C1" s="52" t="s">
        <v>43</v>
      </c>
      <c r="D1" s="52" t="s">
        <v>44</v>
      </c>
      <c r="E1" s="53" t="s">
        <v>45</v>
      </c>
      <c r="F1" s="53" t="s">
        <v>46</v>
      </c>
      <c r="G1" s="54" t="s">
        <v>47</v>
      </c>
      <c r="H1" s="54" t="s">
        <v>48</v>
      </c>
      <c r="I1" s="54" t="s">
        <v>49</v>
      </c>
      <c r="J1" s="54" t="s">
        <v>50</v>
      </c>
      <c r="K1" s="54" t="s">
        <v>51</v>
      </c>
      <c r="L1" s="54" t="s">
        <v>52</v>
      </c>
      <c r="M1" s="55" t="s">
        <v>53</v>
      </c>
      <c r="N1" s="55" t="s">
        <v>54</v>
      </c>
      <c r="O1" s="54" t="s">
        <v>55</v>
      </c>
      <c r="P1" s="54" t="s">
        <v>56</v>
      </c>
      <c r="Q1" s="54" t="s">
        <v>57</v>
      </c>
      <c r="R1" s="54" t="s">
        <v>58</v>
      </c>
      <c r="S1" s="54" t="s">
        <v>59</v>
      </c>
      <c r="T1" s="21"/>
      <c r="U1" s="18"/>
      <c r="V1" s="22"/>
      <c r="W1" s="22"/>
      <c r="X1" s="23"/>
      <c r="Y1" s="23"/>
      <c r="Z1" s="23"/>
      <c r="AA1" s="24"/>
      <c r="AB1" s="25"/>
      <c r="AC1" s="26"/>
      <c r="AD1" s="26"/>
      <c r="AE1" s="27"/>
      <c r="AF1" s="21"/>
      <c r="AG1" s="21"/>
      <c r="AH1" s="21"/>
    </row>
    <row r="2" spans="1:34">
      <c r="A2" s="18">
        <v>2019</v>
      </c>
      <c r="B2" s="19" t="s">
        <v>60</v>
      </c>
      <c r="C2" s="18" t="s">
        <v>61</v>
      </c>
      <c r="D2" s="20" t="s">
        <v>62</v>
      </c>
      <c r="E2" s="18" t="s">
        <v>63</v>
      </c>
      <c r="F2" s="21" t="s">
        <v>64</v>
      </c>
      <c r="G2" s="18">
        <v>19800</v>
      </c>
      <c r="H2" s="22">
        <v>0.35</v>
      </c>
      <c r="I2" s="22">
        <v>0.7</v>
      </c>
      <c r="J2" s="23">
        <v>43611</v>
      </c>
      <c r="K2" s="23">
        <v>43629</v>
      </c>
      <c r="L2" s="23">
        <v>43704</v>
      </c>
      <c r="M2" s="24">
        <v>6312.4709167054443</v>
      </c>
      <c r="N2" s="25">
        <f t="shared" ref="N2:N61" si="0">M2/G2</f>
        <v>0.31881166245987091</v>
      </c>
      <c r="O2" s="26">
        <v>36.4</v>
      </c>
      <c r="P2" s="26">
        <v>18</v>
      </c>
      <c r="Q2" s="27">
        <v>9</v>
      </c>
      <c r="R2" s="21">
        <f t="shared" ref="R2:R19" si="1">L2-K2</f>
        <v>75</v>
      </c>
      <c r="S2" s="21">
        <v>35</v>
      </c>
      <c r="T2" s="21"/>
      <c r="U2" s="18"/>
      <c r="V2" s="22"/>
      <c r="W2" s="22"/>
      <c r="X2" s="23"/>
      <c r="Y2" s="23"/>
      <c r="Z2" s="23"/>
      <c r="AA2" s="24"/>
      <c r="AB2" s="25"/>
      <c r="AC2" s="26"/>
      <c r="AD2" s="26"/>
      <c r="AE2" s="27"/>
      <c r="AF2" s="21"/>
      <c r="AG2" s="21"/>
      <c r="AH2" s="21"/>
    </row>
    <row r="3" spans="1:34">
      <c r="A3" s="18">
        <v>2019</v>
      </c>
      <c r="B3" s="19" t="s">
        <v>60</v>
      </c>
      <c r="C3" s="18" t="s">
        <v>61</v>
      </c>
      <c r="D3" s="20" t="s">
        <v>65</v>
      </c>
      <c r="E3" s="18" t="s">
        <v>63</v>
      </c>
      <c r="F3" s="21" t="s">
        <v>64</v>
      </c>
      <c r="G3" s="18">
        <v>9900</v>
      </c>
      <c r="H3" s="22">
        <v>0.32</v>
      </c>
      <c r="I3" s="22">
        <v>0.69</v>
      </c>
      <c r="J3" s="23">
        <v>43629</v>
      </c>
      <c r="K3" s="23">
        <v>43642</v>
      </c>
      <c r="L3" s="23">
        <v>43717</v>
      </c>
      <c r="M3" s="24">
        <v>6481.2206572769956</v>
      </c>
      <c r="N3" s="25">
        <f t="shared" si="0"/>
        <v>0.6546687532603026</v>
      </c>
      <c r="O3" s="26">
        <v>36.4</v>
      </c>
      <c r="P3" s="26">
        <v>18</v>
      </c>
      <c r="Q3" s="27">
        <v>11</v>
      </c>
      <c r="R3" s="21">
        <f t="shared" si="1"/>
        <v>75</v>
      </c>
      <c r="S3" s="21">
        <v>37</v>
      </c>
      <c r="T3" s="21"/>
      <c r="U3" s="18"/>
      <c r="V3" s="22"/>
      <c r="W3" s="22"/>
      <c r="X3" s="23"/>
      <c r="Y3" s="23"/>
      <c r="Z3" s="23"/>
      <c r="AA3" s="24"/>
      <c r="AB3" s="25"/>
      <c r="AC3" s="26"/>
      <c r="AD3" s="26"/>
      <c r="AE3" s="27"/>
      <c r="AF3" s="21"/>
      <c r="AG3" s="21"/>
      <c r="AH3" s="21"/>
    </row>
    <row r="4" spans="1:34">
      <c r="A4" s="18">
        <v>2019</v>
      </c>
      <c r="B4" s="19" t="s">
        <v>60</v>
      </c>
      <c r="C4" s="18" t="s">
        <v>61</v>
      </c>
      <c r="D4" s="20" t="s">
        <v>66</v>
      </c>
      <c r="E4" s="18" t="s">
        <v>63</v>
      </c>
      <c r="F4" s="21" t="s">
        <v>64</v>
      </c>
      <c r="G4" s="18">
        <v>19800</v>
      </c>
      <c r="H4" s="22">
        <v>0.28000000000000003</v>
      </c>
      <c r="I4" s="22">
        <v>0.66</v>
      </c>
      <c r="J4" s="23">
        <v>43629</v>
      </c>
      <c r="K4" s="23">
        <v>43644</v>
      </c>
      <c r="L4" s="23">
        <v>43717</v>
      </c>
      <c r="M4" s="24">
        <v>8281.8941504178274</v>
      </c>
      <c r="N4" s="25">
        <f t="shared" si="0"/>
        <v>0.41827748234433471</v>
      </c>
      <c r="O4" s="26">
        <v>36.4</v>
      </c>
      <c r="P4" s="26">
        <v>18</v>
      </c>
      <c r="Q4" s="27">
        <v>11</v>
      </c>
      <c r="R4" s="21">
        <f t="shared" si="1"/>
        <v>73</v>
      </c>
      <c r="S4" s="21">
        <v>36</v>
      </c>
      <c r="T4" s="21"/>
      <c r="U4" s="18"/>
      <c r="V4" s="22"/>
      <c r="W4" s="22"/>
      <c r="X4" s="23"/>
      <c r="Y4" s="23"/>
      <c r="Z4" s="23"/>
      <c r="AA4" s="24"/>
      <c r="AB4" s="25"/>
      <c r="AC4" s="26"/>
      <c r="AD4" s="26"/>
      <c r="AE4" s="27"/>
      <c r="AF4" s="21"/>
      <c r="AG4" s="21"/>
      <c r="AH4" s="21"/>
    </row>
    <row r="5" spans="1:34">
      <c r="A5" s="28">
        <v>2020</v>
      </c>
      <c r="B5" s="19" t="s">
        <v>60</v>
      </c>
      <c r="C5" s="18" t="s">
        <v>61</v>
      </c>
      <c r="D5" s="20" t="s">
        <v>62</v>
      </c>
      <c r="E5" s="18" t="s">
        <v>63</v>
      </c>
      <c r="F5" s="28" t="s">
        <v>67</v>
      </c>
      <c r="G5" s="18">
        <v>19800</v>
      </c>
      <c r="H5" s="22">
        <v>0.42</v>
      </c>
      <c r="I5" s="29">
        <v>0.42</v>
      </c>
      <c r="J5" s="30">
        <v>43971</v>
      </c>
      <c r="K5" s="23">
        <v>43987</v>
      </c>
      <c r="L5" s="23">
        <v>44054</v>
      </c>
      <c r="M5" s="24">
        <v>5385</v>
      </c>
      <c r="N5" s="25">
        <f t="shared" si="0"/>
        <v>0.27196969696969697</v>
      </c>
      <c r="O5" s="31">
        <v>34.5</v>
      </c>
      <c r="P5" s="26">
        <v>14.8</v>
      </c>
      <c r="Q5" s="27">
        <v>11</v>
      </c>
      <c r="R5" s="21">
        <f t="shared" si="1"/>
        <v>67</v>
      </c>
      <c r="S5" s="21">
        <v>27</v>
      </c>
      <c r="T5" s="28"/>
      <c r="U5" s="18"/>
      <c r="V5" s="22"/>
      <c r="W5" s="29"/>
      <c r="X5" s="30"/>
      <c r="Y5" s="23"/>
      <c r="Z5" s="23"/>
      <c r="AA5" s="24"/>
      <c r="AB5" s="25"/>
      <c r="AC5" s="31"/>
      <c r="AD5" s="26"/>
      <c r="AE5" s="27"/>
      <c r="AF5" s="21"/>
      <c r="AG5" s="21"/>
      <c r="AH5" s="21"/>
    </row>
    <row r="6" spans="1:34">
      <c r="A6" s="28">
        <v>2020</v>
      </c>
      <c r="B6" s="19" t="s">
        <v>60</v>
      </c>
      <c r="C6" s="18" t="s">
        <v>61</v>
      </c>
      <c r="D6" s="20" t="s">
        <v>68</v>
      </c>
      <c r="E6" s="18" t="s">
        <v>63</v>
      </c>
      <c r="F6" s="28" t="s">
        <v>69</v>
      </c>
      <c r="G6" s="18">
        <v>19800</v>
      </c>
      <c r="H6" s="22">
        <v>0.41</v>
      </c>
      <c r="I6" s="29">
        <v>0.41</v>
      </c>
      <c r="J6" s="30">
        <v>43964</v>
      </c>
      <c r="K6" s="23">
        <v>43985</v>
      </c>
      <c r="L6" s="23">
        <v>44054</v>
      </c>
      <c r="M6" s="24">
        <v>5073</v>
      </c>
      <c r="N6" s="25">
        <f t="shared" si="0"/>
        <v>0.25621212121212122</v>
      </c>
      <c r="O6" s="31">
        <v>34.5</v>
      </c>
      <c r="P6" s="26">
        <v>14.8</v>
      </c>
      <c r="Q6" s="27">
        <v>11</v>
      </c>
      <c r="R6" s="21">
        <f t="shared" si="1"/>
        <v>69</v>
      </c>
      <c r="S6" s="21">
        <v>16</v>
      </c>
      <c r="T6" s="28"/>
      <c r="U6" s="18"/>
      <c r="V6" s="22"/>
      <c r="W6" s="29"/>
      <c r="X6" s="30"/>
      <c r="Y6" s="23"/>
      <c r="Z6" s="23"/>
      <c r="AA6" s="24"/>
      <c r="AB6" s="25"/>
      <c r="AC6" s="31"/>
      <c r="AD6" s="26"/>
      <c r="AE6" s="27"/>
      <c r="AF6" s="21"/>
      <c r="AG6" s="21"/>
      <c r="AH6" s="21"/>
    </row>
    <row r="7" spans="1:34">
      <c r="A7" s="28">
        <v>2020</v>
      </c>
      <c r="B7" s="19" t="s">
        <v>60</v>
      </c>
      <c r="C7" s="18" t="s">
        <v>61</v>
      </c>
      <c r="D7" s="20" t="s">
        <v>66</v>
      </c>
      <c r="E7" s="18" t="s">
        <v>63</v>
      </c>
      <c r="F7" s="28" t="s">
        <v>70</v>
      </c>
      <c r="G7" s="18">
        <v>9900</v>
      </c>
      <c r="H7" s="22">
        <v>0.42</v>
      </c>
      <c r="I7" s="29">
        <v>0.42</v>
      </c>
      <c r="J7" s="30">
        <v>43962</v>
      </c>
      <c r="K7" s="23">
        <v>43981</v>
      </c>
      <c r="L7" s="23">
        <v>44038</v>
      </c>
      <c r="M7" s="24">
        <v>5349</v>
      </c>
      <c r="N7" s="25">
        <f t="shared" si="0"/>
        <v>0.54030303030303028</v>
      </c>
      <c r="O7" s="31">
        <v>34.5</v>
      </c>
      <c r="P7" s="26">
        <v>14.8</v>
      </c>
      <c r="Q7" s="27">
        <v>8</v>
      </c>
      <c r="R7" s="21">
        <f t="shared" si="1"/>
        <v>57</v>
      </c>
      <c r="S7" s="21">
        <v>29</v>
      </c>
      <c r="T7" s="28"/>
      <c r="U7" s="18"/>
      <c r="V7" s="22"/>
      <c r="W7" s="29"/>
      <c r="X7" s="30"/>
      <c r="Y7" s="23"/>
      <c r="Z7" s="23"/>
      <c r="AA7" s="24"/>
      <c r="AB7" s="25"/>
      <c r="AC7" s="31"/>
      <c r="AD7" s="26"/>
      <c r="AE7" s="27"/>
      <c r="AF7" s="21"/>
      <c r="AG7" s="21"/>
      <c r="AH7" s="21"/>
    </row>
    <row r="8" spans="1:34">
      <c r="A8" s="18">
        <v>2021</v>
      </c>
      <c r="B8" s="19" t="s">
        <v>60</v>
      </c>
      <c r="C8" s="18" t="s">
        <v>61</v>
      </c>
      <c r="D8" s="32" t="s">
        <v>71</v>
      </c>
      <c r="E8" s="18" t="s">
        <v>63</v>
      </c>
      <c r="F8" s="18" t="s">
        <v>72</v>
      </c>
      <c r="G8" s="18">
        <v>23140</v>
      </c>
      <c r="H8" s="29">
        <v>0.35</v>
      </c>
      <c r="I8" s="29">
        <v>0.6</v>
      </c>
      <c r="J8" s="30">
        <v>44353</v>
      </c>
      <c r="K8" s="30">
        <v>44374</v>
      </c>
      <c r="L8" s="30">
        <v>44454</v>
      </c>
      <c r="M8" s="33">
        <v>7134</v>
      </c>
      <c r="N8" s="25">
        <f t="shared" si="0"/>
        <v>0.30829732065687121</v>
      </c>
      <c r="O8" s="31">
        <v>36.5</v>
      </c>
      <c r="P8" s="26">
        <v>18.399999999999999</v>
      </c>
      <c r="Q8" s="27">
        <v>13</v>
      </c>
      <c r="R8" s="21">
        <f t="shared" si="1"/>
        <v>80</v>
      </c>
      <c r="S8" s="21">
        <v>38</v>
      </c>
      <c r="T8" s="18"/>
      <c r="U8" s="18"/>
      <c r="V8" s="29"/>
      <c r="W8" s="29"/>
      <c r="X8" s="30"/>
      <c r="Y8" s="30"/>
      <c r="Z8" s="30"/>
      <c r="AA8" s="33"/>
      <c r="AB8" s="25"/>
      <c r="AC8" s="31"/>
      <c r="AD8" s="26"/>
      <c r="AE8" s="27"/>
      <c r="AF8" s="21"/>
      <c r="AG8" s="21"/>
      <c r="AH8" s="21"/>
    </row>
    <row r="9" spans="1:34">
      <c r="A9" s="18">
        <v>2021</v>
      </c>
      <c r="B9" s="19" t="s">
        <v>60</v>
      </c>
      <c r="C9" s="18" t="s">
        <v>61</v>
      </c>
      <c r="D9" s="32" t="s">
        <v>65</v>
      </c>
      <c r="E9" s="18" t="s">
        <v>63</v>
      </c>
      <c r="F9" s="18" t="s">
        <v>72</v>
      </c>
      <c r="G9" s="18">
        <v>46300</v>
      </c>
      <c r="H9" s="29">
        <v>0.4</v>
      </c>
      <c r="I9" s="29">
        <v>0.5</v>
      </c>
      <c r="J9" s="30">
        <v>44361</v>
      </c>
      <c r="K9" s="30">
        <v>44381</v>
      </c>
      <c r="L9" s="30">
        <v>44449</v>
      </c>
      <c r="M9" s="33">
        <v>5305</v>
      </c>
      <c r="N9" s="25">
        <f t="shared" si="0"/>
        <v>0.11457883369330453</v>
      </c>
      <c r="O9" s="31">
        <v>36.5</v>
      </c>
      <c r="P9" s="26">
        <v>18.399999999999999</v>
      </c>
      <c r="Q9" s="27">
        <v>12</v>
      </c>
      <c r="R9" s="21">
        <f t="shared" si="1"/>
        <v>68</v>
      </c>
      <c r="S9" s="21">
        <v>33</v>
      </c>
      <c r="T9" s="18"/>
      <c r="U9" s="18"/>
      <c r="V9" s="29"/>
      <c r="W9" s="29"/>
      <c r="X9" s="30"/>
      <c r="Y9" s="30"/>
      <c r="Z9" s="30"/>
      <c r="AA9" s="33"/>
      <c r="AB9" s="25"/>
      <c r="AC9" s="31"/>
      <c r="AD9" s="26"/>
      <c r="AE9" s="27"/>
      <c r="AF9" s="21"/>
      <c r="AG9" s="21"/>
      <c r="AH9" s="21"/>
    </row>
    <row r="10" spans="1:34">
      <c r="A10" s="18">
        <v>2021</v>
      </c>
      <c r="B10" s="19" t="s">
        <v>60</v>
      </c>
      <c r="C10" s="18" t="s">
        <v>61</v>
      </c>
      <c r="D10" s="32" t="s">
        <v>73</v>
      </c>
      <c r="E10" s="18" t="s">
        <v>63</v>
      </c>
      <c r="F10" s="18" t="s">
        <v>74</v>
      </c>
      <c r="G10" s="18">
        <v>8300</v>
      </c>
      <c r="H10" s="29">
        <v>0.35</v>
      </c>
      <c r="I10" s="29">
        <v>0.63</v>
      </c>
      <c r="J10" s="30">
        <v>44355</v>
      </c>
      <c r="K10" s="30">
        <v>44375</v>
      </c>
      <c r="L10" s="30">
        <v>44433</v>
      </c>
      <c r="M10" s="33">
        <v>4608</v>
      </c>
      <c r="N10" s="25">
        <f t="shared" si="0"/>
        <v>0.55518072289156628</v>
      </c>
      <c r="O10" s="31">
        <v>36.5</v>
      </c>
      <c r="P10" s="26">
        <v>18.399999999999999</v>
      </c>
      <c r="Q10" s="27">
        <v>10</v>
      </c>
      <c r="R10" s="21">
        <f t="shared" si="1"/>
        <v>58</v>
      </c>
      <c r="S10" s="21">
        <v>31</v>
      </c>
      <c r="T10" s="18"/>
      <c r="U10" s="18"/>
      <c r="V10" s="29"/>
      <c r="W10" s="29"/>
      <c r="X10" s="30"/>
      <c r="Y10" s="30"/>
      <c r="Z10" s="30"/>
      <c r="AA10" s="33"/>
      <c r="AB10" s="25"/>
      <c r="AC10" s="31"/>
      <c r="AD10" s="26"/>
      <c r="AE10" s="27"/>
      <c r="AF10" s="21"/>
      <c r="AG10" s="21"/>
      <c r="AH10" s="21"/>
    </row>
    <row r="11" spans="1:34">
      <c r="A11" s="34">
        <v>2022</v>
      </c>
      <c r="B11" s="34" t="s">
        <v>75</v>
      </c>
      <c r="C11" s="34" t="s">
        <v>76</v>
      </c>
      <c r="D11" s="35" t="s">
        <v>62</v>
      </c>
      <c r="E11" s="34" t="s">
        <v>77</v>
      </c>
      <c r="F11" s="36" t="s">
        <v>78</v>
      </c>
      <c r="G11" s="37">
        <v>19834</v>
      </c>
      <c r="H11" s="38">
        <v>0.33</v>
      </c>
      <c r="I11" s="39">
        <v>0.53</v>
      </c>
      <c r="J11" s="40">
        <v>44729</v>
      </c>
      <c r="K11" s="40">
        <v>44746</v>
      </c>
      <c r="L11" s="40">
        <v>44817</v>
      </c>
      <c r="M11" s="41">
        <v>0</v>
      </c>
      <c r="N11" s="25">
        <f t="shared" si="0"/>
        <v>0</v>
      </c>
      <c r="O11" s="26">
        <v>34.700000000000003</v>
      </c>
      <c r="P11" s="26">
        <v>16.8</v>
      </c>
      <c r="Q11" s="27">
        <v>16</v>
      </c>
      <c r="R11" s="21">
        <f t="shared" si="1"/>
        <v>71</v>
      </c>
      <c r="S11" s="21">
        <v>20</v>
      </c>
      <c r="T11" s="36"/>
      <c r="U11" s="37"/>
      <c r="V11" s="38"/>
      <c r="W11" s="39"/>
      <c r="X11" s="40"/>
      <c r="Y11" s="40"/>
      <c r="Z11" s="40"/>
      <c r="AA11" s="41"/>
      <c r="AB11" s="25"/>
      <c r="AC11" s="26"/>
      <c r="AD11" s="26"/>
      <c r="AE11" s="27"/>
      <c r="AF11" s="21"/>
      <c r="AG11" s="21"/>
      <c r="AH11" s="21"/>
    </row>
    <row r="12" spans="1:34">
      <c r="A12" s="34">
        <v>2022</v>
      </c>
      <c r="B12" s="34" t="s">
        <v>75</v>
      </c>
      <c r="C12" s="34" t="s">
        <v>76</v>
      </c>
      <c r="D12" s="35" t="s">
        <v>79</v>
      </c>
      <c r="E12" s="34" t="s">
        <v>77</v>
      </c>
      <c r="F12" s="36" t="s">
        <v>74</v>
      </c>
      <c r="G12" s="37">
        <v>17490</v>
      </c>
      <c r="H12" s="38">
        <v>0.5</v>
      </c>
      <c r="I12" s="39">
        <v>0.45</v>
      </c>
      <c r="J12" s="40">
        <v>44721</v>
      </c>
      <c r="K12" s="40">
        <v>44737</v>
      </c>
      <c r="L12" s="40">
        <v>44802</v>
      </c>
      <c r="M12" s="41">
        <v>7089</v>
      </c>
      <c r="N12" s="25">
        <f t="shared" si="0"/>
        <v>0.40531732418524874</v>
      </c>
      <c r="O12" s="26">
        <v>35.299999999999997</v>
      </c>
      <c r="P12" s="26">
        <v>16.8</v>
      </c>
      <c r="Q12" s="27">
        <v>14</v>
      </c>
      <c r="R12" s="21">
        <f t="shared" si="1"/>
        <v>65</v>
      </c>
      <c r="S12" s="21">
        <v>33</v>
      </c>
      <c r="T12" s="36"/>
      <c r="U12" s="37"/>
      <c r="V12" s="38"/>
      <c r="W12" s="39"/>
      <c r="X12" s="40"/>
      <c r="Y12" s="40"/>
      <c r="Z12" s="40"/>
      <c r="AA12" s="41"/>
      <c r="AB12" s="25"/>
      <c r="AC12" s="26"/>
      <c r="AD12" s="26"/>
      <c r="AE12" s="27"/>
      <c r="AF12" s="21"/>
      <c r="AG12" s="21"/>
      <c r="AH12" s="21"/>
    </row>
    <row r="13" spans="1:34">
      <c r="A13" s="34">
        <v>2022</v>
      </c>
      <c r="B13" s="34" t="s">
        <v>75</v>
      </c>
      <c r="C13" s="34" t="s">
        <v>76</v>
      </c>
      <c r="D13" s="35" t="s">
        <v>80</v>
      </c>
      <c r="E13" s="34" t="s">
        <v>77</v>
      </c>
      <c r="F13" s="36" t="s">
        <v>81</v>
      </c>
      <c r="G13" s="37">
        <v>19834</v>
      </c>
      <c r="H13" s="38">
        <v>0.4</v>
      </c>
      <c r="I13" s="39">
        <v>0.5</v>
      </c>
      <c r="J13" s="40">
        <v>44710</v>
      </c>
      <c r="K13" s="40">
        <v>44726</v>
      </c>
      <c r="L13" s="40">
        <v>44789</v>
      </c>
      <c r="M13" s="41">
        <v>6375</v>
      </c>
      <c r="N13" s="25">
        <f t="shared" si="0"/>
        <v>0.321417767470001</v>
      </c>
      <c r="O13" s="26">
        <v>35.299999999999997</v>
      </c>
      <c r="P13" s="26">
        <v>20.399999999999999</v>
      </c>
      <c r="Q13" s="27">
        <v>16</v>
      </c>
      <c r="R13" s="21">
        <f t="shared" si="1"/>
        <v>63</v>
      </c>
      <c r="S13" s="21">
        <v>35</v>
      </c>
      <c r="T13" s="36"/>
      <c r="U13" s="37"/>
      <c r="V13" s="38"/>
      <c r="W13" s="39"/>
      <c r="X13" s="40"/>
      <c r="Y13" s="40"/>
      <c r="Z13" s="40"/>
      <c r="AA13" s="41"/>
      <c r="AB13" s="25"/>
      <c r="AC13" s="26"/>
      <c r="AD13" s="26"/>
      <c r="AE13" s="27"/>
      <c r="AF13" s="21"/>
      <c r="AG13" s="21"/>
      <c r="AH13" s="21"/>
    </row>
    <row r="14" spans="1:34">
      <c r="A14" s="34">
        <v>2022</v>
      </c>
      <c r="B14" s="34" t="s">
        <v>75</v>
      </c>
      <c r="C14" s="34" t="s">
        <v>76</v>
      </c>
      <c r="D14" s="35" t="s">
        <v>82</v>
      </c>
      <c r="E14" s="34" t="s">
        <v>77</v>
      </c>
      <c r="F14" s="36" t="s">
        <v>83</v>
      </c>
      <c r="G14" s="37">
        <v>23140</v>
      </c>
      <c r="H14" s="38">
        <v>0.33</v>
      </c>
      <c r="I14" s="39">
        <v>0.55000000000000004</v>
      </c>
      <c r="J14" s="40">
        <v>44701</v>
      </c>
      <c r="K14" s="40">
        <v>44722</v>
      </c>
      <c r="L14" s="40">
        <v>44774</v>
      </c>
      <c r="M14" s="41">
        <v>5394</v>
      </c>
      <c r="N14" s="25">
        <f t="shared" si="0"/>
        <v>0.23310285220397581</v>
      </c>
      <c r="O14" s="42">
        <v>35.299999999999997</v>
      </c>
      <c r="P14" s="42">
        <v>20.399999999999999</v>
      </c>
      <c r="Q14" s="27">
        <v>12</v>
      </c>
      <c r="R14" s="21">
        <f t="shared" si="1"/>
        <v>52</v>
      </c>
      <c r="S14" s="21">
        <v>28</v>
      </c>
      <c r="T14" s="36"/>
      <c r="U14" s="37"/>
      <c r="V14" s="38"/>
      <c r="W14" s="39"/>
      <c r="X14" s="40"/>
      <c r="Y14" s="40"/>
      <c r="Z14" s="40"/>
      <c r="AA14" s="41"/>
      <c r="AB14" s="25"/>
      <c r="AC14" s="42"/>
      <c r="AD14" s="42"/>
      <c r="AE14" s="27"/>
      <c r="AF14" s="21"/>
      <c r="AG14" s="21"/>
      <c r="AH14" s="21"/>
    </row>
    <row r="15" spans="1:34">
      <c r="A15" s="18">
        <v>2019</v>
      </c>
      <c r="B15" s="19" t="s">
        <v>60</v>
      </c>
      <c r="C15" s="18" t="s">
        <v>84</v>
      </c>
      <c r="D15" s="20" t="s">
        <v>85</v>
      </c>
      <c r="E15" s="18" t="s">
        <v>63</v>
      </c>
      <c r="F15" s="21" t="s">
        <v>70</v>
      </c>
      <c r="G15" s="18">
        <v>32000</v>
      </c>
      <c r="H15" s="22">
        <v>0.27</v>
      </c>
      <c r="I15" s="22">
        <v>0.7</v>
      </c>
      <c r="J15" s="23">
        <v>43628</v>
      </c>
      <c r="K15" s="23">
        <v>43647</v>
      </c>
      <c r="L15" s="23">
        <v>43717</v>
      </c>
      <c r="M15" s="24">
        <v>5818</v>
      </c>
      <c r="N15" s="25">
        <f t="shared" si="0"/>
        <v>0.18181249999999999</v>
      </c>
      <c r="O15" s="26">
        <v>33.5</v>
      </c>
      <c r="P15" s="26">
        <v>17</v>
      </c>
      <c r="Q15" s="43">
        <v>8</v>
      </c>
      <c r="R15" s="21">
        <f t="shared" si="1"/>
        <v>70</v>
      </c>
      <c r="S15" s="21">
        <v>13</v>
      </c>
      <c r="T15" s="21"/>
      <c r="U15" s="18"/>
      <c r="V15" s="22"/>
      <c r="W15" s="22"/>
      <c r="X15" s="23"/>
      <c r="Y15" s="23"/>
      <c r="Z15" s="23"/>
      <c r="AA15" s="24"/>
      <c r="AB15" s="25"/>
      <c r="AC15" s="26"/>
      <c r="AD15" s="26"/>
      <c r="AE15" s="43"/>
      <c r="AF15" s="21"/>
      <c r="AG15" s="21"/>
      <c r="AH15" s="21"/>
    </row>
    <row r="16" spans="1:34">
      <c r="A16" s="18">
        <v>2019</v>
      </c>
      <c r="B16" s="19" t="s">
        <v>60</v>
      </c>
      <c r="C16" s="18" t="s">
        <v>84</v>
      </c>
      <c r="D16" s="20" t="s">
        <v>86</v>
      </c>
      <c r="E16" s="18" t="s">
        <v>63</v>
      </c>
      <c r="F16" s="21" t="s">
        <v>70</v>
      </c>
      <c r="G16" s="18">
        <v>9000</v>
      </c>
      <c r="H16" s="22">
        <v>0.35</v>
      </c>
      <c r="I16" s="22">
        <v>0.7</v>
      </c>
      <c r="J16" s="23">
        <v>43630</v>
      </c>
      <c r="K16" s="23">
        <v>43648</v>
      </c>
      <c r="L16" s="23">
        <v>43717</v>
      </c>
      <c r="M16" s="24">
        <v>5031</v>
      </c>
      <c r="N16" s="25">
        <f t="shared" si="0"/>
        <v>0.55900000000000005</v>
      </c>
      <c r="O16" s="26">
        <v>33.5</v>
      </c>
      <c r="P16" s="26">
        <v>17</v>
      </c>
      <c r="Q16" s="27">
        <v>8</v>
      </c>
      <c r="R16" s="21">
        <f t="shared" si="1"/>
        <v>69</v>
      </c>
      <c r="S16" s="21">
        <v>13</v>
      </c>
      <c r="T16" s="21"/>
      <c r="U16" s="18"/>
      <c r="V16" s="22"/>
      <c r="W16" s="22"/>
      <c r="X16" s="23"/>
      <c r="Y16" s="23"/>
      <c r="Z16" s="23"/>
      <c r="AA16" s="24"/>
      <c r="AB16" s="25"/>
      <c r="AC16" s="26"/>
      <c r="AD16" s="26"/>
      <c r="AE16" s="27"/>
      <c r="AF16" s="21"/>
      <c r="AG16" s="21"/>
      <c r="AH16" s="21"/>
    </row>
    <row r="17" spans="1:34">
      <c r="A17" s="18">
        <v>2019</v>
      </c>
      <c r="B17" s="19" t="s">
        <v>60</v>
      </c>
      <c r="C17" s="18" t="s">
        <v>84</v>
      </c>
      <c r="D17" s="20" t="s">
        <v>82</v>
      </c>
      <c r="E17" s="18" t="s">
        <v>63</v>
      </c>
      <c r="F17" s="21" t="s">
        <v>70</v>
      </c>
      <c r="G17" s="18">
        <v>63116</v>
      </c>
      <c r="H17" s="22">
        <v>0.3</v>
      </c>
      <c r="I17" s="22">
        <v>0.7</v>
      </c>
      <c r="J17" s="23">
        <v>43632</v>
      </c>
      <c r="K17" s="23">
        <v>43653</v>
      </c>
      <c r="L17" s="23">
        <v>43717</v>
      </c>
      <c r="M17" s="24">
        <v>6526</v>
      </c>
      <c r="N17" s="25">
        <f t="shared" si="0"/>
        <v>0.10339691995690475</v>
      </c>
      <c r="O17" s="44">
        <v>33.5</v>
      </c>
      <c r="P17" s="26">
        <v>17</v>
      </c>
      <c r="Q17" s="43">
        <v>8</v>
      </c>
      <c r="R17" s="21">
        <f t="shared" si="1"/>
        <v>64</v>
      </c>
      <c r="S17" s="21">
        <v>13</v>
      </c>
      <c r="T17" s="21"/>
      <c r="U17" s="18"/>
      <c r="V17" s="22"/>
      <c r="W17" s="22"/>
      <c r="X17" s="23"/>
      <c r="Y17" s="23"/>
      <c r="Z17" s="23"/>
      <c r="AA17" s="24"/>
      <c r="AB17" s="25"/>
      <c r="AC17" s="44"/>
      <c r="AD17" s="26"/>
      <c r="AE17" s="43"/>
      <c r="AF17" s="21"/>
      <c r="AG17" s="21"/>
      <c r="AH17" s="21"/>
    </row>
    <row r="18" spans="1:34">
      <c r="A18" s="28">
        <v>2020</v>
      </c>
      <c r="B18" s="45" t="s">
        <v>60</v>
      </c>
      <c r="C18" s="18" t="s">
        <v>84</v>
      </c>
      <c r="D18" s="20" t="s">
        <v>82</v>
      </c>
      <c r="E18" s="18" t="s">
        <v>63</v>
      </c>
      <c r="F18" s="28" t="s">
        <v>74</v>
      </c>
      <c r="G18" s="18">
        <v>63116</v>
      </c>
      <c r="H18" s="22">
        <v>0.48</v>
      </c>
      <c r="I18" s="29">
        <v>0.7</v>
      </c>
      <c r="J18" s="30">
        <v>44004</v>
      </c>
      <c r="K18" s="23">
        <v>44020</v>
      </c>
      <c r="L18" s="23">
        <v>44102</v>
      </c>
      <c r="M18" s="24">
        <v>6008</v>
      </c>
      <c r="N18" s="25">
        <f t="shared" si="0"/>
        <v>9.5189809240129292E-2</v>
      </c>
      <c r="O18" s="31">
        <v>32.9</v>
      </c>
      <c r="P18" s="26">
        <v>10.5</v>
      </c>
      <c r="Q18" s="27">
        <v>20</v>
      </c>
      <c r="R18" s="21">
        <f t="shared" si="1"/>
        <v>82</v>
      </c>
      <c r="S18" s="21">
        <v>11</v>
      </c>
      <c r="T18" s="28"/>
      <c r="U18" s="18"/>
      <c r="V18" s="22"/>
      <c r="W18" s="29"/>
      <c r="X18" s="30"/>
      <c r="Y18" s="23"/>
      <c r="Z18" s="23"/>
      <c r="AA18" s="24"/>
      <c r="AB18" s="25"/>
      <c r="AC18" s="31"/>
      <c r="AD18" s="26"/>
      <c r="AE18" s="27"/>
      <c r="AF18" s="21"/>
      <c r="AG18" s="21"/>
      <c r="AH18" s="21"/>
    </row>
    <row r="19" spans="1:34">
      <c r="A19" s="28">
        <v>2020</v>
      </c>
      <c r="B19" s="19" t="s">
        <v>60</v>
      </c>
      <c r="C19" s="18" t="s">
        <v>84</v>
      </c>
      <c r="D19" s="20" t="s">
        <v>85</v>
      </c>
      <c r="E19" s="18" t="s">
        <v>63</v>
      </c>
      <c r="F19" s="28" t="s">
        <v>87</v>
      </c>
      <c r="G19" s="18">
        <v>32000</v>
      </c>
      <c r="H19" s="22">
        <v>0.45</v>
      </c>
      <c r="I19" s="29">
        <v>0.7</v>
      </c>
      <c r="J19" s="30">
        <v>44002</v>
      </c>
      <c r="K19" s="23">
        <v>44019</v>
      </c>
      <c r="L19" s="23">
        <v>44096</v>
      </c>
      <c r="M19" s="24">
        <v>6328</v>
      </c>
      <c r="N19" s="25">
        <f t="shared" si="0"/>
        <v>0.19775000000000001</v>
      </c>
      <c r="O19" s="31">
        <v>32.9</v>
      </c>
      <c r="P19" s="26">
        <v>14</v>
      </c>
      <c r="Q19" s="27">
        <v>19</v>
      </c>
      <c r="R19" s="21">
        <f t="shared" si="1"/>
        <v>77</v>
      </c>
      <c r="S19" s="21">
        <v>11</v>
      </c>
      <c r="T19" s="28"/>
      <c r="U19" s="18"/>
      <c r="V19" s="22"/>
      <c r="W19" s="29"/>
      <c r="X19" s="30"/>
      <c r="Y19" s="23"/>
      <c r="Z19" s="23"/>
      <c r="AA19" s="24"/>
      <c r="AB19" s="25"/>
      <c r="AC19" s="31"/>
      <c r="AD19" s="26"/>
      <c r="AE19" s="27"/>
      <c r="AF19" s="21"/>
      <c r="AG19" s="21"/>
      <c r="AH19" s="21"/>
    </row>
    <row r="20" spans="1:34">
      <c r="A20" s="28">
        <v>2020</v>
      </c>
      <c r="B20" s="19" t="s">
        <v>60</v>
      </c>
      <c r="C20" s="18" t="s">
        <v>84</v>
      </c>
      <c r="D20" s="20" t="s">
        <v>88</v>
      </c>
      <c r="E20" s="18" t="s">
        <v>63</v>
      </c>
      <c r="F20" s="28" t="s">
        <v>70</v>
      </c>
      <c r="G20" s="18">
        <v>9000</v>
      </c>
      <c r="H20" s="22">
        <v>0.4</v>
      </c>
      <c r="I20" s="29">
        <v>0.7</v>
      </c>
      <c r="J20" s="30">
        <v>44006</v>
      </c>
      <c r="K20" s="23">
        <v>44020</v>
      </c>
      <c r="L20" s="23"/>
      <c r="M20" s="24">
        <v>0</v>
      </c>
      <c r="N20" s="25">
        <f t="shared" si="0"/>
        <v>0</v>
      </c>
      <c r="O20" s="26">
        <v>30.1</v>
      </c>
      <c r="P20" s="26">
        <v>14</v>
      </c>
      <c r="Q20" s="27">
        <v>0</v>
      </c>
      <c r="R20" s="21">
        <v>0</v>
      </c>
      <c r="S20" s="21"/>
      <c r="T20" s="28"/>
      <c r="U20" s="18"/>
      <c r="V20" s="22"/>
      <c r="W20" s="29"/>
      <c r="X20" s="30"/>
      <c r="Y20" s="23"/>
      <c r="Z20" s="23"/>
      <c r="AA20" s="24"/>
      <c r="AB20" s="25"/>
      <c r="AC20" s="26"/>
      <c r="AD20" s="26"/>
      <c r="AE20" s="27"/>
      <c r="AF20" s="21"/>
      <c r="AG20" s="21"/>
      <c r="AH20" s="21"/>
    </row>
    <row r="21" spans="1:34">
      <c r="A21" s="18">
        <v>2021</v>
      </c>
      <c r="B21" s="19" t="s">
        <v>60</v>
      </c>
      <c r="C21" s="18" t="s">
        <v>84</v>
      </c>
      <c r="D21" s="32" t="s">
        <v>82</v>
      </c>
      <c r="E21" s="18" t="s">
        <v>63</v>
      </c>
      <c r="F21" s="18" t="s">
        <v>74</v>
      </c>
      <c r="G21" s="18">
        <v>63116</v>
      </c>
      <c r="H21" s="29">
        <v>0.48</v>
      </c>
      <c r="I21" s="29">
        <v>0.7</v>
      </c>
      <c r="J21" s="30">
        <v>44353</v>
      </c>
      <c r="K21" s="30">
        <v>44378</v>
      </c>
      <c r="L21" s="30">
        <v>44440</v>
      </c>
      <c r="M21" s="33">
        <v>5923</v>
      </c>
      <c r="N21" s="25">
        <f t="shared" si="0"/>
        <v>9.3843082578110151E-2</v>
      </c>
      <c r="O21" s="31">
        <v>32.200000000000003</v>
      </c>
      <c r="P21" s="26">
        <v>18.3</v>
      </c>
      <c r="Q21" s="27">
        <v>14</v>
      </c>
      <c r="R21" s="21">
        <f t="shared" ref="R21:R55" si="2">L21-K21</f>
        <v>62</v>
      </c>
      <c r="S21" s="21">
        <v>11</v>
      </c>
      <c r="T21" s="18"/>
      <c r="U21" s="18"/>
      <c r="V21" s="29"/>
      <c r="W21" s="29"/>
      <c r="X21" s="30"/>
      <c r="Y21" s="30"/>
      <c r="Z21" s="30"/>
      <c r="AA21" s="33"/>
      <c r="AB21" s="25"/>
      <c r="AC21" s="31"/>
      <c r="AD21" s="26"/>
      <c r="AE21" s="27"/>
      <c r="AF21" s="21"/>
      <c r="AG21" s="21"/>
      <c r="AH21" s="21"/>
    </row>
    <row r="22" spans="1:34">
      <c r="A22" s="18">
        <v>2021</v>
      </c>
      <c r="B22" s="19" t="s">
        <v>60</v>
      </c>
      <c r="C22" s="18" t="s">
        <v>84</v>
      </c>
      <c r="D22" s="32" t="s">
        <v>89</v>
      </c>
      <c r="E22" s="18" t="s">
        <v>63</v>
      </c>
      <c r="F22" s="18" t="s">
        <v>70</v>
      </c>
      <c r="G22" s="18">
        <v>32000</v>
      </c>
      <c r="H22" s="29">
        <v>0.45</v>
      </c>
      <c r="I22" s="29">
        <v>0.7</v>
      </c>
      <c r="J22" s="30">
        <v>44354</v>
      </c>
      <c r="K22" s="30">
        <v>44379</v>
      </c>
      <c r="L22" s="30">
        <v>44438</v>
      </c>
      <c r="M22" s="33">
        <v>5383</v>
      </c>
      <c r="N22" s="25">
        <f t="shared" si="0"/>
        <v>0.16821875</v>
      </c>
      <c r="O22" s="31">
        <v>32.200000000000003</v>
      </c>
      <c r="P22" s="26">
        <v>18.899999999999999</v>
      </c>
      <c r="Q22" s="27">
        <v>12</v>
      </c>
      <c r="R22" s="21">
        <f t="shared" si="2"/>
        <v>59</v>
      </c>
      <c r="S22" s="21">
        <v>11</v>
      </c>
      <c r="T22" s="18"/>
      <c r="U22" s="18"/>
      <c r="V22" s="29"/>
      <c r="W22" s="29"/>
      <c r="X22" s="30"/>
      <c r="Y22" s="30"/>
      <c r="Z22" s="30"/>
      <c r="AA22" s="33"/>
      <c r="AB22" s="25"/>
      <c r="AC22" s="31"/>
      <c r="AD22" s="26"/>
      <c r="AE22" s="27"/>
      <c r="AF22" s="21"/>
      <c r="AG22" s="21"/>
      <c r="AH22" s="21"/>
    </row>
    <row r="23" spans="1:34">
      <c r="A23" s="18">
        <v>2021</v>
      </c>
      <c r="B23" s="19" t="s">
        <v>60</v>
      </c>
      <c r="C23" s="18" t="s">
        <v>84</v>
      </c>
      <c r="D23" s="32" t="s">
        <v>90</v>
      </c>
      <c r="E23" s="18" t="s">
        <v>63</v>
      </c>
      <c r="F23" s="18" t="s">
        <v>74</v>
      </c>
      <c r="G23" s="18">
        <v>9000</v>
      </c>
      <c r="H23" s="29">
        <v>0.4</v>
      </c>
      <c r="I23" s="29">
        <v>0.6</v>
      </c>
      <c r="J23" s="30">
        <v>44351</v>
      </c>
      <c r="K23" s="30">
        <v>44374</v>
      </c>
      <c r="L23" s="30">
        <v>44432</v>
      </c>
      <c r="M23" s="33">
        <v>8068.582955118507</v>
      </c>
      <c r="N23" s="25">
        <f t="shared" si="0"/>
        <v>0.89650921723538968</v>
      </c>
      <c r="O23" s="31">
        <v>32.200000000000003</v>
      </c>
      <c r="P23" s="26">
        <v>18.899999999999999</v>
      </c>
      <c r="Q23" s="27">
        <v>12</v>
      </c>
      <c r="R23" s="21">
        <f t="shared" si="2"/>
        <v>58</v>
      </c>
      <c r="S23" s="21">
        <v>11</v>
      </c>
      <c r="T23" s="18"/>
      <c r="U23" s="18"/>
      <c r="V23" s="29"/>
      <c r="W23" s="29"/>
      <c r="X23" s="30"/>
      <c r="Y23" s="30"/>
      <c r="Z23" s="30"/>
      <c r="AA23" s="33"/>
      <c r="AB23" s="25"/>
      <c r="AC23" s="31"/>
      <c r="AD23" s="26"/>
      <c r="AE23" s="27"/>
      <c r="AF23" s="21"/>
      <c r="AG23" s="21"/>
      <c r="AH23" s="21"/>
    </row>
    <row r="24" spans="1:34">
      <c r="A24" s="34">
        <v>2022</v>
      </c>
      <c r="B24" s="34" t="s">
        <v>75</v>
      </c>
      <c r="C24" s="34" t="s">
        <v>91</v>
      </c>
      <c r="D24" s="35" t="s">
        <v>68</v>
      </c>
      <c r="E24" s="34" t="s">
        <v>77</v>
      </c>
      <c r="F24" s="36" t="s">
        <v>70</v>
      </c>
      <c r="G24" s="37">
        <v>19834</v>
      </c>
      <c r="H24" s="38">
        <v>0.3</v>
      </c>
      <c r="I24" s="39">
        <v>0.64999999999999991</v>
      </c>
      <c r="J24" s="40">
        <v>44716</v>
      </c>
      <c r="K24" s="40">
        <v>44730</v>
      </c>
      <c r="L24" s="40">
        <v>44790</v>
      </c>
      <c r="M24" s="41">
        <v>5719</v>
      </c>
      <c r="N24" s="46">
        <f t="shared" si="0"/>
        <v>0.28834324896642127</v>
      </c>
      <c r="O24" s="47">
        <v>34.1</v>
      </c>
      <c r="P24" s="47">
        <v>19.5</v>
      </c>
      <c r="Q24" s="48">
        <v>5</v>
      </c>
      <c r="R24" s="49">
        <f t="shared" si="2"/>
        <v>60</v>
      </c>
      <c r="S24" s="21">
        <v>10</v>
      </c>
      <c r="T24" s="36"/>
      <c r="U24" s="37"/>
      <c r="V24" s="38"/>
      <c r="W24" s="39"/>
      <c r="X24" s="40"/>
      <c r="Y24" s="40"/>
      <c r="Z24" s="40"/>
      <c r="AA24" s="41"/>
      <c r="AB24" s="46"/>
      <c r="AC24" s="47"/>
      <c r="AD24" s="47"/>
      <c r="AE24" s="48"/>
      <c r="AF24" s="49"/>
      <c r="AG24" s="21"/>
      <c r="AH24" s="21"/>
    </row>
    <row r="25" spans="1:34">
      <c r="A25" s="34">
        <v>2022</v>
      </c>
      <c r="B25" s="34" t="s">
        <v>75</v>
      </c>
      <c r="C25" s="34" t="s">
        <v>91</v>
      </c>
      <c r="D25" s="35" t="s">
        <v>86</v>
      </c>
      <c r="E25" s="34" t="s">
        <v>77</v>
      </c>
      <c r="F25" s="50" t="s">
        <v>83</v>
      </c>
      <c r="G25" s="37">
        <v>6611</v>
      </c>
      <c r="H25" s="38">
        <v>0.4</v>
      </c>
      <c r="I25" s="39">
        <v>0.5</v>
      </c>
      <c r="J25" s="40">
        <v>44709</v>
      </c>
      <c r="K25" s="40">
        <v>44729</v>
      </c>
      <c r="L25" s="40">
        <v>44790</v>
      </c>
      <c r="M25" s="41">
        <v>6050.5218575102099</v>
      </c>
      <c r="N25" s="46">
        <f t="shared" si="0"/>
        <v>0.91522036870522006</v>
      </c>
      <c r="O25" s="47">
        <v>34.1</v>
      </c>
      <c r="P25" s="47">
        <v>19.5</v>
      </c>
      <c r="Q25" s="48">
        <v>5</v>
      </c>
      <c r="R25" s="49">
        <f t="shared" si="2"/>
        <v>61</v>
      </c>
      <c r="S25" s="21">
        <v>18</v>
      </c>
      <c r="T25" s="50"/>
      <c r="U25" s="37"/>
      <c r="V25" s="38"/>
      <c r="W25" s="39"/>
      <c r="X25" s="40"/>
      <c r="Y25" s="40"/>
      <c r="Z25" s="40"/>
      <c r="AA25" s="41"/>
      <c r="AB25" s="46"/>
      <c r="AC25" s="47"/>
      <c r="AD25" s="47"/>
      <c r="AE25" s="48"/>
      <c r="AF25" s="49"/>
      <c r="AG25" s="21"/>
      <c r="AH25" s="21"/>
    </row>
    <row r="26" spans="1:34">
      <c r="A26" s="34">
        <v>2022</v>
      </c>
      <c r="B26" s="34" t="s">
        <v>75</v>
      </c>
      <c r="C26" s="34" t="s">
        <v>91</v>
      </c>
      <c r="D26" s="35" t="s">
        <v>92</v>
      </c>
      <c r="E26" s="34" t="s">
        <v>77</v>
      </c>
      <c r="F26" s="36" t="s">
        <v>70</v>
      </c>
      <c r="G26" s="37">
        <v>19864</v>
      </c>
      <c r="H26" s="38">
        <v>0.3</v>
      </c>
      <c r="I26" s="39">
        <v>0.63</v>
      </c>
      <c r="J26" s="40">
        <v>44703</v>
      </c>
      <c r="K26" s="40">
        <v>44723</v>
      </c>
      <c r="L26" s="40">
        <v>44775</v>
      </c>
      <c r="M26" s="41">
        <v>6041.0793395086584</v>
      </c>
      <c r="N26" s="46">
        <f t="shared" si="0"/>
        <v>0.30412199655198641</v>
      </c>
      <c r="O26" s="47">
        <v>34.1</v>
      </c>
      <c r="P26" s="47">
        <v>19.5</v>
      </c>
      <c r="Q26" s="48">
        <v>5</v>
      </c>
      <c r="R26" s="49">
        <f t="shared" si="2"/>
        <v>52</v>
      </c>
      <c r="S26" s="21">
        <v>18</v>
      </c>
      <c r="T26" s="36"/>
      <c r="U26" s="37"/>
      <c r="V26" s="38"/>
      <c r="W26" s="39"/>
      <c r="X26" s="40"/>
      <c r="Y26" s="40"/>
      <c r="Z26" s="40"/>
      <c r="AA26" s="41"/>
      <c r="AB26" s="46"/>
      <c r="AC26" s="47"/>
      <c r="AD26" s="47"/>
      <c r="AE26" s="48"/>
      <c r="AF26" s="49"/>
      <c r="AG26" s="21"/>
      <c r="AH26" s="21"/>
    </row>
    <row r="27" spans="1:34">
      <c r="A27" s="18">
        <v>2019</v>
      </c>
      <c r="B27" s="19" t="s">
        <v>60</v>
      </c>
      <c r="C27" s="18" t="s">
        <v>93</v>
      </c>
      <c r="D27" s="20" t="s">
        <v>80</v>
      </c>
      <c r="E27" s="18" t="s">
        <v>63</v>
      </c>
      <c r="F27" s="21" t="s">
        <v>64</v>
      </c>
      <c r="G27" s="18">
        <v>10560</v>
      </c>
      <c r="H27" s="22">
        <v>0.26</v>
      </c>
      <c r="I27" s="22">
        <v>0.66</v>
      </c>
      <c r="J27" s="23">
        <v>43626</v>
      </c>
      <c r="K27" s="23">
        <v>43642</v>
      </c>
      <c r="L27" s="23">
        <v>43731</v>
      </c>
      <c r="M27" s="24">
        <v>6826</v>
      </c>
      <c r="N27" s="25">
        <f t="shared" si="0"/>
        <v>0.64640151515151512</v>
      </c>
      <c r="O27" s="44">
        <v>35.6</v>
      </c>
      <c r="P27" s="26">
        <v>14.6</v>
      </c>
      <c r="Q27" s="27">
        <v>13</v>
      </c>
      <c r="R27" s="21">
        <f t="shared" si="2"/>
        <v>89</v>
      </c>
      <c r="S27" s="21">
        <v>15</v>
      </c>
      <c r="T27" s="21"/>
      <c r="U27" s="18"/>
      <c r="V27" s="22"/>
      <c r="W27" s="22"/>
      <c r="X27" s="23"/>
      <c r="Y27" s="23"/>
      <c r="Z27" s="23"/>
      <c r="AA27" s="24"/>
      <c r="AB27" s="25"/>
      <c r="AC27" s="44"/>
      <c r="AD27" s="26"/>
      <c r="AE27" s="27"/>
      <c r="AF27" s="21"/>
      <c r="AG27" s="21"/>
      <c r="AH27" s="21"/>
    </row>
    <row r="28" spans="1:34">
      <c r="A28" s="18">
        <v>2019</v>
      </c>
      <c r="B28" s="19" t="s">
        <v>60</v>
      </c>
      <c r="C28" s="18" t="s">
        <v>93</v>
      </c>
      <c r="D28" s="20" t="s">
        <v>94</v>
      </c>
      <c r="E28" s="18" t="s">
        <v>63</v>
      </c>
      <c r="F28" s="21" t="s">
        <v>64</v>
      </c>
      <c r="G28" s="18">
        <v>13200</v>
      </c>
      <c r="H28" s="22">
        <v>0.32</v>
      </c>
      <c r="I28" s="22">
        <v>0.66</v>
      </c>
      <c r="J28" s="23">
        <v>43613</v>
      </c>
      <c r="K28" s="23">
        <v>43632</v>
      </c>
      <c r="L28" s="23">
        <v>43703</v>
      </c>
      <c r="M28" s="24">
        <v>6104</v>
      </c>
      <c r="N28" s="25">
        <f t="shared" si="0"/>
        <v>0.4624242424242424</v>
      </c>
      <c r="O28" s="26">
        <v>35.6</v>
      </c>
      <c r="P28" s="26">
        <v>14.6</v>
      </c>
      <c r="Q28" s="27">
        <v>8</v>
      </c>
      <c r="R28" s="21">
        <f t="shared" si="2"/>
        <v>71</v>
      </c>
      <c r="S28" s="21">
        <v>35</v>
      </c>
      <c r="T28" s="21"/>
      <c r="U28" s="18"/>
      <c r="V28" s="22"/>
      <c r="W28" s="22"/>
      <c r="X28" s="23"/>
      <c r="Y28" s="23"/>
      <c r="Z28" s="23"/>
      <c r="AA28" s="24"/>
      <c r="AB28" s="25"/>
      <c r="AC28" s="26"/>
      <c r="AD28" s="26"/>
      <c r="AE28" s="27"/>
      <c r="AF28" s="21"/>
      <c r="AG28" s="21"/>
      <c r="AH28" s="21"/>
    </row>
    <row r="29" spans="1:34">
      <c r="A29" s="18">
        <v>2019</v>
      </c>
      <c r="B29" s="19" t="s">
        <v>60</v>
      </c>
      <c r="C29" s="18" t="s">
        <v>93</v>
      </c>
      <c r="D29" s="20" t="s">
        <v>95</v>
      </c>
      <c r="E29" s="18" t="s">
        <v>63</v>
      </c>
      <c r="F29" s="21" t="s">
        <v>96</v>
      </c>
      <c r="G29" s="18">
        <v>11550</v>
      </c>
      <c r="H29" s="22">
        <v>0.28999999999999998</v>
      </c>
      <c r="I29" s="22">
        <v>0.7</v>
      </c>
      <c r="J29" s="23">
        <v>43582</v>
      </c>
      <c r="K29" s="23">
        <v>43600</v>
      </c>
      <c r="L29" s="23">
        <v>43661</v>
      </c>
      <c r="M29" s="24">
        <v>6188</v>
      </c>
      <c r="N29" s="25">
        <f t="shared" si="0"/>
        <v>0.53575757575757577</v>
      </c>
      <c r="O29" s="26">
        <v>34.1</v>
      </c>
      <c r="P29" s="26">
        <v>8.4</v>
      </c>
      <c r="Q29" s="27">
        <v>6</v>
      </c>
      <c r="R29" s="21">
        <f t="shared" si="2"/>
        <v>61</v>
      </c>
      <c r="S29" s="21">
        <v>33</v>
      </c>
      <c r="T29" s="21"/>
      <c r="U29" s="18"/>
      <c r="V29" s="22"/>
      <c r="W29" s="22"/>
      <c r="X29" s="23"/>
      <c r="Y29" s="23"/>
      <c r="Z29" s="23"/>
      <c r="AA29" s="24"/>
      <c r="AB29" s="25"/>
      <c r="AC29" s="26"/>
      <c r="AD29" s="26"/>
      <c r="AE29" s="27"/>
      <c r="AF29" s="21"/>
      <c r="AG29" s="21"/>
      <c r="AH29" s="21"/>
    </row>
    <row r="30" spans="1:34">
      <c r="A30" s="28">
        <v>2020</v>
      </c>
      <c r="B30" s="19" t="s">
        <v>60</v>
      </c>
      <c r="C30" s="18" t="s">
        <v>93</v>
      </c>
      <c r="D30" s="20" t="s">
        <v>97</v>
      </c>
      <c r="E30" s="18" t="s">
        <v>63</v>
      </c>
      <c r="F30" s="28" t="s">
        <v>64</v>
      </c>
      <c r="G30" s="18">
        <v>42900</v>
      </c>
      <c r="H30" s="22">
        <v>0.56999999999999995</v>
      </c>
      <c r="I30" s="29">
        <v>0.4</v>
      </c>
      <c r="J30" s="30">
        <v>43973</v>
      </c>
      <c r="K30" s="23">
        <v>43995</v>
      </c>
      <c r="L30" s="23">
        <v>44069</v>
      </c>
      <c r="M30" s="24">
        <v>4376</v>
      </c>
      <c r="N30" s="25">
        <f t="shared" si="0"/>
        <v>0.102004662004662</v>
      </c>
      <c r="O30" s="31">
        <v>36</v>
      </c>
      <c r="P30" s="26">
        <v>10.8</v>
      </c>
      <c r="Q30" s="27">
        <v>19</v>
      </c>
      <c r="R30" s="21">
        <f t="shared" si="2"/>
        <v>74</v>
      </c>
      <c r="S30" s="21">
        <v>14</v>
      </c>
      <c r="T30" s="28"/>
      <c r="U30" s="18"/>
      <c r="V30" s="22"/>
      <c r="W30" s="29"/>
      <c r="X30" s="30"/>
      <c r="Y30" s="23"/>
      <c r="Z30" s="23"/>
      <c r="AA30" s="24"/>
      <c r="AB30" s="25"/>
      <c r="AC30" s="31"/>
      <c r="AD30" s="26"/>
      <c r="AE30" s="27"/>
      <c r="AF30" s="21"/>
      <c r="AG30" s="21"/>
      <c r="AH30" s="21"/>
    </row>
    <row r="31" spans="1:34">
      <c r="A31" s="28">
        <v>2020</v>
      </c>
      <c r="B31" s="19" t="s">
        <v>60</v>
      </c>
      <c r="C31" s="18" t="s">
        <v>93</v>
      </c>
      <c r="D31" s="20" t="s">
        <v>98</v>
      </c>
      <c r="E31" s="18" t="s">
        <v>63</v>
      </c>
      <c r="F31" s="28" t="s">
        <v>70</v>
      </c>
      <c r="G31" s="18">
        <v>33000</v>
      </c>
      <c r="H31" s="22">
        <v>0.4</v>
      </c>
      <c r="I31" s="29">
        <v>0.4</v>
      </c>
      <c r="J31" s="30">
        <v>43948</v>
      </c>
      <c r="K31" s="23">
        <v>43966</v>
      </c>
      <c r="L31" s="23">
        <v>44047</v>
      </c>
      <c r="M31" s="24">
        <v>5570</v>
      </c>
      <c r="N31" s="25">
        <f t="shared" si="0"/>
        <v>0.16878787878787879</v>
      </c>
      <c r="O31" s="31">
        <v>36</v>
      </c>
      <c r="P31" s="26">
        <v>5.8</v>
      </c>
      <c r="Q31" s="27">
        <v>14</v>
      </c>
      <c r="R31" s="21">
        <f t="shared" si="2"/>
        <v>81</v>
      </c>
      <c r="S31" s="21">
        <v>26</v>
      </c>
      <c r="T31" s="28"/>
      <c r="U31" s="18"/>
      <c r="V31" s="22"/>
      <c r="W31" s="29"/>
      <c r="X31" s="30"/>
      <c r="Y31" s="23"/>
      <c r="Z31" s="23"/>
      <c r="AA31" s="24"/>
      <c r="AB31" s="25"/>
      <c r="AC31" s="31"/>
      <c r="AD31" s="26"/>
      <c r="AE31" s="27"/>
      <c r="AF31" s="21"/>
      <c r="AG31" s="21"/>
      <c r="AH31" s="21"/>
    </row>
    <row r="32" spans="1:34">
      <c r="A32" s="28">
        <v>2020</v>
      </c>
      <c r="B32" s="19" t="s">
        <v>60</v>
      </c>
      <c r="C32" s="18" t="s">
        <v>93</v>
      </c>
      <c r="D32" s="20" t="s">
        <v>86</v>
      </c>
      <c r="E32" s="18" t="s">
        <v>63</v>
      </c>
      <c r="F32" s="28" t="s">
        <v>70</v>
      </c>
      <c r="G32" s="18">
        <v>11550</v>
      </c>
      <c r="H32" s="22">
        <v>0.4</v>
      </c>
      <c r="I32" s="29">
        <v>0.4</v>
      </c>
      <c r="J32" s="30">
        <v>43920</v>
      </c>
      <c r="K32" s="23">
        <v>43941</v>
      </c>
      <c r="L32" s="23">
        <v>44014</v>
      </c>
      <c r="M32" s="24">
        <v>4960</v>
      </c>
      <c r="N32" s="25">
        <f t="shared" si="0"/>
        <v>0.42943722943722945</v>
      </c>
      <c r="O32" s="31">
        <v>36</v>
      </c>
      <c r="P32" s="26">
        <v>5.8</v>
      </c>
      <c r="Q32" s="27">
        <v>5</v>
      </c>
      <c r="R32" s="21">
        <f t="shared" si="2"/>
        <v>73</v>
      </c>
      <c r="S32" s="21">
        <v>22</v>
      </c>
      <c r="T32" s="28"/>
      <c r="U32" s="18"/>
      <c r="V32" s="22"/>
      <c r="W32" s="29"/>
      <c r="X32" s="30"/>
      <c r="Y32" s="23"/>
      <c r="Z32" s="23"/>
      <c r="AA32" s="24"/>
      <c r="AB32" s="25"/>
      <c r="AC32" s="31"/>
      <c r="AD32" s="26"/>
      <c r="AE32" s="27"/>
      <c r="AF32" s="21"/>
      <c r="AG32" s="21"/>
      <c r="AH32" s="21"/>
    </row>
    <row r="33" spans="1:34">
      <c r="A33" s="18">
        <v>2019</v>
      </c>
      <c r="B33" s="19" t="s">
        <v>60</v>
      </c>
      <c r="C33" s="18" t="s">
        <v>99</v>
      </c>
      <c r="D33" s="20" t="s">
        <v>68</v>
      </c>
      <c r="E33" s="18" t="s">
        <v>63</v>
      </c>
      <c r="F33" s="21" t="s">
        <v>100</v>
      </c>
      <c r="G33" s="18">
        <v>16529</v>
      </c>
      <c r="H33" s="22">
        <v>0.3</v>
      </c>
      <c r="I33" s="22">
        <v>0.7</v>
      </c>
      <c r="J33" s="23">
        <v>43604</v>
      </c>
      <c r="K33" s="23">
        <v>43619</v>
      </c>
      <c r="L33" s="23">
        <v>43689</v>
      </c>
      <c r="M33" s="24">
        <v>5937</v>
      </c>
      <c r="N33" s="25">
        <f t="shared" si="0"/>
        <v>0.35918688365902351</v>
      </c>
      <c r="O33" s="26">
        <v>33</v>
      </c>
      <c r="P33" s="26">
        <v>7.3</v>
      </c>
      <c r="Q33" s="27">
        <v>13</v>
      </c>
      <c r="R33" s="21">
        <f t="shared" si="2"/>
        <v>70</v>
      </c>
      <c r="S33" s="21">
        <v>12</v>
      </c>
      <c r="T33" s="21"/>
      <c r="U33" s="18"/>
      <c r="V33" s="22"/>
      <c r="W33" s="22"/>
      <c r="X33" s="23"/>
      <c r="Y33" s="23"/>
      <c r="Z33" s="23"/>
      <c r="AA33" s="24"/>
      <c r="AB33" s="25"/>
      <c r="AC33" s="26"/>
      <c r="AD33" s="26"/>
      <c r="AE33" s="27"/>
      <c r="AF33" s="21"/>
      <c r="AG33" s="21"/>
      <c r="AH33" s="21"/>
    </row>
    <row r="34" spans="1:34">
      <c r="A34" s="18">
        <v>2019</v>
      </c>
      <c r="B34" s="19" t="s">
        <v>60</v>
      </c>
      <c r="C34" s="18" t="s">
        <v>99</v>
      </c>
      <c r="D34" s="20" t="s">
        <v>88</v>
      </c>
      <c r="E34" s="18" t="s">
        <v>63</v>
      </c>
      <c r="F34" s="21" t="s">
        <v>70</v>
      </c>
      <c r="G34" s="18">
        <v>13223</v>
      </c>
      <c r="H34" s="22">
        <v>0.34</v>
      </c>
      <c r="I34" s="22">
        <v>0.69</v>
      </c>
      <c r="J34" s="23">
        <v>43616</v>
      </c>
      <c r="K34" s="23">
        <v>43631</v>
      </c>
      <c r="L34" s="23">
        <v>43703</v>
      </c>
      <c r="M34" s="24">
        <v>7308</v>
      </c>
      <c r="N34" s="25">
        <f t="shared" si="0"/>
        <v>0.55267337215457912</v>
      </c>
      <c r="O34" s="26">
        <v>33</v>
      </c>
      <c r="P34" s="26">
        <v>12.8</v>
      </c>
      <c r="Q34" s="27">
        <v>12</v>
      </c>
      <c r="R34" s="21">
        <f t="shared" si="2"/>
        <v>72</v>
      </c>
      <c r="S34" s="21">
        <v>13</v>
      </c>
      <c r="T34" s="21"/>
      <c r="U34" s="18"/>
      <c r="V34" s="22"/>
      <c r="W34" s="22"/>
      <c r="X34" s="23"/>
      <c r="Y34" s="23"/>
      <c r="Z34" s="23"/>
      <c r="AA34" s="24"/>
      <c r="AB34" s="25"/>
      <c r="AC34" s="26"/>
      <c r="AD34" s="26"/>
      <c r="AE34" s="27"/>
      <c r="AF34" s="21"/>
      <c r="AG34" s="21"/>
      <c r="AH34" s="21"/>
    </row>
    <row r="35" spans="1:34">
      <c r="A35" s="18">
        <v>2019</v>
      </c>
      <c r="B35" s="19" t="s">
        <v>60</v>
      </c>
      <c r="C35" s="18" t="s">
        <v>99</v>
      </c>
      <c r="D35" s="20" t="s">
        <v>79</v>
      </c>
      <c r="E35" s="18" t="s">
        <v>63</v>
      </c>
      <c r="F35" s="21" t="s">
        <v>70</v>
      </c>
      <c r="G35" s="18">
        <v>3967</v>
      </c>
      <c r="H35" s="22">
        <v>0.3</v>
      </c>
      <c r="I35" s="22">
        <v>0.65</v>
      </c>
      <c r="J35" s="23">
        <v>43607</v>
      </c>
      <c r="K35" s="23">
        <v>43627</v>
      </c>
      <c r="L35" s="23">
        <v>43689</v>
      </c>
      <c r="M35" s="24">
        <v>5040.322580645161</v>
      </c>
      <c r="N35" s="25">
        <f t="shared" si="0"/>
        <v>1.2705627881636403</v>
      </c>
      <c r="O35" s="26">
        <v>33</v>
      </c>
      <c r="P35" s="44">
        <v>7.3</v>
      </c>
      <c r="Q35" s="27">
        <v>11</v>
      </c>
      <c r="R35" s="21">
        <f t="shared" si="2"/>
        <v>62</v>
      </c>
      <c r="S35" s="21">
        <v>11</v>
      </c>
      <c r="T35" s="21"/>
      <c r="U35" s="18"/>
      <c r="V35" s="22"/>
      <c r="W35" s="22"/>
      <c r="X35" s="23"/>
      <c r="Y35" s="23"/>
      <c r="Z35" s="23"/>
      <c r="AA35" s="24"/>
      <c r="AB35" s="25"/>
      <c r="AC35" s="26"/>
      <c r="AD35" s="44"/>
      <c r="AE35" s="27"/>
      <c r="AF35" s="21"/>
      <c r="AG35" s="21"/>
      <c r="AH35" s="21"/>
    </row>
    <row r="36" spans="1:34">
      <c r="A36" s="28">
        <v>2020</v>
      </c>
      <c r="B36" s="19" t="s">
        <v>60</v>
      </c>
      <c r="C36" s="18" t="s">
        <v>99</v>
      </c>
      <c r="D36" s="20" t="s">
        <v>94</v>
      </c>
      <c r="E36" s="18" t="s">
        <v>63</v>
      </c>
      <c r="F36" s="28" t="s">
        <v>70</v>
      </c>
      <c r="G36" s="18">
        <v>13200</v>
      </c>
      <c r="H36" s="22">
        <v>0.7</v>
      </c>
      <c r="I36" s="29">
        <v>0.45</v>
      </c>
      <c r="J36" s="30">
        <v>43987</v>
      </c>
      <c r="K36" s="23">
        <v>44002</v>
      </c>
      <c r="L36" s="23">
        <v>44092</v>
      </c>
      <c r="M36" s="24">
        <v>6743</v>
      </c>
      <c r="N36" s="25">
        <f t="shared" si="0"/>
        <v>0.51083333333333336</v>
      </c>
      <c r="O36" s="31">
        <v>32.799999999999997</v>
      </c>
      <c r="P36" s="26">
        <v>10.9</v>
      </c>
      <c r="Q36" s="27">
        <v>17</v>
      </c>
      <c r="R36" s="21">
        <f t="shared" si="2"/>
        <v>90</v>
      </c>
      <c r="S36" s="21">
        <v>6</v>
      </c>
      <c r="T36" s="28"/>
      <c r="U36" s="18"/>
      <c r="V36" s="22"/>
      <c r="W36" s="29"/>
      <c r="X36" s="30"/>
      <c r="Y36" s="23"/>
      <c r="Z36" s="23"/>
      <c r="AA36" s="24"/>
      <c r="AB36" s="25"/>
      <c r="AC36" s="31"/>
      <c r="AD36" s="26"/>
      <c r="AE36" s="27"/>
      <c r="AF36" s="21"/>
      <c r="AG36" s="21"/>
      <c r="AH36" s="21"/>
    </row>
    <row r="37" spans="1:34">
      <c r="A37" s="28">
        <v>2020</v>
      </c>
      <c r="B37" s="19" t="s">
        <v>60</v>
      </c>
      <c r="C37" s="18" t="s">
        <v>99</v>
      </c>
      <c r="D37" s="20" t="s">
        <v>101</v>
      </c>
      <c r="E37" s="18" t="s">
        <v>63</v>
      </c>
      <c r="F37" s="28" t="s">
        <v>102</v>
      </c>
      <c r="G37" s="18">
        <v>16529</v>
      </c>
      <c r="H37" s="22">
        <v>0.7</v>
      </c>
      <c r="I37" s="29">
        <v>0.45</v>
      </c>
      <c r="J37" s="30">
        <v>43972</v>
      </c>
      <c r="K37" s="23">
        <v>43992</v>
      </c>
      <c r="L37" s="23">
        <v>44070</v>
      </c>
      <c r="M37" s="24">
        <v>4291</v>
      </c>
      <c r="N37" s="25">
        <f t="shared" si="0"/>
        <v>0.25960433178050701</v>
      </c>
      <c r="O37" s="31">
        <v>32.799999999999997</v>
      </c>
      <c r="P37" s="26">
        <v>10.9</v>
      </c>
      <c r="Q37" s="27">
        <v>18</v>
      </c>
      <c r="R37" s="21">
        <f t="shared" si="2"/>
        <v>78</v>
      </c>
      <c r="S37" s="21">
        <v>6</v>
      </c>
      <c r="T37" s="28"/>
      <c r="U37" s="18"/>
      <c r="V37" s="22"/>
      <c r="W37" s="29"/>
      <c r="X37" s="30"/>
      <c r="Y37" s="23"/>
      <c r="Z37" s="23"/>
      <c r="AA37" s="24"/>
      <c r="AB37" s="25"/>
      <c r="AC37" s="31"/>
      <c r="AD37" s="26"/>
      <c r="AE37" s="27"/>
      <c r="AF37" s="21"/>
      <c r="AG37" s="21"/>
      <c r="AH37" s="21"/>
    </row>
    <row r="38" spans="1:34">
      <c r="A38" s="28">
        <v>2020</v>
      </c>
      <c r="B38" s="19" t="s">
        <v>60</v>
      </c>
      <c r="C38" s="18" t="s">
        <v>99</v>
      </c>
      <c r="D38" s="20" t="s">
        <v>79</v>
      </c>
      <c r="E38" s="18" t="s">
        <v>63</v>
      </c>
      <c r="F38" s="28" t="s">
        <v>83</v>
      </c>
      <c r="G38" s="18">
        <v>45000</v>
      </c>
      <c r="H38" s="22">
        <v>0.7</v>
      </c>
      <c r="I38" s="29">
        <v>0.45</v>
      </c>
      <c r="J38" s="30">
        <v>43977</v>
      </c>
      <c r="K38" s="23">
        <v>43992</v>
      </c>
      <c r="L38" s="23">
        <v>44068</v>
      </c>
      <c r="M38" s="24">
        <v>6218</v>
      </c>
      <c r="N38" s="25">
        <f t="shared" si="0"/>
        <v>0.13817777777777779</v>
      </c>
      <c r="O38" s="31">
        <v>32.799999999999997</v>
      </c>
      <c r="P38" s="26">
        <v>10.9</v>
      </c>
      <c r="Q38" s="27">
        <v>18</v>
      </c>
      <c r="R38" s="21">
        <f t="shared" si="2"/>
        <v>76</v>
      </c>
      <c r="S38" s="21">
        <v>9</v>
      </c>
      <c r="T38" s="28"/>
      <c r="U38" s="18"/>
      <c r="V38" s="22"/>
      <c r="W38" s="29"/>
      <c r="X38" s="30"/>
      <c r="Y38" s="23"/>
      <c r="Z38" s="23"/>
      <c r="AA38" s="24"/>
      <c r="AB38" s="25"/>
      <c r="AC38" s="31"/>
      <c r="AD38" s="26"/>
      <c r="AE38" s="27"/>
      <c r="AF38" s="21"/>
      <c r="AG38" s="21"/>
      <c r="AH38" s="21"/>
    </row>
    <row r="39" spans="1:34">
      <c r="A39" s="28">
        <v>2020</v>
      </c>
      <c r="B39" s="19" t="s">
        <v>60</v>
      </c>
      <c r="C39" s="18" t="s">
        <v>99</v>
      </c>
      <c r="D39" s="20" t="s">
        <v>103</v>
      </c>
      <c r="E39" s="18" t="s">
        <v>63</v>
      </c>
      <c r="F39" s="28" t="s">
        <v>70</v>
      </c>
      <c r="G39" s="18">
        <v>11000</v>
      </c>
      <c r="H39" s="22">
        <v>0.8</v>
      </c>
      <c r="I39" s="29">
        <v>0.4</v>
      </c>
      <c r="J39" s="30">
        <v>43971</v>
      </c>
      <c r="K39" s="23">
        <v>43991</v>
      </c>
      <c r="L39" s="23">
        <v>44057</v>
      </c>
      <c r="M39" s="24">
        <v>5054</v>
      </c>
      <c r="N39" s="25">
        <f t="shared" si="0"/>
        <v>0.45945454545454545</v>
      </c>
      <c r="O39" s="31">
        <v>34.9</v>
      </c>
      <c r="P39" s="26">
        <v>10.9</v>
      </c>
      <c r="Q39" s="27">
        <v>17</v>
      </c>
      <c r="R39" s="21">
        <f t="shared" si="2"/>
        <v>66</v>
      </c>
      <c r="S39" s="21">
        <v>9</v>
      </c>
      <c r="T39" s="28"/>
      <c r="U39" s="18"/>
      <c r="V39" s="22"/>
      <c r="W39" s="29"/>
      <c r="X39" s="30"/>
      <c r="Y39" s="23"/>
      <c r="Z39" s="23"/>
      <c r="AA39" s="24"/>
      <c r="AB39" s="25"/>
      <c r="AC39" s="31"/>
      <c r="AD39" s="26"/>
      <c r="AE39" s="27"/>
      <c r="AF39" s="21"/>
      <c r="AG39" s="21"/>
      <c r="AH39" s="21"/>
    </row>
    <row r="40" spans="1:34">
      <c r="A40" s="28">
        <v>2020</v>
      </c>
      <c r="B40" s="19" t="s">
        <v>60</v>
      </c>
      <c r="C40" s="18" t="s">
        <v>99</v>
      </c>
      <c r="D40" s="20" t="s">
        <v>92</v>
      </c>
      <c r="E40" s="18" t="s">
        <v>63</v>
      </c>
      <c r="F40" s="28" t="s">
        <v>102</v>
      </c>
      <c r="G40" s="18">
        <v>7562</v>
      </c>
      <c r="H40" s="22">
        <v>0.7</v>
      </c>
      <c r="I40" s="29">
        <v>0.45</v>
      </c>
      <c r="J40" s="30">
        <v>43962</v>
      </c>
      <c r="K40" s="23">
        <v>43980</v>
      </c>
      <c r="L40" s="23">
        <v>44050</v>
      </c>
      <c r="M40" s="24">
        <v>4750</v>
      </c>
      <c r="N40" s="25">
        <f t="shared" si="0"/>
        <v>0.62814070351758799</v>
      </c>
      <c r="O40" s="31">
        <v>34.9</v>
      </c>
      <c r="P40" s="26">
        <v>10.199999999999999</v>
      </c>
      <c r="Q40" s="27">
        <v>14</v>
      </c>
      <c r="R40" s="21">
        <f t="shared" si="2"/>
        <v>70</v>
      </c>
      <c r="S40" s="21">
        <v>11</v>
      </c>
      <c r="T40" s="28"/>
      <c r="U40" s="18"/>
      <c r="V40" s="22"/>
      <c r="W40" s="29"/>
      <c r="X40" s="30"/>
      <c r="Y40" s="23"/>
      <c r="Z40" s="23"/>
      <c r="AA40" s="24"/>
      <c r="AB40" s="25"/>
      <c r="AC40" s="31"/>
      <c r="AD40" s="26"/>
      <c r="AE40" s="27"/>
      <c r="AF40" s="21"/>
      <c r="AG40" s="21"/>
      <c r="AH40" s="21"/>
    </row>
    <row r="41" spans="1:34">
      <c r="A41" s="28">
        <v>2020</v>
      </c>
      <c r="B41" s="19" t="s">
        <v>60</v>
      </c>
      <c r="C41" s="18" t="s">
        <v>99</v>
      </c>
      <c r="D41" s="20" t="s">
        <v>95</v>
      </c>
      <c r="E41" s="18" t="s">
        <v>63</v>
      </c>
      <c r="F41" s="28" t="s">
        <v>100</v>
      </c>
      <c r="G41" s="18">
        <v>5018</v>
      </c>
      <c r="H41" s="22">
        <v>0.7</v>
      </c>
      <c r="I41" s="29">
        <v>0.4</v>
      </c>
      <c r="J41" s="30">
        <v>43949</v>
      </c>
      <c r="K41" s="23">
        <v>43962</v>
      </c>
      <c r="L41" s="23">
        <v>44028</v>
      </c>
      <c r="M41" s="24">
        <v>5731</v>
      </c>
      <c r="N41" s="25">
        <f t="shared" si="0"/>
        <v>1.1420884814667198</v>
      </c>
      <c r="O41" s="31">
        <v>34.9</v>
      </c>
      <c r="P41" s="26">
        <v>10.199999999999999</v>
      </c>
      <c r="Q41" s="27">
        <v>8</v>
      </c>
      <c r="R41" s="21">
        <f t="shared" si="2"/>
        <v>66</v>
      </c>
      <c r="S41" s="21">
        <v>5</v>
      </c>
      <c r="T41" s="28"/>
      <c r="U41" s="18"/>
      <c r="V41" s="22"/>
      <c r="W41" s="29"/>
      <c r="X41" s="30"/>
      <c r="Y41" s="23"/>
      <c r="Z41" s="23"/>
      <c r="AA41" s="24"/>
      <c r="AB41" s="25"/>
      <c r="AC41" s="31"/>
      <c r="AD41" s="26"/>
      <c r="AE41" s="27"/>
      <c r="AF41" s="21"/>
      <c r="AG41" s="21"/>
      <c r="AH41" s="21"/>
    </row>
    <row r="42" spans="1:34">
      <c r="A42" s="18">
        <v>2021</v>
      </c>
      <c r="B42" s="19" t="s">
        <v>60</v>
      </c>
      <c r="C42" s="18" t="s">
        <v>99</v>
      </c>
      <c r="D42" s="32" t="s">
        <v>104</v>
      </c>
      <c r="E42" s="18" t="s">
        <v>63</v>
      </c>
      <c r="F42" s="18" t="s">
        <v>70</v>
      </c>
      <c r="G42" s="18">
        <v>13200</v>
      </c>
      <c r="H42" s="29">
        <v>0.7</v>
      </c>
      <c r="I42" s="29">
        <v>0.57999999999999996</v>
      </c>
      <c r="J42" s="30">
        <v>44338</v>
      </c>
      <c r="K42" s="30">
        <v>44363</v>
      </c>
      <c r="L42" s="30">
        <v>44443</v>
      </c>
      <c r="M42" s="33">
        <v>6672</v>
      </c>
      <c r="N42" s="25">
        <f t="shared" si="0"/>
        <v>0.50545454545454549</v>
      </c>
      <c r="O42" s="31">
        <v>32.5</v>
      </c>
      <c r="P42" s="26">
        <v>14.1</v>
      </c>
      <c r="Q42" s="27">
        <v>19</v>
      </c>
      <c r="R42" s="21">
        <f t="shared" si="2"/>
        <v>80</v>
      </c>
      <c r="S42" s="21">
        <v>13</v>
      </c>
      <c r="T42" s="18"/>
      <c r="U42" s="18"/>
      <c r="V42" s="29"/>
      <c r="W42" s="29"/>
      <c r="X42" s="30"/>
      <c r="Y42" s="30"/>
      <c r="Z42" s="30"/>
      <c r="AA42" s="33"/>
      <c r="AB42" s="25"/>
      <c r="AC42" s="31"/>
      <c r="AD42" s="26"/>
      <c r="AE42" s="27"/>
      <c r="AF42" s="21"/>
      <c r="AG42" s="21"/>
      <c r="AH42" s="21"/>
    </row>
    <row r="43" spans="1:34">
      <c r="A43" s="18">
        <v>2021</v>
      </c>
      <c r="B43" s="19" t="s">
        <v>60</v>
      </c>
      <c r="C43" s="18" t="s">
        <v>99</v>
      </c>
      <c r="D43" s="32" t="s">
        <v>105</v>
      </c>
      <c r="E43" s="18" t="s">
        <v>63</v>
      </c>
      <c r="F43" s="18" t="s">
        <v>70</v>
      </c>
      <c r="G43" s="18">
        <v>16529</v>
      </c>
      <c r="H43" s="29">
        <v>0.7</v>
      </c>
      <c r="I43" s="29">
        <v>0.65</v>
      </c>
      <c r="J43" s="30">
        <v>44336</v>
      </c>
      <c r="K43" s="30">
        <v>44357</v>
      </c>
      <c r="L43" s="30">
        <v>44433</v>
      </c>
      <c r="M43" s="33">
        <v>7178</v>
      </c>
      <c r="N43" s="25">
        <f t="shared" si="0"/>
        <v>0.43426704579829389</v>
      </c>
      <c r="O43" s="31">
        <v>32.5</v>
      </c>
      <c r="P43" s="26">
        <v>14.7</v>
      </c>
      <c r="Q43" s="27">
        <v>17</v>
      </c>
      <c r="R43" s="21">
        <f t="shared" si="2"/>
        <v>76</v>
      </c>
      <c r="S43" s="21">
        <v>13</v>
      </c>
      <c r="T43" s="18"/>
      <c r="U43" s="18"/>
      <c r="V43" s="29"/>
      <c r="W43" s="29"/>
      <c r="X43" s="30"/>
      <c r="Y43" s="30"/>
      <c r="Z43" s="30"/>
      <c r="AA43" s="33"/>
      <c r="AB43" s="25"/>
      <c r="AC43" s="31"/>
      <c r="AD43" s="26"/>
      <c r="AE43" s="27"/>
      <c r="AF43" s="21"/>
      <c r="AG43" s="21"/>
      <c r="AH43" s="21"/>
    </row>
    <row r="44" spans="1:34">
      <c r="A44" s="18">
        <v>2021</v>
      </c>
      <c r="B44" s="19" t="s">
        <v>60</v>
      </c>
      <c r="C44" s="18" t="s">
        <v>99</v>
      </c>
      <c r="D44" s="32" t="s">
        <v>106</v>
      </c>
      <c r="E44" s="18" t="s">
        <v>63</v>
      </c>
      <c r="F44" s="18" t="s">
        <v>67</v>
      </c>
      <c r="G44" s="18">
        <v>45000</v>
      </c>
      <c r="H44" s="29">
        <v>0.7</v>
      </c>
      <c r="I44" s="29">
        <v>0.6</v>
      </c>
      <c r="J44" s="30">
        <v>44337</v>
      </c>
      <c r="K44" s="30">
        <v>44359</v>
      </c>
      <c r="L44" s="30">
        <v>44426</v>
      </c>
      <c r="M44" s="33">
        <v>6339</v>
      </c>
      <c r="N44" s="25">
        <f t="shared" si="0"/>
        <v>0.14086666666666667</v>
      </c>
      <c r="O44" s="31">
        <v>32.5</v>
      </c>
      <c r="P44" s="26">
        <v>14.7</v>
      </c>
      <c r="Q44" s="27">
        <v>12</v>
      </c>
      <c r="R44" s="21">
        <f t="shared" si="2"/>
        <v>67</v>
      </c>
      <c r="S44" s="21">
        <v>13</v>
      </c>
      <c r="T44" s="18"/>
      <c r="U44" s="18"/>
      <c r="V44" s="29"/>
      <c r="W44" s="29"/>
      <c r="X44" s="30"/>
      <c r="Y44" s="30"/>
      <c r="Z44" s="30"/>
      <c r="AA44" s="33"/>
      <c r="AB44" s="25"/>
      <c r="AC44" s="31"/>
      <c r="AD44" s="26"/>
      <c r="AE44" s="27"/>
      <c r="AF44" s="21"/>
      <c r="AG44" s="21"/>
      <c r="AH44" s="21"/>
    </row>
    <row r="45" spans="1:34">
      <c r="A45" s="34">
        <v>2022</v>
      </c>
      <c r="B45" s="34" t="s">
        <v>75</v>
      </c>
      <c r="C45" s="34" t="s">
        <v>107</v>
      </c>
      <c r="D45" s="35" t="s">
        <v>108</v>
      </c>
      <c r="E45" s="34" t="s">
        <v>77</v>
      </c>
      <c r="F45" s="36" t="s">
        <v>81</v>
      </c>
      <c r="G45" s="37">
        <v>39670</v>
      </c>
      <c r="H45" s="38">
        <v>0.33</v>
      </c>
      <c r="I45" s="39">
        <v>0.55000000000000004</v>
      </c>
      <c r="J45" s="40">
        <v>44716</v>
      </c>
      <c r="K45" s="40">
        <v>44732</v>
      </c>
      <c r="L45" s="40">
        <v>44801</v>
      </c>
      <c r="M45" s="41">
        <v>6060.606060606061</v>
      </c>
      <c r="N45" s="25">
        <f t="shared" si="0"/>
        <v>0.15277554980100985</v>
      </c>
      <c r="O45" s="26">
        <v>33.4</v>
      </c>
      <c r="P45" s="26">
        <v>8.8000000000000007</v>
      </c>
      <c r="Q45" s="27">
        <v>15</v>
      </c>
      <c r="R45" s="21">
        <f t="shared" si="2"/>
        <v>69</v>
      </c>
      <c r="S45" s="21">
        <v>12</v>
      </c>
      <c r="T45" s="36"/>
      <c r="U45" s="37"/>
      <c r="V45" s="38"/>
      <c r="W45" s="39"/>
      <c r="X45" s="40"/>
      <c r="Y45" s="40"/>
      <c r="Z45" s="40"/>
      <c r="AA45" s="41"/>
      <c r="AB45" s="25"/>
      <c r="AC45" s="26"/>
      <c r="AD45" s="26"/>
      <c r="AE45" s="27"/>
      <c r="AF45" s="21"/>
      <c r="AG45" s="21"/>
      <c r="AH45" s="21"/>
    </row>
    <row r="46" spans="1:34">
      <c r="A46" s="34">
        <v>2022</v>
      </c>
      <c r="B46" s="34" t="s">
        <v>75</v>
      </c>
      <c r="C46" s="34" t="s">
        <v>107</v>
      </c>
      <c r="D46" s="35" t="s">
        <v>101</v>
      </c>
      <c r="E46" s="34" t="s">
        <v>77</v>
      </c>
      <c r="F46" s="36" t="s">
        <v>70</v>
      </c>
      <c r="G46" s="37">
        <v>11550</v>
      </c>
      <c r="H46" s="38">
        <v>0.35</v>
      </c>
      <c r="I46" s="39">
        <v>0.5</v>
      </c>
      <c r="J46" s="40">
        <v>44714</v>
      </c>
      <c r="K46" s="40">
        <v>44732</v>
      </c>
      <c r="L46" s="40">
        <v>44797</v>
      </c>
      <c r="M46" s="41">
        <v>4242.424242424242</v>
      </c>
      <c r="N46" s="25">
        <f t="shared" si="0"/>
        <v>0.3673094582185491</v>
      </c>
      <c r="O46" s="26">
        <v>33.4</v>
      </c>
      <c r="P46" s="26">
        <v>14.6</v>
      </c>
      <c r="Q46" s="27">
        <v>15</v>
      </c>
      <c r="R46" s="21">
        <f t="shared" si="2"/>
        <v>65</v>
      </c>
      <c r="S46" s="21">
        <v>8</v>
      </c>
      <c r="T46" s="36"/>
      <c r="U46" s="37"/>
      <c r="V46" s="38"/>
      <c r="W46" s="39"/>
      <c r="X46" s="40"/>
      <c r="Y46" s="40"/>
      <c r="Z46" s="40"/>
      <c r="AA46" s="41"/>
      <c r="AB46" s="25"/>
      <c r="AC46" s="26"/>
      <c r="AD46" s="26"/>
      <c r="AE46" s="27"/>
      <c r="AF46" s="21"/>
      <c r="AG46" s="21"/>
      <c r="AH46" s="21"/>
    </row>
    <row r="47" spans="1:34">
      <c r="A47" s="34">
        <v>2022</v>
      </c>
      <c r="B47" s="34" t="s">
        <v>75</v>
      </c>
      <c r="C47" s="34" t="s">
        <v>107</v>
      </c>
      <c r="D47" s="35" t="s">
        <v>94</v>
      </c>
      <c r="E47" s="34" t="s">
        <v>77</v>
      </c>
      <c r="F47" s="36" t="s">
        <v>83</v>
      </c>
      <c r="G47" s="37">
        <v>7600</v>
      </c>
      <c r="H47" s="38">
        <v>0.33</v>
      </c>
      <c r="I47" s="39">
        <v>0.5</v>
      </c>
      <c r="J47" s="40">
        <v>44708</v>
      </c>
      <c r="K47" s="40">
        <v>44724</v>
      </c>
      <c r="L47" s="40">
        <v>44795</v>
      </c>
      <c r="M47" s="41">
        <v>6842.105263157895</v>
      </c>
      <c r="N47" s="25">
        <f t="shared" si="0"/>
        <v>0.90027700831024937</v>
      </c>
      <c r="O47" s="26">
        <v>33.4</v>
      </c>
      <c r="P47" s="26">
        <v>14.6</v>
      </c>
      <c r="Q47" s="27">
        <v>16</v>
      </c>
      <c r="R47" s="21">
        <f t="shared" si="2"/>
        <v>71</v>
      </c>
      <c r="S47" s="21">
        <v>12</v>
      </c>
      <c r="T47" s="36"/>
      <c r="U47" s="37"/>
      <c r="V47" s="38"/>
      <c r="W47" s="39"/>
      <c r="X47" s="40"/>
      <c r="Y47" s="40"/>
      <c r="Z47" s="40"/>
      <c r="AA47" s="41"/>
      <c r="AB47" s="25"/>
      <c r="AC47" s="26"/>
      <c r="AD47" s="26"/>
      <c r="AE47" s="27"/>
      <c r="AF47" s="21"/>
      <c r="AG47" s="21"/>
      <c r="AH47" s="21"/>
    </row>
    <row r="48" spans="1:34">
      <c r="A48" s="34">
        <v>2022</v>
      </c>
      <c r="B48" s="34" t="s">
        <v>75</v>
      </c>
      <c r="C48" s="34" t="s">
        <v>107</v>
      </c>
      <c r="D48" s="35" t="s">
        <v>66</v>
      </c>
      <c r="E48" s="34" t="s">
        <v>77</v>
      </c>
      <c r="F48" s="36" t="s">
        <v>70</v>
      </c>
      <c r="G48" s="37">
        <v>11900</v>
      </c>
      <c r="H48" s="38">
        <v>0.25</v>
      </c>
      <c r="I48" s="39">
        <v>0.55000000000000004</v>
      </c>
      <c r="J48" s="40">
        <v>44698</v>
      </c>
      <c r="K48" s="40">
        <v>44713</v>
      </c>
      <c r="L48" s="40">
        <v>44776</v>
      </c>
      <c r="M48" s="41">
        <v>5042.0168067226887</v>
      </c>
      <c r="N48" s="25">
        <f t="shared" si="0"/>
        <v>0.42369889132123434</v>
      </c>
      <c r="O48" s="26">
        <v>33.4</v>
      </c>
      <c r="P48" s="26">
        <v>8</v>
      </c>
      <c r="Q48" s="27">
        <v>11</v>
      </c>
      <c r="R48" s="21">
        <f t="shared" si="2"/>
        <v>63</v>
      </c>
      <c r="S48" s="21">
        <v>12</v>
      </c>
      <c r="T48" s="36"/>
      <c r="U48" s="37"/>
      <c r="V48" s="38"/>
      <c r="W48" s="39"/>
      <c r="X48" s="40"/>
      <c r="Y48" s="40"/>
      <c r="Z48" s="40"/>
      <c r="AA48" s="41"/>
      <c r="AB48" s="25"/>
      <c r="AC48" s="26"/>
      <c r="AD48" s="26"/>
      <c r="AE48" s="27"/>
      <c r="AF48" s="21"/>
      <c r="AG48" s="21"/>
      <c r="AH48" s="21"/>
    </row>
    <row r="49" spans="1:34">
      <c r="A49" s="18">
        <v>2019</v>
      </c>
      <c r="B49" s="19" t="s">
        <v>60</v>
      </c>
      <c r="C49" s="18" t="s">
        <v>109</v>
      </c>
      <c r="D49" s="20" t="s">
        <v>108</v>
      </c>
      <c r="E49" s="18" t="s">
        <v>63</v>
      </c>
      <c r="F49" s="21" t="s">
        <v>64</v>
      </c>
      <c r="G49" s="18">
        <v>37950</v>
      </c>
      <c r="H49" s="22">
        <v>0.35</v>
      </c>
      <c r="I49" s="22">
        <v>0.67</v>
      </c>
      <c r="J49" s="23">
        <v>43632</v>
      </c>
      <c r="K49" s="23">
        <v>43647</v>
      </c>
      <c r="L49" s="23">
        <v>43724</v>
      </c>
      <c r="M49" s="24">
        <v>9599.0650845019773</v>
      </c>
      <c r="N49" s="25">
        <f t="shared" si="0"/>
        <v>0.25293979142297701</v>
      </c>
      <c r="O49" s="44">
        <v>35.6</v>
      </c>
      <c r="P49" s="26">
        <v>14.6</v>
      </c>
      <c r="Q49" s="27">
        <v>11</v>
      </c>
      <c r="R49" s="21">
        <f t="shared" si="2"/>
        <v>77</v>
      </c>
      <c r="S49" s="26">
        <v>13</v>
      </c>
      <c r="T49" s="21"/>
      <c r="U49" s="18"/>
      <c r="V49" s="22"/>
      <c r="W49" s="22"/>
      <c r="X49" s="23"/>
      <c r="Y49" s="23"/>
      <c r="Z49" s="23"/>
      <c r="AA49" s="24"/>
      <c r="AB49" s="25"/>
      <c r="AC49" s="44"/>
      <c r="AD49" s="26"/>
      <c r="AE49" s="27"/>
      <c r="AF49" s="21"/>
      <c r="AG49" s="26"/>
      <c r="AH49" s="21"/>
    </row>
    <row r="50" spans="1:34">
      <c r="A50" s="18">
        <v>2019</v>
      </c>
      <c r="B50" s="19" t="s">
        <v>60</v>
      </c>
      <c r="C50" s="18" t="s">
        <v>109</v>
      </c>
      <c r="D50" s="20" t="s">
        <v>101</v>
      </c>
      <c r="E50" s="18" t="s">
        <v>63</v>
      </c>
      <c r="F50" s="21" t="s">
        <v>64</v>
      </c>
      <c r="G50" s="18">
        <v>11550</v>
      </c>
      <c r="H50" s="22">
        <v>0.32</v>
      </c>
      <c r="I50" s="22">
        <v>0.69</v>
      </c>
      <c r="J50" s="23">
        <v>43623</v>
      </c>
      <c r="K50" s="23">
        <v>43642</v>
      </c>
      <c r="L50" s="23">
        <v>43712</v>
      </c>
      <c r="M50" s="24">
        <v>8688.3368569415088</v>
      </c>
      <c r="N50" s="25">
        <f t="shared" si="0"/>
        <v>0.75223695731095319</v>
      </c>
      <c r="O50" s="26">
        <v>35.6</v>
      </c>
      <c r="P50" s="26">
        <v>14.6</v>
      </c>
      <c r="Q50" s="27">
        <v>9</v>
      </c>
      <c r="R50" s="21">
        <f t="shared" si="2"/>
        <v>70</v>
      </c>
      <c r="S50" s="21">
        <v>13</v>
      </c>
      <c r="T50" s="21"/>
      <c r="U50" s="18"/>
      <c r="V50" s="22"/>
      <c r="W50" s="22"/>
      <c r="X50" s="23"/>
      <c r="Y50" s="23"/>
      <c r="Z50" s="23"/>
      <c r="AA50" s="24"/>
      <c r="AB50" s="25"/>
      <c r="AC50" s="26"/>
      <c r="AD50" s="26"/>
      <c r="AE50" s="27"/>
      <c r="AF50" s="21"/>
      <c r="AG50" s="21"/>
      <c r="AH50" s="21"/>
    </row>
    <row r="51" spans="1:34">
      <c r="A51" s="18">
        <v>2019</v>
      </c>
      <c r="B51" s="19" t="s">
        <v>60</v>
      </c>
      <c r="C51" s="18" t="s">
        <v>109</v>
      </c>
      <c r="D51" s="20" t="s">
        <v>110</v>
      </c>
      <c r="E51" s="18" t="s">
        <v>63</v>
      </c>
      <c r="F51" s="21" t="s">
        <v>64</v>
      </c>
      <c r="G51" s="18">
        <v>13569</v>
      </c>
      <c r="H51" s="22">
        <v>0.35</v>
      </c>
      <c r="I51" s="22">
        <v>0.62</v>
      </c>
      <c r="J51" s="23">
        <v>43624</v>
      </c>
      <c r="K51" s="23">
        <v>43641</v>
      </c>
      <c r="L51" s="23">
        <v>43711</v>
      </c>
      <c r="M51" s="24">
        <v>9403.1247696956289</v>
      </c>
      <c r="N51" s="25">
        <f t="shared" si="0"/>
        <v>0.69298583312665851</v>
      </c>
      <c r="O51" s="44">
        <v>35.6</v>
      </c>
      <c r="P51" s="26">
        <v>14.6</v>
      </c>
      <c r="Q51" s="27">
        <v>9</v>
      </c>
      <c r="R51" s="21">
        <f t="shared" si="2"/>
        <v>70</v>
      </c>
      <c r="S51" s="21">
        <v>13</v>
      </c>
      <c r="T51" s="21"/>
      <c r="U51" s="18"/>
      <c r="V51" s="22"/>
      <c r="W51" s="22"/>
      <c r="X51" s="23"/>
      <c r="Y51" s="23"/>
      <c r="Z51" s="23"/>
      <c r="AA51" s="24"/>
      <c r="AB51" s="25"/>
      <c r="AC51" s="44"/>
      <c r="AD51" s="26"/>
      <c r="AE51" s="27"/>
      <c r="AF51" s="21"/>
      <c r="AG51" s="21"/>
      <c r="AH51" s="21"/>
    </row>
    <row r="52" spans="1:34">
      <c r="A52" s="28">
        <v>2020</v>
      </c>
      <c r="B52" s="19" t="s">
        <v>60</v>
      </c>
      <c r="C52" s="18" t="s">
        <v>109</v>
      </c>
      <c r="D52" s="20" t="s">
        <v>108</v>
      </c>
      <c r="E52" s="18" t="s">
        <v>63</v>
      </c>
      <c r="F52" s="28" t="s">
        <v>64</v>
      </c>
      <c r="G52" s="18">
        <v>37950</v>
      </c>
      <c r="H52" s="22">
        <v>0.41</v>
      </c>
      <c r="I52" s="29">
        <v>0.67</v>
      </c>
      <c r="J52" s="30">
        <v>43997</v>
      </c>
      <c r="K52" s="23">
        <v>44014</v>
      </c>
      <c r="L52" s="23">
        <v>44110</v>
      </c>
      <c r="M52" s="24">
        <v>4034</v>
      </c>
      <c r="N52" s="25">
        <f t="shared" si="0"/>
        <v>0.10629776021080369</v>
      </c>
      <c r="O52" s="31">
        <v>34.1</v>
      </c>
      <c r="P52" s="26">
        <v>8.1999999999999993</v>
      </c>
      <c r="Q52" s="27">
        <v>27</v>
      </c>
      <c r="R52" s="21">
        <f t="shared" si="2"/>
        <v>96</v>
      </c>
      <c r="S52" s="21">
        <v>6</v>
      </c>
      <c r="T52" s="28"/>
      <c r="U52" s="18"/>
      <c r="V52" s="22"/>
      <c r="W52" s="29"/>
      <c r="X52" s="30"/>
      <c r="Y52" s="23"/>
      <c r="Z52" s="23"/>
      <c r="AA52" s="24"/>
      <c r="AB52" s="25"/>
      <c r="AC52" s="31"/>
      <c r="AD52" s="26"/>
      <c r="AE52" s="27"/>
      <c r="AF52" s="21"/>
      <c r="AG52" s="21"/>
      <c r="AH52" s="21"/>
    </row>
    <row r="53" spans="1:34">
      <c r="A53" s="28">
        <v>2020</v>
      </c>
      <c r="B53" s="19" t="s">
        <v>60</v>
      </c>
      <c r="C53" s="18" t="s">
        <v>109</v>
      </c>
      <c r="D53" s="20" t="s">
        <v>80</v>
      </c>
      <c r="E53" s="18" t="s">
        <v>63</v>
      </c>
      <c r="F53" s="28" t="s">
        <v>64</v>
      </c>
      <c r="G53" s="18">
        <v>11550</v>
      </c>
      <c r="H53" s="22">
        <v>0.38</v>
      </c>
      <c r="I53" s="29">
        <v>0.68</v>
      </c>
      <c r="J53" s="30">
        <v>43992</v>
      </c>
      <c r="K53" s="23">
        <v>44014</v>
      </c>
      <c r="L53" s="23">
        <v>44093</v>
      </c>
      <c r="M53" s="24">
        <v>4642</v>
      </c>
      <c r="N53" s="25">
        <f t="shared" si="0"/>
        <v>0.40190476190476193</v>
      </c>
      <c r="O53" s="31">
        <v>34.1</v>
      </c>
      <c r="P53" s="26">
        <v>8.1999999999999993</v>
      </c>
      <c r="Q53" s="27">
        <v>25</v>
      </c>
      <c r="R53" s="21">
        <f t="shared" si="2"/>
        <v>79</v>
      </c>
      <c r="S53" s="21">
        <v>6</v>
      </c>
      <c r="T53" s="28"/>
      <c r="U53" s="18"/>
      <c r="V53" s="22"/>
      <c r="W53" s="29"/>
      <c r="X53" s="30"/>
      <c r="Y53" s="23"/>
      <c r="Z53" s="23"/>
      <c r="AA53" s="24"/>
      <c r="AB53" s="25"/>
      <c r="AC53" s="31"/>
      <c r="AD53" s="26"/>
      <c r="AE53" s="27"/>
      <c r="AF53" s="21"/>
      <c r="AG53" s="21"/>
      <c r="AH53" s="21"/>
    </row>
    <row r="54" spans="1:34">
      <c r="A54" s="28">
        <v>2020</v>
      </c>
      <c r="B54" s="19" t="s">
        <v>60</v>
      </c>
      <c r="C54" s="18" t="s">
        <v>109</v>
      </c>
      <c r="D54" s="20" t="s">
        <v>110</v>
      </c>
      <c r="E54" s="18" t="s">
        <v>63</v>
      </c>
      <c r="F54" s="28" t="s">
        <v>111</v>
      </c>
      <c r="G54" s="18">
        <v>16830</v>
      </c>
      <c r="H54" s="22">
        <v>0.38</v>
      </c>
      <c r="I54" s="29">
        <v>0.38</v>
      </c>
      <c r="J54" s="30">
        <v>43958</v>
      </c>
      <c r="K54" s="23">
        <v>43972</v>
      </c>
      <c r="L54" s="23">
        <v>44031</v>
      </c>
      <c r="M54" s="24">
        <v>5472</v>
      </c>
      <c r="N54" s="25">
        <f t="shared" si="0"/>
        <v>0.32513368983957219</v>
      </c>
      <c r="O54" s="31">
        <v>36</v>
      </c>
      <c r="P54" s="26">
        <v>15.2</v>
      </c>
      <c r="Q54" s="27">
        <v>3</v>
      </c>
      <c r="R54" s="21">
        <f t="shared" si="2"/>
        <v>59</v>
      </c>
      <c r="S54" s="21">
        <v>6</v>
      </c>
      <c r="T54" s="28"/>
      <c r="U54" s="18"/>
      <c r="V54" s="22"/>
      <c r="W54" s="29"/>
      <c r="X54" s="30"/>
      <c r="Y54" s="23"/>
      <c r="Z54" s="23"/>
      <c r="AA54" s="24"/>
      <c r="AB54" s="25"/>
      <c r="AC54" s="31"/>
      <c r="AD54" s="26"/>
      <c r="AE54" s="27"/>
      <c r="AF54" s="21"/>
      <c r="AG54" s="21"/>
      <c r="AH54" s="21"/>
    </row>
    <row r="55" spans="1:34">
      <c r="A55" s="18">
        <v>2021</v>
      </c>
      <c r="B55" s="19" t="s">
        <v>60</v>
      </c>
      <c r="C55" s="18" t="s">
        <v>109</v>
      </c>
      <c r="D55" s="32" t="s">
        <v>112</v>
      </c>
      <c r="E55" s="18" t="s">
        <v>63</v>
      </c>
      <c r="F55" s="18" t="s">
        <v>64</v>
      </c>
      <c r="G55" s="18">
        <v>9900</v>
      </c>
      <c r="H55" s="29">
        <v>0.35</v>
      </c>
      <c r="I55" s="29">
        <v>0.55000000000000004</v>
      </c>
      <c r="J55" s="30">
        <v>44348</v>
      </c>
      <c r="K55" s="30">
        <v>44371</v>
      </c>
      <c r="L55" s="30">
        <v>44465</v>
      </c>
      <c r="M55" s="33">
        <v>6515.151515151515</v>
      </c>
      <c r="N55" s="25">
        <f t="shared" si="0"/>
        <v>0.6580961126415672</v>
      </c>
      <c r="O55" s="31">
        <v>35.200000000000003</v>
      </c>
      <c r="P55" s="26">
        <v>13.2</v>
      </c>
      <c r="Q55" s="27">
        <v>20</v>
      </c>
      <c r="R55" s="21">
        <f t="shared" si="2"/>
        <v>94</v>
      </c>
      <c r="S55" s="21">
        <v>13</v>
      </c>
      <c r="T55" s="18"/>
      <c r="U55" s="18"/>
      <c r="V55" s="29"/>
      <c r="W55" s="29"/>
      <c r="X55" s="30"/>
      <c r="Y55" s="30"/>
      <c r="Z55" s="30"/>
      <c r="AA55" s="33"/>
      <c r="AB55" s="25"/>
      <c r="AC55" s="31"/>
      <c r="AD55" s="26"/>
      <c r="AE55" s="27"/>
      <c r="AF55" s="21"/>
      <c r="AG55" s="21"/>
      <c r="AH55" s="21"/>
    </row>
    <row r="56" spans="1:34">
      <c r="A56" s="18">
        <v>2021</v>
      </c>
      <c r="B56" s="19" t="s">
        <v>60</v>
      </c>
      <c r="C56" s="18" t="s">
        <v>109</v>
      </c>
      <c r="D56" s="32" t="s">
        <v>113</v>
      </c>
      <c r="E56" s="18" t="s">
        <v>63</v>
      </c>
      <c r="F56" s="18" t="s">
        <v>64</v>
      </c>
      <c r="G56" s="18">
        <v>13200</v>
      </c>
      <c r="H56" s="29">
        <v>0.4</v>
      </c>
      <c r="I56" s="29">
        <v>0.65</v>
      </c>
      <c r="J56" s="30">
        <v>44361</v>
      </c>
      <c r="K56" s="30">
        <v>44384</v>
      </c>
      <c r="L56" s="30"/>
      <c r="M56" s="33">
        <v>0</v>
      </c>
      <c r="N56" s="25">
        <f t="shared" si="0"/>
        <v>0</v>
      </c>
      <c r="O56" s="31">
        <v>35.200000000000003</v>
      </c>
      <c r="P56" s="26">
        <v>17.100000000000001</v>
      </c>
      <c r="Q56" s="27"/>
      <c r="R56" s="21">
        <v>0</v>
      </c>
      <c r="S56" s="21"/>
      <c r="T56" s="18"/>
      <c r="U56" s="18"/>
      <c r="V56" s="29"/>
      <c r="W56" s="29"/>
      <c r="X56" s="30"/>
      <c r="Y56" s="30"/>
      <c r="Z56" s="30"/>
      <c r="AA56" s="33"/>
      <c r="AB56" s="25"/>
      <c r="AC56" s="31"/>
      <c r="AD56" s="26"/>
      <c r="AE56" s="27"/>
      <c r="AF56" s="21"/>
      <c r="AG56" s="21"/>
      <c r="AH56" s="21"/>
    </row>
    <row r="57" spans="1:34">
      <c r="A57" s="18">
        <v>2021</v>
      </c>
      <c r="B57" s="19" t="s">
        <v>60</v>
      </c>
      <c r="C57" s="18" t="s">
        <v>109</v>
      </c>
      <c r="D57" s="32" t="s">
        <v>114</v>
      </c>
      <c r="E57" s="18" t="s">
        <v>63</v>
      </c>
      <c r="F57" s="18" t="s">
        <v>74</v>
      </c>
      <c r="G57" s="18">
        <v>9917</v>
      </c>
      <c r="H57" s="29">
        <v>0.4</v>
      </c>
      <c r="I57" s="29">
        <v>0.7</v>
      </c>
      <c r="J57" s="30">
        <v>44352</v>
      </c>
      <c r="K57" s="30">
        <v>44376</v>
      </c>
      <c r="L57" s="30"/>
      <c r="M57" s="33">
        <v>0</v>
      </c>
      <c r="N57" s="25">
        <f t="shared" si="0"/>
        <v>0</v>
      </c>
      <c r="O57" s="31">
        <v>35.200000000000003</v>
      </c>
      <c r="P57" s="26">
        <v>17.100000000000001</v>
      </c>
      <c r="Q57" s="27"/>
      <c r="R57" s="21">
        <v>0</v>
      </c>
      <c r="S57" s="21"/>
      <c r="T57" s="18"/>
      <c r="U57" s="18"/>
      <c r="V57" s="29"/>
      <c r="W57" s="29"/>
      <c r="X57" s="30"/>
      <c r="Y57" s="30"/>
      <c r="Z57" s="30"/>
      <c r="AA57" s="33"/>
      <c r="AB57" s="25"/>
      <c r="AC57" s="31"/>
      <c r="AD57" s="26"/>
      <c r="AE57" s="27"/>
      <c r="AF57" s="21"/>
      <c r="AG57" s="21"/>
      <c r="AH57" s="21"/>
    </row>
    <row r="58" spans="1:34">
      <c r="A58" s="34">
        <v>2022</v>
      </c>
      <c r="B58" s="34" t="s">
        <v>75</v>
      </c>
      <c r="C58" s="34" t="s">
        <v>115</v>
      </c>
      <c r="D58" s="35" t="s">
        <v>95</v>
      </c>
      <c r="E58" s="34" t="s">
        <v>77</v>
      </c>
      <c r="F58" s="36" t="s">
        <v>64</v>
      </c>
      <c r="G58" s="37">
        <v>9900</v>
      </c>
      <c r="H58" s="38">
        <v>0.31</v>
      </c>
      <c r="I58" s="39">
        <v>0.58000000000000007</v>
      </c>
      <c r="J58" s="40">
        <v>44718</v>
      </c>
      <c r="K58" s="40">
        <v>44737</v>
      </c>
      <c r="L58" s="40">
        <v>44809</v>
      </c>
      <c r="M58" s="41">
        <v>0</v>
      </c>
      <c r="N58" s="25">
        <f t="shared" si="0"/>
        <v>0</v>
      </c>
      <c r="O58" s="26">
        <v>35.299999999999997</v>
      </c>
      <c r="P58" s="26">
        <v>13.2</v>
      </c>
      <c r="Q58" s="27">
        <v>21</v>
      </c>
      <c r="R58" s="21">
        <f>L58-K58</f>
        <v>72</v>
      </c>
      <c r="S58" s="21">
        <v>11</v>
      </c>
      <c r="T58" s="36"/>
      <c r="U58" s="37"/>
      <c r="V58" s="38"/>
      <c r="W58" s="39"/>
      <c r="X58" s="40"/>
      <c r="Y58" s="40"/>
      <c r="Z58" s="40"/>
      <c r="AA58" s="41"/>
      <c r="AB58" s="25"/>
      <c r="AC58" s="26"/>
      <c r="AD58" s="26"/>
      <c r="AE58" s="27"/>
      <c r="AF58" s="21"/>
      <c r="AG58" s="21"/>
      <c r="AH58" s="21"/>
    </row>
    <row r="59" spans="1:34">
      <c r="A59" s="34">
        <v>2022</v>
      </c>
      <c r="B59" s="34" t="s">
        <v>75</v>
      </c>
      <c r="C59" s="34" t="s">
        <v>115</v>
      </c>
      <c r="D59" s="35" t="s">
        <v>88</v>
      </c>
      <c r="E59" s="34" t="s">
        <v>77</v>
      </c>
      <c r="F59" s="36" t="s">
        <v>64</v>
      </c>
      <c r="G59" s="37">
        <v>37025</v>
      </c>
      <c r="H59" s="38">
        <v>0.27</v>
      </c>
      <c r="I59" s="39">
        <v>0.55000000000000004</v>
      </c>
      <c r="J59" s="40">
        <v>44698</v>
      </c>
      <c r="K59" s="40">
        <v>44716</v>
      </c>
      <c r="L59" s="40">
        <v>44783</v>
      </c>
      <c r="M59" s="41">
        <v>7562.4577987846051</v>
      </c>
      <c r="N59" s="25">
        <f t="shared" si="0"/>
        <v>0.20425274270856461</v>
      </c>
      <c r="O59" s="26">
        <v>35.9</v>
      </c>
      <c r="P59" s="26">
        <v>19.100000000000001</v>
      </c>
      <c r="Q59" s="27">
        <v>19</v>
      </c>
      <c r="R59" s="21">
        <f>L59-K59</f>
        <v>67</v>
      </c>
      <c r="S59" s="26">
        <v>11</v>
      </c>
      <c r="T59" s="36"/>
      <c r="U59" s="37"/>
      <c r="V59" s="38"/>
      <c r="W59" s="39"/>
      <c r="X59" s="40"/>
      <c r="Y59" s="40"/>
      <c r="Z59" s="40"/>
      <c r="AA59" s="41"/>
      <c r="AB59" s="25"/>
      <c r="AC59" s="26"/>
      <c r="AD59" s="26"/>
      <c r="AE59" s="27"/>
      <c r="AF59" s="21"/>
      <c r="AG59" s="26"/>
      <c r="AH59" s="21"/>
    </row>
    <row r="60" spans="1:34">
      <c r="A60" s="34">
        <v>2022</v>
      </c>
      <c r="B60" s="34" t="s">
        <v>75</v>
      </c>
      <c r="C60" s="34" t="s">
        <v>115</v>
      </c>
      <c r="D60" s="35" t="s">
        <v>85</v>
      </c>
      <c r="E60" s="34" t="s">
        <v>77</v>
      </c>
      <c r="F60" s="36" t="s">
        <v>83</v>
      </c>
      <c r="G60" s="37">
        <v>34710</v>
      </c>
      <c r="H60" s="38">
        <v>0.3</v>
      </c>
      <c r="I60" s="39">
        <v>0.55000000000000004</v>
      </c>
      <c r="J60" s="40">
        <v>44696</v>
      </c>
      <c r="K60" s="40">
        <v>44722</v>
      </c>
      <c r="L60" s="40">
        <v>44786</v>
      </c>
      <c r="M60" s="41">
        <v>7562.6620570440791</v>
      </c>
      <c r="N60" s="25">
        <f t="shared" si="0"/>
        <v>0.21788136148211118</v>
      </c>
      <c r="O60" s="26">
        <v>35.9</v>
      </c>
      <c r="P60" s="26">
        <v>19.100000000000001</v>
      </c>
      <c r="Q60" s="27">
        <v>19</v>
      </c>
      <c r="R60" s="21">
        <f>L60-K60</f>
        <v>64</v>
      </c>
      <c r="S60" s="26">
        <v>12</v>
      </c>
      <c r="T60" s="36"/>
      <c r="U60" s="37"/>
      <c r="V60" s="38"/>
      <c r="W60" s="39"/>
      <c r="X60" s="40"/>
      <c r="Y60" s="40"/>
      <c r="Z60" s="40"/>
      <c r="AA60" s="41"/>
      <c r="AB60" s="25"/>
      <c r="AC60" s="26"/>
      <c r="AD60" s="26"/>
      <c r="AE60" s="27"/>
      <c r="AF60" s="21"/>
      <c r="AG60" s="26"/>
      <c r="AH60" s="21"/>
    </row>
    <row r="61" spans="1:34">
      <c r="A61" s="34">
        <v>2022</v>
      </c>
      <c r="B61" s="34" t="s">
        <v>75</v>
      </c>
      <c r="C61" s="34" t="s">
        <v>115</v>
      </c>
      <c r="D61" s="35" t="s">
        <v>110</v>
      </c>
      <c r="E61" s="34" t="s">
        <v>77</v>
      </c>
      <c r="F61" s="36" t="s">
        <v>74</v>
      </c>
      <c r="G61" s="37">
        <v>9917</v>
      </c>
      <c r="H61" s="38">
        <v>0.35</v>
      </c>
      <c r="I61" s="39">
        <v>0.5</v>
      </c>
      <c r="J61" s="40">
        <v>44703</v>
      </c>
      <c r="K61" s="40">
        <v>44722</v>
      </c>
      <c r="L61" s="40">
        <v>44786</v>
      </c>
      <c r="M61" s="41">
        <v>4033.4778662902086</v>
      </c>
      <c r="N61" s="25">
        <f t="shared" si="0"/>
        <v>0.40672359244632533</v>
      </c>
      <c r="O61" s="26">
        <v>35.9</v>
      </c>
      <c r="P61" s="26">
        <v>19.100000000000001</v>
      </c>
      <c r="Q61" s="27">
        <v>19</v>
      </c>
      <c r="R61" s="21">
        <f>L61-K61</f>
        <v>64</v>
      </c>
      <c r="S61" s="21">
        <v>12</v>
      </c>
      <c r="T61" s="36"/>
      <c r="U61" s="37"/>
      <c r="V61" s="38"/>
      <c r="W61" s="39"/>
      <c r="X61" s="40"/>
      <c r="Y61" s="40"/>
      <c r="Z61" s="40"/>
      <c r="AA61" s="41"/>
      <c r="AB61" s="25"/>
      <c r="AC61" s="26"/>
      <c r="AD61" s="26"/>
      <c r="AE61" s="27"/>
      <c r="AF61" s="21"/>
      <c r="AG61" s="21"/>
      <c r="AH61" s="21"/>
    </row>
    <row r="62" spans="1:34"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1D93-1F94-4E13-BA6E-2065F0ACFED0}">
  <dimension ref="A1:O61"/>
  <sheetViews>
    <sheetView zoomScale="55" zoomScaleNormal="55" workbookViewId="0"/>
  </sheetViews>
  <sheetFormatPr defaultRowHeight="17.399999999999999"/>
  <cols>
    <col min="1" max="1" width="6.5" bestFit="1" customWidth="1"/>
    <col min="2" max="3" width="7.59765625" bestFit="1" customWidth="1"/>
    <col min="4" max="4" width="18.296875" bestFit="1" customWidth="1"/>
    <col min="5" max="6" width="12.5" bestFit="1" customWidth="1"/>
    <col min="7" max="11" width="9.3984375" bestFit="1" customWidth="1"/>
    <col min="12" max="12" width="15.3984375" bestFit="1" customWidth="1"/>
    <col min="13" max="13" width="16.09765625" bestFit="1" customWidth="1"/>
    <col min="14" max="14" width="9.3984375" customWidth="1"/>
    <col min="16" max="16" width="25.69921875" bestFit="1" customWidth="1"/>
    <col min="17" max="17" width="13.796875" bestFit="1" customWidth="1"/>
    <col min="18" max="18" width="9.3984375" customWidth="1"/>
    <col min="19" max="19" width="13.19921875" bestFit="1" customWidth="1"/>
    <col min="20" max="20" width="15.59765625" bestFit="1" customWidth="1"/>
    <col min="21" max="21" width="16.296875" bestFit="1" customWidth="1"/>
    <col min="22" max="22" width="10.19921875" customWidth="1"/>
    <col min="23" max="24" width="13.19921875" bestFit="1" customWidth="1"/>
    <col min="25" max="25" width="9.3984375" customWidth="1"/>
    <col min="26" max="26" width="15.3984375" customWidth="1"/>
    <col min="27" max="27" width="16.19921875" bestFit="1" customWidth="1"/>
    <col min="28" max="28" width="12.5" bestFit="1" customWidth="1"/>
    <col min="29" max="29" width="13.19921875" bestFit="1" customWidth="1"/>
    <col min="30" max="30" width="12.5" bestFit="1" customWidth="1"/>
    <col min="31" max="34" width="13.19921875" bestFit="1" customWidth="1"/>
  </cols>
  <sheetData>
    <row r="1" spans="1:15">
      <c r="A1" s="67" t="s">
        <v>10</v>
      </c>
      <c r="B1" s="68" t="s">
        <v>43</v>
      </c>
      <c r="C1" s="68" t="s">
        <v>44</v>
      </c>
      <c r="D1" s="69" t="s">
        <v>46</v>
      </c>
      <c r="E1" s="63" t="s">
        <v>51</v>
      </c>
      <c r="F1" s="63" t="s">
        <v>52</v>
      </c>
      <c r="G1" s="63" t="s">
        <v>47</v>
      </c>
      <c r="H1" s="63" t="s">
        <v>58</v>
      </c>
      <c r="I1" s="54" t="s">
        <v>55</v>
      </c>
      <c r="J1" s="54" t="s">
        <v>56</v>
      </c>
      <c r="K1" s="54" t="s">
        <v>57</v>
      </c>
      <c r="L1" s="54" t="s">
        <v>59</v>
      </c>
      <c r="M1" s="55" t="s">
        <v>117</v>
      </c>
      <c r="N1" s="66" t="s">
        <v>53</v>
      </c>
      <c r="O1" s="18"/>
    </row>
    <row r="2" spans="1:15">
      <c r="A2" s="60">
        <v>2019</v>
      </c>
      <c r="B2" s="18" t="s">
        <v>61</v>
      </c>
      <c r="C2" s="20" t="s">
        <v>62</v>
      </c>
      <c r="D2" s="21" t="s">
        <v>64</v>
      </c>
      <c r="E2" s="23">
        <v>43629</v>
      </c>
      <c r="F2" s="23">
        <v>43704</v>
      </c>
      <c r="G2" s="18">
        <v>19800</v>
      </c>
      <c r="H2" s="21">
        <f t="shared" ref="H2:H58" si="0">F2-E2</f>
        <v>75</v>
      </c>
      <c r="I2" s="26">
        <v>36.4</v>
      </c>
      <c r="J2" s="26">
        <v>18</v>
      </c>
      <c r="K2" s="27">
        <v>9</v>
      </c>
      <c r="L2" s="27">
        <v>35</v>
      </c>
      <c r="M2" s="25">
        <f t="shared" ref="M2:M58" si="1">N2/G2</f>
        <v>0.31881166245987091</v>
      </c>
      <c r="N2" s="24">
        <v>6312.4709167054443</v>
      </c>
      <c r="O2" s="26"/>
    </row>
    <row r="3" spans="1:15">
      <c r="A3" s="60">
        <v>2019</v>
      </c>
      <c r="B3" s="18" t="s">
        <v>61</v>
      </c>
      <c r="C3" s="20" t="s">
        <v>65</v>
      </c>
      <c r="D3" s="21" t="s">
        <v>64</v>
      </c>
      <c r="E3" s="23">
        <v>43642</v>
      </c>
      <c r="F3" s="23">
        <v>43717</v>
      </c>
      <c r="G3" s="18">
        <v>9900</v>
      </c>
      <c r="H3" s="21">
        <f t="shared" si="0"/>
        <v>75</v>
      </c>
      <c r="I3" s="26">
        <v>36.4</v>
      </c>
      <c r="J3" s="26">
        <v>18</v>
      </c>
      <c r="K3" s="27">
        <v>11</v>
      </c>
      <c r="L3" s="27">
        <v>37</v>
      </c>
      <c r="M3" s="25">
        <f t="shared" si="1"/>
        <v>0.6546687532603026</v>
      </c>
      <c r="N3" s="24">
        <v>6481.2206572769956</v>
      </c>
      <c r="O3" s="26"/>
    </row>
    <row r="4" spans="1:15">
      <c r="A4" s="60">
        <v>2019</v>
      </c>
      <c r="B4" s="18" t="s">
        <v>61</v>
      </c>
      <c r="C4" s="20" t="s">
        <v>66</v>
      </c>
      <c r="D4" s="21" t="s">
        <v>64</v>
      </c>
      <c r="E4" s="23">
        <v>43644</v>
      </c>
      <c r="F4" s="23">
        <v>43717</v>
      </c>
      <c r="G4" s="18">
        <v>19800</v>
      </c>
      <c r="H4" s="21">
        <f t="shared" si="0"/>
        <v>73</v>
      </c>
      <c r="I4" s="26">
        <v>36.4</v>
      </c>
      <c r="J4" s="26">
        <v>18</v>
      </c>
      <c r="K4" s="27">
        <v>11</v>
      </c>
      <c r="L4" s="27">
        <v>36</v>
      </c>
      <c r="M4" s="25">
        <f t="shared" si="1"/>
        <v>0.41827748234433471</v>
      </c>
      <c r="N4" s="24">
        <v>8281.8941504178274</v>
      </c>
      <c r="O4" s="26"/>
    </row>
    <row r="5" spans="1:15">
      <c r="A5" s="61">
        <v>2020</v>
      </c>
      <c r="B5" s="18" t="s">
        <v>61</v>
      </c>
      <c r="C5" s="20" t="s">
        <v>62</v>
      </c>
      <c r="D5" s="28" t="s">
        <v>67</v>
      </c>
      <c r="E5" s="23">
        <v>43987</v>
      </c>
      <c r="F5" s="23">
        <v>44054</v>
      </c>
      <c r="G5" s="18">
        <v>19800</v>
      </c>
      <c r="H5" s="21">
        <f t="shared" si="0"/>
        <v>67</v>
      </c>
      <c r="I5" s="31">
        <v>34.5</v>
      </c>
      <c r="J5" s="26">
        <v>14.8</v>
      </c>
      <c r="K5" s="27">
        <v>11</v>
      </c>
      <c r="L5" s="27">
        <v>27</v>
      </c>
      <c r="M5" s="25">
        <f t="shared" si="1"/>
        <v>0.27196969696969697</v>
      </c>
      <c r="N5" s="24">
        <v>5385</v>
      </c>
      <c r="O5" s="31"/>
    </row>
    <row r="6" spans="1:15">
      <c r="A6" s="61">
        <v>2020</v>
      </c>
      <c r="B6" s="18" t="s">
        <v>61</v>
      </c>
      <c r="C6" s="20" t="s">
        <v>68</v>
      </c>
      <c r="D6" s="28" t="s">
        <v>69</v>
      </c>
      <c r="E6" s="23">
        <v>43985</v>
      </c>
      <c r="F6" s="23">
        <v>44054</v>
      </c>
      <c r="G6" s="18">
        <v>19800</v>
      </c>
      <c r="H6" s="21">
        <f t="shared" si="0"/>
        <v>69</v>
      </c>
      <c r="I6" s="31">
        <v>34.5</v>
      </c>
      <c r="J6" s="26">
        <v>14.8</v>
      </c>
      <c r="K6" s="27">
        <v>11</v>
      </c>
      <c r="L6" s="27">
        <v>16</v>
      </c>
      <c r="M6" s="25">
        <f t="shared" si="1"/>
        <v>0.25621212121212122</v>
      </c>
      <c r="N6" s="24">
        <v>5073</v>
      </c>
      <c r="O6" s="31"/>
    </row>
    <row r="7" spans="1:15">
      <c r="A7" s="61">
        <v>2020</v>
      </c>
      <c r="B7" s="18" t="s">
        <v>61</v>
      </c>
      <c r="C7" s="20" t="s">
        <v>66</v>
      </c>
      <c r="D7" s="28" t="s">
        <v>70</v>
      </c>
      <c r="E7" s="23">
        <v>43981</v>
      </c>
      <c r="F7" s="23">
        <v>44038</v>
      </c>
      <c r="G7" s="18">
        <v>9900</v>
      </c>
      <c r="H7" s="21">
        <f t="shared" si="0"/>
        <v>57</v>
      </c>
      <c r="I7" s="31">
        <v>34.5</v>
      </c>
      <c r="J7" s="26">
        <v>14.8</v>
      </c>
      <c r="K7" s="27">
        <v>8</v>
      </c>
      <c r="L7" s="27">
        <v>29</v>
      </c>
      <c r="M7" s="25">
        <f t="shared" si="1"/>
        <v>0.54030303030303028</v>
      </c>
      <c r="N7" s="24">
        <v>5349</v>
      </c>
      <c r="O7" s="31"/>
    </row>
    <row r="8" spans="1:15">
      <c r="A8" s="60">
        <v>2021</v>
      </c>
      <c r="B8" s="18" t="s">
        <v>61</v>
      </c>
      <c r="C8" s="32" t="s">
        <v>71</v>
      </c>
      <c r="D8" s="18" t="s">
        <v>72</v>
      </c>
      <c r="E8" s="30">
        <v>44374</v>
      </c>
      <c r="F8" s="30">
        <v>44454</v>
      </c>
      <c r="G8" s="18">
        <v>23140</v>
      </c>
      <c r="H8" s="21">
        <f t="shared" si="0"/>
        <v>80</v>
      </c>
      <c r="I8" s="31">
        <v>36.5</v>
      </c>
      <c r="J8" s="26">
        <v>18.399999999999999</v>
      </c>
      <c r="K8" s="27">
        <v>13</v>
      </c>
      <c r="L8" s="27">
        <v>38</v>
      </c>
      <c r="M8" s="25">
        <f t="shared" si="1"/>
        <v>0.30829732065687121</v>
      </c>
      <c r="N8" s="33">
        <v>7134</v>
      </c>
      <c r="O8" s="31"/>
    </row>
    <row r="9" spans="1:15">
      <c r="A9" s="60">
        <v>2021</v>
      </c>
      <c r="B9" s="18" t="s">
        <v>61</v>
      </c>
      <c r="C9" s="32" t="s">
        <v>65</v>
      </c>
      <c r="D9" s="18" t="s">
        <v>72</v>
      </c>
      <c r="E9" s="30">
        <v>44381</v>
      </c>
      <c r="F9" s="30">
        <v>44449</v>
      </c>
      <c r="G9" s="18">
        <v>46300</v>
      </c>
      <c r="H9" s="21">
        <f t="shared" si="0"/>
        <v>68</v>
      </c>
      <c r="I9" s="31">
        <v>36.5</v>
      </c>
      <c r="J9" s="26">
        <v>18.399999999999999</v>
      </c>
      <c r="K9" s="27">
        <v>12</v>
      </c>
      <c r="L9" s="27">
        <v>33</v>
      </c>
      <c r="M9" s="25">
        <f t="shared" si="1"/>
        <v>0.11457883369330453</v>
      </c>
      <c r="N9" s="33">
        <v>5305</v>
      </c>
      <c r="O9" s="31"/>
    </row>
    <row r="10" spans="1:15">
      <c r="A10" s="60">
        <v>2021</v>
      </c>
      <c r="B10" s="18" t="s">
        <v>61</v>
      </c>
      <c r="C10" s="32" t="s">
        <v>73</v>
      </c>
      <c r="D10" s="18" t="s">
        <v>74</v>
      </c>
      <c r="E10" s="30">
        <v>44375</v>
      </c>
      <c r="F10" s="30">
        <v>44433</v>
      </c>
      <c r="G10" s="18">
        <v>8300</v>
      </c>
      <c r="H10" s="21">
        <f t="shared" si="0"/>
        <v>58</v>
      </c>
      <c r="I10" s="31">
        <v>36.5</v>
      </c>
      <c r="J10" s="26">
        <v>18.399999999999999</v>
      </c>
      <c r="K10" s="27">
        <v>10</v>
      </c>
      <c r="L10" s="27">
        <v>31</v>
      </c>
      <c r="M10" s="25">
        <f t="shared" si="1"/>
        <v>0.55518072289156628</v>
      </c>
      <c r="N10" s="33">
        <v>4608</v>
      </c>
      <c r="O10" s="31"/>
    </row>
    <row r="11" spans="1:15">
      <c r="A11" s="62">
        <v>2022</v>
      </c>
      <c r="B11" s="34" t="s">
        <v>76</v>
      </c>
      <c r="C11" s="35" t="s">
        <v>62</v>
      </c>
      <c r="D11" s="36" t="s">
        <v>78</v>
      </c>
      <c r="E11" s="40">
        <v>44746</v>
      </c>
      <c r="F11" s="40">
        <v>44817</v>
      </c>
      <c r="G11" s="37">
        <v>19834</v>
      </c>
      <c r="H11" s="21">
        <f t="shared" si="0"/>
        <v>71</v>
      </c>
      <c r="I11" s="26">
        <v>34.700000000000003</v>
      </c>
      <c r="J11" s="26">
        <v>16.8</v>
      </c>
      <c r="K11" s="27">
        <v>16</v>
      </c>
      <c r="L11" s="27">
        <v>20</v>
      </c>
      <c r="M11" s="25">
        <f t="shared" si="1"/>
        <v>0</v>
      </c>
      <c r="N11" s="41">
        <v>0</v>
      </c>
      <c r="O11" s="26"/>
    </row>
    <row r="12" spans="1:15">
      <c r="A12" s="62">
        <v>2022</v>
      </c>
      <c r="B12" s="34" t="s">
        <v>76</v>
      </c>
      <c r="C12" s="35" t="s">
        <v>79</v>
      </c>
      <c r="D12" s="36" t="s">
        <v>74</v>
      </c>
      <c r="E12" s="40">
        <v>44737</v>
      </c>
      <c r="F12" s="40">
        <v>44802</v>
      </c>
      <c r="G12" s="37">
        <v>17490</v>
      </c>
      <c r="H12" s="21">
        <f t="shared" si="0"/>
        <v>65</v>
      </c>
      <c r="I12" s="26">
        <v>35.299999999999997</v>
      </c>
      <c r="J12" s="26">
        <v>16.8</v>
      </c>
      <c r="K12" s="27">
        <v>14</v>
      </c>
      <c r="L12" s="27">
        <v>33</v>
      </c>
      <c r="M12" s="25">
        <f t="shared" si="1"/>
        <v>0.40531732418524874</v>
      </c>
      <c r="N12" s="41">
        <v>7089</v>
      </c>
      <c r="O12" s="26"/>
    </row>
    <row r="13" spans="1:15">
      <c r="A13" s="62">
        <v>2022</v>
      </c>
      <c r="B13" s="34" t="s">
        <v>76</v>
      </c>
      <c r="C13" s="35" t="s">
        <v>80</v>
      </c>
      <c r="D13" s="36" t="s">
        <v>81</v>
      </c>
      <c r="E13" s="40">
        <v>44726</v>
      </c>
      <c r="F13" s="40">
        <v>44789</v>
      </c>
      <c r="G13" s="37">
        <v>19834</v>
      </c>
      <c r="H13" s="21">
        <f t="shared" si="0"/>
        <v>63</v>
      </c>
      <c r="I13" s="26">
        <v>35.299999999999997</v>
      </c>
      <c r="J13" s="26">
        <v>20.399999999999999</v>
      </c>
      <c r="K13" s="27">
        <v>16</v>
      </c>
      <c r="L13" s="27">
        <v>35</v>
      </c>
      <c r="M13" s="25">
        <f t="shared" si="1"/>
        <v>0.321417767470001</v>
      </c>
      <c r="N13" s="41">
        <v>6375</v>
      </c>
      <c r="O13" s="26"/>
    </row>
    <row r="14" spans="1:15">
      <c r="A14" s="62">
        <v>2022</v>
      </c>
      <c r="B14" s="34" t="s">
        <v>76</v>
      </c>
      <c r="C14" s="35" t="s">
        <v>82</v>
      </c>
      <c r="D14" s="36" t="s">
        <v>83</v>
      </c>
      <c r="E14" s="40">
        <v>44722</v>
      </c>
      <c r="F14" s="40">
        <v>44774</v>
      </c>
      <c r="G14" s="37">
        <v>23140</v>
      </c>
      <c r="H14" s="21">
        <f t="shared" si="0"/>
        <v>52</v>
      </c>
      <c r="I14" s="42">
        <v>35.299999999999997</v>
      </c>
      <c r="J14" s="42">
        <v>20.399999999999999</v>
      </c>
      <c r="K14" s="27">
        <v>12</v>
      </c>
      <c r="L14" s="27">
        <v>28</v>
      </c>
      <c r="M14" s="25">
        <f t="shared" si="1"/>
        <v>0.23310285220397581</v>
      </c>
      <c r="N14" s="41">
        <v>5394</v>
      </c>
      <c r="O14" s="42"/>
    </row>
    <row r="15" spans="1:15">
      <c r="A15" s="60">
        <v>2019</v>
      </c>
      <c r="B15" s="18" t="s">
        <v>84</v>
      </c>
      <c r="C15" s="20" t="s">
        <v>85</v>
      </c>
      <c r="D15" s="21" t="s">
        <v>70</v>
      </c>
      <c r="E15" s="23">
        <v>43647</v>
      </c>
      <c r="F15" s="23">
        <v>43717</v>
      </c>
      <c r="G15" s="18">
        <v>32000</v>
      </c>
      <c r="H15" s="21">
        <f t="shared" si="0"/>
        <v>70</v>
      </c>
      <c r="I15" s="26">
        <v>33.5</v>
      </c>
      <c r="J15" s="26">
        <v>17</v>
      </c>
      <c r="K15" s="43">
        <v>8</v>
      </c>
      <c r="L15" s="27">
        <v>13</v>
      </c>
      <c r="M15" s="25">
        <f t="shared" si="1"/>
        <v>0.18181249999999999</v>
      </c>
      <c r="N15" s="24">
        <v>5818</v>
      </c>
      <c r="O15" s="26"/>
    </row>
    <row r="16" spans="1:15">
      <c r="A16" s="60">
        <v>2019</v>
      </c>
      <c r="B16" s="18" t="s">
        <v>84</v>
      </c>
      <c r="C16" s="20" t="s">
        <v>86</v>
      </c>
      <c r="D16" s="21" t="s">
        <v>70</v>
      </c>
      <c r="E16" s="23">
        <v>43648</v>
      </c>
      <c r="F16" s="23">
        <v>43717</v>
      </c>
      <c r="G16" s="18">
        <v>9000</v>
      </c>
      <c r="H16" s="21">
        <f t="shared" si="0"/>
        <v>69</v>
      </c>
      <c r="I16" s="26">
        <v>33.5</v>
      </c>
      <c r="J16" s="26">
        <v>17</v>
      </c>
      <c r="K16" s="27">
        <v>8</v>
      </c>
      <c r="L16" s="27">
        <v>13</v>
      </c>
      <c r="M16" s="25">
        <f t="shared" si="1"/>
        <v>0.55900000000000005</v>
      </c>
      <c r="N16" s="24">
        <v>5031</v>
      </c>
      <c r="O16" s="26"/>
    </row>
    <row r="17" spans="1:15">
      <c r="A17" s="60">
        <v>2019</v>
      </c>
      <c r="B17" s="18" t="s">
        <v>84</v>
      </c>
      <c r="C17" s="20" t="s">
        <v>82</v>
      </c>
      <c r="D17" s="21" t="s">
        <v>70</v>
      </c>
      <c r="E17" s="23">
        <v>43653</v>
      </c>
      <c r="F17" s="23">
        <v>43717</v>
      </c>
      <c r="G17" s="18">
        <v>63116</v>
      </c>
      <c r="H17" s="21">
        <f t="shared" si="0"/>
        <v>64</v>
      </c>
      <c r="I17" s="44">
        <v>33.5</v>
      </c>
      <c r="J17" s="26">
        <v>17</v>
      </c>
      <c r="K17" s="43">
        <v>8</v>
      </c>
      <c r="L17" s="27">
        <v>13</v>
      </c>
      <c r="M17" s="25">
        <f t="shared" si="1"/>
        <v>0.10339691995690475</v>
      </c>
      <c r="N17" s="24">
        <v>6526</v>
      </c>
      <c r="O17" s="44"/>
    </row>
    <row r="18" spans="1:15">
      <c r="A18" s="61">
        <v>2020</v>
      </c>
      <c r="B18" s="18" t="s">
        <v>84</v>
      </c>
      <c r="C18" s="20" t="s">
        <v>82</v>
      </c>
      <c r="D18" s="28" t="s">
        <v>74</v>
      </c>
      <c r="E18" s="23">
        <v>44020</v>
      </c>
      <c r="F18" s="23">
        <v>44102</v>
      </c>
      <c r="G18" s="18">
        <v>63116</v>
      </c>
      <c r="H18" s="21">
        <f t="shared" si="0"/>
        <v>82</v>
      </c>
      <c r="I18" s="31">
        <v>32.9</v>
      </c>
      <c r="J18" s="26">
        <v>10.5</v>
      </c>
      <c r="K18" s="27">
        <v>20</v>
      </c>
      <c r="L18" s="27">
        <v>11</v>
      </c>
      <c r="M18" s="25">
        <f t="shared" si="1"/>
        <v>9.5189809240129292E-2</v>
      </c>
      <c r="N18" s="24">
        <v>6008</v>
      </c>
      <c r="O18" s="31"/>
    </row>
    <row r="19" spans="1:15">
      <c r="A19" s="61">
        <v>2020</v>
      </c>
      <c r="B19" s="18" t="s">
        <v>84</v>
      </c>
      <c r="C19" s="20" t="s">
        <v>85</v>
      </c>
      <c r="D19" s="28" t="s">
        <v>87</v>
      </c>
      <c r="E19" s="23">
        <v>44019</v>
      </c>
      <c r="F19" s="23">
        <v>44096</v>
      </c>
      <c r="G19" s="18">
        <v>32000</v>
      </c>
      <c r="H19" s="21">
        <f t="shared" si="0"/>
        <v>77</v>
      </c>
      <c r="I19" s="31">
        <v>32.9</v>
      </c>
      <c r="J19" s="26">
        <v>14</v>
      </c>
      <c r="K19" s="27">
        <v>19</v>
      </c>
      <c r="L19" s="27">
        <v>11</v>
      </c>
      <c r="M19" s="25">
        <f t="shared" si="1"/>
        <v>0.19775000000000001</v>
      </c>
      <c r="N19" s="24">
        <v>6328</v>
      </c>
      <c r="O19" s="31"/>
    </row>
    <row r="20" spans="1:15">
      <c r="A20" s="60">
        <v>2021</v>
      </c>
      <c r="B20" s="18" t="s">
        <v>84</v>
      </c>
      <c r="C20" s="32" t="s">
        <v>82</v>
      </c>
      <c r="D20" s="18" t="s">
        <v>74</v>
      </c>
      <c r="E20" s="30">
        <v>44378</v>
      </c>
      <c r="F20" s="30">
        <v>44440</v>
      </c>
      <c r="G20" s="18">
        <v>63116</v>
      </c>
      <c r="H20" s="21">
        <f t="shared" si="0"/>
        <v>62</v>
      </c>
      <c r="I20" s="31">
        <v>32.200000000000003</v>
      </c>
      <c r="J20" s="26">
        <v>18.3</v>
      </c>
      <c r="K20" s="27">
        <v>14</v>
      </c>
      <c r="L20" s="27">
        <v>11</v>
      </c>
      <c r="M20" s="25">
        <f t="shared" si="1"/>
        <v>9.3843082578110151E-2</v>
      </c>
      <c r="N20" s="33">
        <v>5923</v>
      </c>
      <c r="O20" s="26"/>
    </row>
    <row r="21" spans="1:15">
      <c r="A21" s="60">
        <v>2021</v>
      </c>
      <c r="B21" s="18" t="s">
        <v>84</v>
      </c>
      <c r="C21" s="32" t="s">
        <v>89</v>
      </c>
      <c r="D21" s="18" t="s">
        <v>70</v>
      </c>
      <c r="E21" s="30">
        <v>44379</v>
      </c>
      <c r="F21" s="30">
        <v>44438</v>
      </c>
      <c r="G21" s="18">
        <v>32000</v>
      </c>
      <c r="H21" s="21">
        <f t="shared" si="0"/>
        <v>59</v>
      </c>
      <c r="I21" s="31">
        <v>32.200000000000003</v>
      </c>
      <c r="J21" s="26">
        <v>18.899999999999999</v>
      </c>
      <c r="K21" s="27">
        <v>12</v>
      </c>
      <c r="L21" s="27">
        <v>11</v>
      </c>
      <c r="M21" s="25">
        <f t="shared" si="1"/>
        <v>0.16821875</v>
      </c>
      <c r="N21" s="33">
        <v>5383</v>
      </c>
      <c r="O21" s="31"/>
    </row>
    <row r="22" spans="1:15">
      <c r="A22" s="60">
        <v>2021</v>
      </c>
      <c r="B22" s="18" t="s">
        <v>84</v>
      </c>
      <c r="C22" s="32" t="s">
        <v>90</v>
      </c>
      <c r="D22" s="18" t="s">
        <v>74</v>
      </c>
      <c r="E22" s="30">
        <v>44374</v>
      </c>
      <c r="F22" s="30">
        <v>44432</v>
      </c>
      <c r="G22" s="18">
        <v>9000</v>
      </c>
      <c r="H22" s="21">
        <f t="shared" si="0"/>
        <v>58</v>
      </c>
      <c r="I22" s="31">
        <v>32.200000000000003</v>
      </c>
      <c r="J22" s="26">
        <v>18.899999999999999</v>
      </c>
      <c r="K22" s="27">
        <v>12</v>
      </c>
      <c r="L22" s="27">
        <v>11</v>
      </c>
      <c r="M22" s="25">
        <f t="shared" si="1"/>
        <v>0.89650921723538968</v>
      </c>
      <c r="N22" s="33">
        <v>8068.582955118507</v>
      </c>
      <c r="O22" s="31"/>
    </row>
    <row r="23" spans="1:15">
      <c r="A23" s="62">
        <v>2022</v>
      </c>
      <c r="B23" s="34" t="s">
        <v>91</v>
      </c>
      <c r="C23" s="35" t="s">
        <v>68</v>
      </c>
      <c r="D23" s="36" t="s">
        <v>70</v>
      </c>
      <c r="E23" s="40">
        <v>44730</v>
      </c>
      <c r="F23" s="40">
        <v>44790</v>
      </c>
      <c r="G23" s="37">
        <v>19834</v>
      </c>
      <c r="H23" s="49">
        <f t="shared" si="0"/>
        <v>60</v>
      </c>
      <c r="I23" s="47">
        <v>34.1</v>
      </c>
      <c r="J23" s="47">
        <v>19.5</v>
      </c>
      <c r="K23" s="48">
        <v>5</v>
      </c>
      <c r="L23" s="27">
        <v>10</v>
      </c>
      <c r="M23" s="46">
        <f t="shared" si="1"/>
        <v>0.28834324896642127</v>
      </c>
      <c r="N23" s="41">
        <v>5719</v>
      </c>
      <c r="O23" s="31"/>
    </row>
    <row r="24" spans="1:15">
      <c r="A24" s="62">
        <v>2022</v>
      </c>
      <c r="B24" s="34" t="s">
        <v>91</v>
      </c>
      <c r="C24" s="35" t="s">
        <v>86</v>
      </c>
      <c r="D24" s="50" t="s">
        <v>83</v>
      </c>
      <c r="E24" s="40">
        <v>44729</v>
      </c>
      <c r="F24" s="40">
        <v>44790</v>
      </c>
      <c r="G24" s="37">
        <v>6611</v>
      </c>
      <c r="H24" s="49">
        <f t="shared" si="0"/>
        <v>61</v>
      </c>
      <c r="I24" s="47">
        <v>34.1</v>
      </c>
      <c r="J24" s="47">
        <v>19.5</v>
      </c>
      <c r="K24" s="48">
        <v>5</v>
      </c>
      <c r="L24" s="27">
        <v>18</v>
      </c>
      <c r="M24" s="46">
        <f t="shared" si="1"/>
        <v>0.91522036870522006</v>
      </c>
      <c r="N24" s="41">
        <v>6050.5218575102099</v>
      </c>
      <c r="O24" s="47"/>
    </row>
    <row r="25" spans="1:15">
      <c r="A25" s="62">
        <v>2022</v>
      </c>
      <c r="B25" s="34" t="s">
        <v>91</v>
      </c>
      <c r="C25" s="35" t="s">
        <v>92</v>
      </c>
      <c r="D25" s="36" t="s">
        <v>70</v>
      </c>
      <c r="E25" s="40">
        <v>44723</v>
      </c>
      <c r="F25" s="40">
        <v>44775</v>
      </c>
      <c r="G25" s="37">
        <v>19864</v>
      </c>
      <c r="H25" s="49">
        <f t="shared" si="0"/>
        <v>52</v>
      </c>
      <c r="I25" s="47">
        <v>34.1</v>
      </c>
      <c r="J25" s="47">
        <v>19.5</v>
      </c>
      <c r="K25" s="48">
        <v>5</v>
      </c>
      <c r="L25" s="27">
        <v>18</v>
      </c>
      <c r="M25" s="46">
        <f t="shared" si="1"/>
        <v>0.30412199655198641</v>
      </c>
      <c r="N25" s="41">
        <v>6041.0793395086584</v>
      </c>
      <c r="O25" s="47"/>
    </row>
    <row r="26" spans="1:15">
      <c r="A26" s="60">
        <v>2019</v>
      </c>
      <c r="B26" s="18" t="s">
        <v>93</v>
      </c>
      <c r="C26" s="20" t="s">
        <v>80</v>
      </c>
      <c r="D26" s="21" t="s">
        <v>64</v>
      </c>
      <c r="E26" s="23">
        <v>43642</v>
      </c>
      <c r="F26" s="23">
        <v>43731</v>
      </c>
      <c r="G26" s="18">
        <v>10560</v>
      </c>
      <c r="H26" s="21">
        <f t="shared" si="0"/>
        <v>89</v>
      </c>
      <c r="I26" s="44">
        <v>35.6</v>
      </c>
      <c r="J26" s="26">
        <v>14.6</v>
      </c>
      <c r="K26" s="27">
        <v>13</v>
      </c>
      <c r="L26" s="27">
        <v>15</v>
      </c>
      <c r="M26" s="25">
        <f t="shared" si="1"/>
        <v>0.64640151515151512</v>
      </c>
      <c r="N26" s="24">
        <v>6826</v>
      </c>
      <c r="O26" s="47"/>
    </row>
    <row r="27" spans="1:15">
      <c r="A27" s="60">
        <v>2019</v>
      </c>
      <c r="B27" s="18" t="s">
        <v>93</v>
      </c>
      <c r="C27" s="20" t="s">
        <v>94</v>
      </c>
      <c r="D27" s="21" t="s">
        <v>64</v>
      </c>
      <c r="E27" s="23">
        <v>43632</v>
      </c>
      <c r="F27" s="23">
        <v>43703</v>
      </c>
      <c r="G27" s="18">
        <v>13200</v>
      </c>
      <c r="H27" s="21">
        <f t="shared" si="0"/>
        <v>71</v>
      </c>
      <c r="I27" s="26">
        <v>35.6</v>
      </c>
      <c r="J27" s="26">
        <v>14.6</v>
      </c>
      <c r="K27" s="27">
        <v>8</v>
      </c>
      <c r="L27" s="27">
        <v>35</v>
      </c>
      <c r="M27" s="25">
        <f t="shared" si="1"/>
        <v>0.4624242424242424</v>
      </c>
      <c r="N27" s="24">
        <v>6104</v>
      </c>
      <c r="O27" s="44"/>
    </row>
    <row r="28" spans="1:15">
      <c r="A28" s="60">
        <v>2019</v>
      </c>
      <c r="B28" s="18" t="s">
        <v>93</v>
      </c>
      <c r="C28" s="20" t="s">
        <v>95</v>
      </c>
      <c r="D28" s="21" t="s">
        <v>96</v>
      </c>
      <c r="E28" s="23">
        <v>43600</v>
      </c>
      <c r="F28" s="23">
        <v>43661</v>
      </c>
      <c r="G28" s="18">
        <v>11550</v>
      </c>
      <c r="H28" s="21">
        <f t="shared" si="0"/>
        <v>61</v>
      </c>
      <c r="I28" s="26">
        <v>34.1</v>
      </c>
      <c r="J28" s="26">
        <v>8.4</v>
      </c>
      <c r="K28" s="27">
        <v>6</v>
      </c>
      <c r="L28" s="27">
        <v>33</v>
      </c>
      <c r="M28" s="25">
        <f t="shared" si="1"/>
        <v>0.53575757575757577</v>
      </c>
      <c r="N28" s="24">
        <v>6188</v>
      </c>
      <c r="O28" s="26"/>
    </row>
    <row r="29" spans="1:15">
      <c r="A29" s="61">
        <v>2020</v>
      </c>
      <c r="B29" s="18" t="s">
        <v>93</v>
      </c>
      <c r="C29" s="20" t="s">
        <v>97</v>
      </c>
      <c r="D29" s="28" t="s">
        <v>64</v>
      </c>
      <c r="E29" s="23">
        <v>43995</v>
      </c>
      <c r="F29" s="23">
        <v>44069</v>
      </c>
      <c r="G29" s="18">
        <v>42900</v>
      </c>
      <c r="H29" s="21">
        <f t="shared" si="0"/>
        <v>74</v>
      </c>
      <c r="I29" s="31">
        <v>36</v>
      </c>
      <c r="J29" s="26">
        <v>10.8</v>
      </c>
      <c r="K29" s="27">
        <v>19</v>
      </c>
      <c r="L29" s="27">
        <v>14</v>
      </c>
      <c r="M29" s="25">
        <f t="shared" si="1"/>
        <v>0.102004662004662</v>
      </c>
      <c r="N29" s="24">
        <v>4376</v>
      </c>
      <c r="O29" s="26"/>
    </row>
    <row r="30" spans="1:15">
      <c r="A30" s="61">
        <v>2020</v>
      </c>
      <c r="B30" s="18" t="s">
        <v>93</v>
      </c>
      <c r="C30" s="20" t="s">
        <v>98</v>
      </c>
      <c r="D30" s="28" t="s">
        <v>70</v>
      </c>
      <c r="E30" s="23">
        <v>43966</v>
      </c>
      <c r="F30" s="23">
        <v>44047</v>
      </c>
      <c r="G30" s="18">
        <v>33000</v>
      </c>
      <c r="H30" s="21">
        <f t="shared" si="0"/>
        <v>81</v>
      </c>
      <c r="I30" s="31">
        <v>36</v>
      </c>
      <c r="J30" s="26">
        <v>5.8</v>
      </c>
      <c r="K30" s="27">
        <v>14</v>
      </c>
      <c r="L30" s="27">
        <v>26</v>
      </c>
      <c r="M30" s="25">
        <f t="shared" si="1"/>
        <v>0.16878787878787879</v>
      </c>
      <c r="N30" s="24">
        <v>5570</v>
      </c>
      <c r="O30" s="31"/>
    </row>
    <row r="31" spans="1:15">
      <c r="A31" s="61">
        <v>2020</v>
      </c>
      <c r="B31" s="18" t="s">
        <v>93</v>
      </c>
      <c r="C31" s="20" t="s">
        <v>86</v>
      </c>
      <c r="D31" s="28" t="s">
        <v>70</v>
      </c>
      <c r="E31" s="23">
        <v>43941</v>
      </c>
      <c r="F31" s="23">
        <v>44014</v>
      </c>
      <c r="G31" s="18">
        <v>11550</v>
      </c>
      <c r="H31" s="21">
        <f t="shared" si="0"/>
        <v>73</v>
      </c>
      <c r="I31" s="31">
        <v>36</v>
      </c>
      <c r="J31" s="26">
        <v>5.8</v>
      </c>
      <c r="K31" s="27">
        <v>5</v>
      </c>
      <c r="L31" s="27">
        <v>22</v>
      </c>
      <c r="M31" s="25">
        <f t="shared" si="1"/>
        <v>0.42943722943722945</v>
      </c>
      <c r="N31" s="24">
        <v>4960</v>
      </c>
      <c r="O31" s="31"/>
    </row>
    <row r="32" spans="1:15">
      <c r="A32" s="60">
        <v>2019</v>
      </c>
      <c r="B32" s="18" t="s">
        <v>99</v>
      </c>
      <c r="C32" s="20" t="s">
        <v>68</v>
      </c>
      <c r="D32" s="21" t="s">
        <v>100</v>
      </c>
      <c r="E32" s="23">
        <v>43619</v>
      </c>
      <c r="F32" s="23">
        <v>43689</v>
      </c>
      <c r="G32" s="18">
        <v>16529</v>
      </c>
      <c r="H32" s="21">
        <f t="shared" si="0"/>
        <v>70</v>
      </c>
      <c r="I32" s="26">
        <v>33</v>
      </c>
      <c r="J32" s="26">
        <v>7.3</v>
      </c>
      <c r="K32" s="27">
        <v>13</v>
      </c>
      <c r="L32" s="27">
        <v>12</v>
      </c>
      <c r="M32" s="25">
        <f t="shared" si="1"/>
        <v>0.35918688365902351</v>
      </c>
      <c r="N32" s="24">
        <v>5937</v>
      </c>
      <c r="O32" s="31"/>
    </row>
    <row r="33" spans="1:15">
      <c r="A33" s="60">
        <v>2019</v>
      </c>
      <c r="B33" s="18" t="s">
        <v>99</v>
      </c>
      <c r="C33" s="20" t="s">
        <v>88</v>
      </c>
      <c r="D33" s="21" t="s">
        <v>70</v>
      </c>
      <c r="E33" s="23">
        <v>43631</v>
      </c>
      <c r="F33" s="23">
        <v>43703</v>
      </c>
      <c r="G33" s="18">
        <v>13223</v>
      </c>
      <c r="H33" s="21">
        <f t="shared" si="0"/>
        <v>72</v>
      </c>
      <c r="I33" s="26">
        <v>33</v>
      </c>
      <c r="J33" s="26">
        <v>12.8</v>
      </c>
      <c r="K33" s="27">
        <v>12</v>
      </c>
      <c r="L33" s="27">
        <v>13</v>
      </c>
      <c r="M33" s="25">
        <f t="shared" si="1"/>
        <v>0.55267337215457912</v>
      </c>
      <c r="N33" s="24">
        <v>7308</v>
      </c>
      <c r="O33" s="26"/>
    </row>
    <row r="34" spans="1:15">
      <c r="A34" s="60">
        <v>2019</v>
      </c>
      <c r="B34" s="18" t="s">
        <v>99</v>
      </c>
      <c r="C34" s="20" t="s">
        <v>79</v>
      </c>
      <c r="D34" s="21" t="s">
        <v>70</v>
      </c>
      <c r="E34" s="23">
        <v>43627</v>
      </c>
      <c r="F34" s="23">
        <v>43689</v>
      </c>
      <c r="G34" s="18">
        <v>3967</v>
      </c>
      <c r="H34" s="21">
        <f t="shared" si="0"/>
        <v>62</v>
      </c>
      <c r="I34" s="26">
        <v>33</v>
      </c>
      <c r="J34" s="44">
        <v>7.3</v>
      </c>
      <c r="K34" s="27">
        <v>11</v>
      </c>
      <c r="L34" s="27">
        <v>11</v>
      </c>
      <c r="M34" s="25">
        <f t="shared" si="1"/>
        <v>1.2705627881636403</v>
      </c>
      <c r="N34" s="24">
        <v>5040.322580645161</v>
      </c>
      <c r="O34" s="26"/>
    </row>
    <row r="35" spans="1:15">
      <c r="A35" s="61">
        <v>2020</v>
      </c>
      <c r="B35" s="18" t="s">
        <v>99</v>
      </c>
      <c r="C35" s="20" t="s">
        <v>94</v>
      </c>
      <c r="D35" s="28" t="s">
        <v>70</v>
      </c>
      <c r="E35" s="23">
        <v>44002</v>
      </c>
      <c r="F35" s="23">
        <v>44092</v>
      </c>
      <c r="G35" s="18">
        <v>13200</v>
      </c>
      <c r="H35" s="21">
        <f t="shared" si="0"/>
        <v>90</v>
      </c>
      <c r="I35" s="31">
        <v>32.799999999999997</v>
      </c>
      <c r="J35" s="26">
        <v>10.9</v>
      </c>
      <c r="K35" s="27">
        <v>17</v>
      </c>
      <c r="L35" s="27">
        <v>6</v>
      </c>
      <c r="M35" s="25">
        <f t="shared" si="1"/>
        <v>0.51083333333333336</v>
      </c>
      <c r="N35" s="24">
        <v>6743</v>
      </c>
      <c r="O35" s="26"/>
    </row>
    <row r="36" spans="1:15">
      <c r="A36" s="61">
        <v>2020</v>
      </c>
      <c r="B36" s="18" t="s">
        <v>99</v>
      </c>
      <c r="C36" s="20" t="s">
        <v>101</v>
      </c>
      <c r="D36" s="28" t="s">
        <v>102</v>
      </c>
      <c r="E36" s="23">
        <v>43992</v>
      </c>
      <c r="F36" s="23">
        <v>44070</v>
      </c>
      <c r="G36" s="18">
        <v>16529</v>
      </c>
      <c r="H36" s="21">
        <f t="shared" si="0"/>
        <v>78</v>
      </c>
      <c r="I36" s="31">
        <v>32.799999999999997</v>
      </c>
      <c r="J36" s="26">
        <v>10.9</v>
      </c>
      <c r="K36" s="27">
        <v>18</v>
      </c>
      <c r="L36" s="27">
        <v>6</v>
      </c>
      <c r="M36" s="25">
        <f t="shared" si="1"/>
        <v>0.25960433178050701</v>
      </c>
      <c r="N36" s="24">
        <v>4291</v>
      </c>
      <c r="O36" s="31"/>
    </row>
    <row r="37" spans="1:15">
      <c r="A37" s="61">
        <v>2020</v>
      </c>
      <c r="B37" s="18" t="s">
        <v>99</v>
      </c>
      <c r="C37" s="20" t="s">
        <v>79</v>
      </c>
      <c r="D37" s="28" t="s">
        <v>83</v>
      </c>
      <c r="E37" s="23">
        <v>43992</v>
      </c>
      <c r="F37" s="23">
        <v>44068</v>
      </c>
      <c r="G37" s="18">
        <v>45000</v>
      </c>
      <c r="H37" s="21">
        <f t="shared" si="0"/>
        <v>76</v>
      </c>
      <c r="I37" s="31">
        <v>32.799999999999997</v>
      </c>
      <c r="J37" s="26">
        <v>10.9</v>
      </c>
      <c r="K37" s="27">
        <v>18</v>
      </c>
      <c r="L37" s="27">
        <v>9</v>
      </c>
      <c r="M37" s="25">
        <f t="shared" si="1"/>
        <v>0.13817777777777779</v>
      </c>
      <c r="N37" s="24">
        <v>6218</v>
      </c>
      <c r="O37" s="31"/>
    </row>
    <row r="38" spans="1:15">
      <c r="A38" s="61">
        <v>2020</v>
      </c>
      <c r="B38" s="18" t="s">
        <v>99</v>
      </c>
      <c r="C38" s="20" t="s">
        <v>103</v>
      </c>
      <c r="D38" s="28" t="s">
        <v>70</v>
      </c>
      <c r="E38" s="23">
        <v>43991</v>
      </c>
      <c r="F38" s="23">
        <v>44057</v>
      </c>
      <c r="G38" s="18">
        <v>11000</v>
      </c>
      <c r="H38" s="21">
        <f t="shared" si="0"/>
        <v>66</v>
      </c>
      <c r="I38" s="31">
        <v>34.9</v>
      </c>
      <c r="J38" s="26">
        <v>10.9</v>
      </c>
      <c r="K38" s="27">
        <v>17</v>
      </c>
      <c r="L38" s="27">
        <v>9</v>
      </c>
      <c r="M38" s="25">
        <f t="shared" si="1"/>
        <v>0.45945454545454545</v>
      </c>
      <c r="N38" s="24">
        <v>5054</v>
      </c>
      <c r="O38" s="31"/>
    </row>
    <row r="39" spans="1:15">
      <c r="A39" s="61">
        <v>2020</v>
      </c>
      <c r="B39" s="18" t="s">
        <v>99</v>
      </c>
      <c r="C39" s="20" t="s">
        <v>92</v>
      </c>
      <c r="D39" s="28" t="s">
        <v>102</v>
      </c>
      <c r="E39" s="23">
        <v>43980</v>
      </c>
      <c r="F39" s="23">
        <v>44050</v>
      </c>
      <c r="G39" s="18">
        <v>7562</v>
      </c>
      <c r="H39" s="21">
        <f t="shared" si="0"/>
        <v>70</v>
      </c>
      <c r="I39" s="31">
        <v>34.9</v>
      </c>
      <c r="J39" s="26">
        <v>10.199999999999999</v>
      </c>
      <c r="K39" s="27">
        <v>14</v>
      </c>
      <c r="L39" s="27">
        <v>11</v>
      </c>
      <c r="M39" s="25">
        <f t="shared" si="1"/>
        <v>0.62814070351758799</v>
      </c>
      <c r="N39" s="24">
        <v>4750</v>
      </c>
      <c r="O39" s="31"/>
    </row>
    <row r="40" spans="1:15">
      <c r="A40" s="61">
        <v>2020</v>
      </c>
      <c r="B40" s="18" t="s">
        <v>99</v>
      </c>
      <c r="C40" s="20" t="s">
        <v>95</v>
      </c>
      <c r="D40" s="28" t="s">
        <v>100</v>
      </c>
      <c r="E40" s="23">
        <v>43962</v>
      </c>
      <c r="F40" s="23">
        <v>44028</v>
      </c>
      <c r="G40" s="18">
        <v>5018</v>
      </c>
      <c r="H40" s="21">
        <f t="shared" si="0"/>
        <v>66</v>
      </c>
      <c r="I40" s="31">
        <v>34.9</v>
      </c>
      <c r="J40" s="26">
        <v>10.199999999999999</v>
      </c>
      <c r="K40" s="27">
        <v>8</v>
      </c>
      <c r="L40" s="27">
        <v>5</v>
      </c>
      <c r="M40" s="25">
        <f t="shared" si="1"/>
        <v>1.1420884814667198</v>
      </c>
      <c r="N40" s="24">
        <v>5731</v>
      </c>
      <c r="O40" s="31"/>
    </row>
    <row r="41" spans="1:15">
      <c r="A41" s="60">
        <v>2021</v>
      </c>
      <c r="B41" s="18" t="s">
        <v>99</v>
      </c>
      <c r="C41" s="32" t="s">
        <v>104</v>
      </c>
      <c r="D41" s="18" t="s">
        <v>70</v>
      </c>
      <c r="E41" s="30">
        <v>44363</v>
      </c>
      <c r="F41" s="30">
        <v>44443</v>
      </c>
      <c r="G41" s="18">
        <v>13200</v>
      </c>
      <c r="H41" s="21">
        <f t="shared" si="0"/>
        <v>80</v>
      </c>
      <c r="I41" s="31">
        <v>32.5</v>
      </c>
      <c r="J41" s="26">
        <v>14.1</v>
      </c>
      <c r="K41" s="27">
        <v>19</v>
      </c>
      <c r="L41" s="27">
        <v>13</v>
      </c>
      <c r="M41" s="25">
        <f t="shared" si="1"/>
        <v>0.50545454545454549</v>
      </c>
      <c r="N41" s="33">
        <v>6672</v>
      </c>
      <c r="O41" s="31"/>
    </row>
    <row r="42" spans="1:15">
      <c r="A42" s="60">
        <v>2021</v>
      </c>
      <c r="B42" s="18" t="s">
        <v>99</v>
      </c>
      <c r="C42" s="32" t="s">
        <v>105</v>
      </c>
      <c r="D42" s="18" t="s">
        <v>70</v>
      </c>
      <c r="E42" s="30">
        <v>44357</v>
      </c>
      <c r="F42" s="30">
        <v>44433</v>
      </c>
      <c r="G42" s="18">
        <v>16529</v>
      </c>
      <c r="H42" s="21">
        <f t="shared" si="0"/>
        <v>76</v>
      </c>
      <c r="I42" s="31">
        <v>32.5</v>
      </c>
      <c r="J42" s="26">
        <v>14.7</v>
      </c>
      <c r="K42" s="27">
        <v>17</v>
      </c>
      <c r="L42" s="27">
        <v>13</v>
      </c>
      <c r="M42" s="25">
        <f t="shared" si="1"/>
        <v>0.43426704579829389</v>
      </c>
      <c r="N42" s="33">
        <v>7178</v>
      </c>
      <c r="O42" s="31"/>
    </row>
    <row r="43" spans="1:15">
      <c r="A43" s="60">
        <v>2021</v>
      </c>
      <c r="B43" s="18" t="s">
        <v>99</v>
      </c>
      <c r="C43" s="32" t="s">
        <v>106</v>
      </c>
      <c r="D43" s="18" t="s">
        <v>67</v>
      </c>
      <c r="E43" s="30">
        <v>44359</v>
      </c>
      <c r="F43" s="30">
        <v>44426</v>
      </c>
      <c r="G43" s="18">
        <v>45000</v>
      </c>
      <c r="H43" s="21">
        <f t="shared" si="0"/>
        <v>67</v>
      </c>
      <c r="I43" s="31">
        <v>32.5</v>
      </c>
      <c r="J43" s="26">
        <v>14.7</v>
      </c>
      <c r="K43" s="27">
        <v>12</v>
      </c>
      <c r="L43" s="27">
        <v>13</v>
      </c>
      <c r="M43" s="25">
        <f t="shared" si="1"/>
        <v>0.14086666666666667</v>
      </c>
      <c r="N43" s="33">
        <v>6339</v>
      </c>
      <c r="O43" s="31"/>
    </row>
    <row r="44" spans="1:15">
      <c r="A44" s="62">
        <v>2022</v>
      </c>
      <c r="B44" s="34" t="s">
        <v>107</v>
      </c>
      <c r="C44" s="35" t="s">
        <v>108</v>
      </c>
      <c r="D44" s="36" t="s">
        <v>81</v>
      </c>
      <c r="E44" s="40">
        <v>44732</v>
      </c>
      <c r="F44" s="40">
        <v>44801</v>
      </c>
      <c r="G44" s="37">
        <v>39670</v>
      </c>
      <c r="H44" s="21">
        <f t="shared" si="0"/>
        <v>69</v>
      </c>
      <c r="I44" s="26">
        <v>33.4</v>
      </c>
      <c r="J44" s="26">
        <v>8.8000000000000007</v>
      </c>
      <c r="K44" s="27">
        <v>15</v>
      </c>
      <c r="L44" s="27">
        <v>12</v>
      </c>
      <c r="M44" s="25">
        <f t="shared" si="1"/>
        <v>0.15277554980100985</v>
      </c>
      <c r="N44" s="41">
        <v>6060.606060606061</v>
      </c>
      <c r="O44" s="31"/>
    </row>
    <row r="45" spans="1:15">
      <c r="A45" s="62">
        <v>2022</v>
      </c>
      <c r="B45" s="34" t="s">
        <v>107</v>
      </c>
      <c r="C45" s="35" t="s">
        <v>101</v>
      </c>
      <c r="D45" s="36" t="s">
        <v>70</v>
      </c>
      <c r="E45" s="40">
        <v>44732</v>
      </c>
      <c r="F45" s="40">
        <v>44797</v>
      </c>
      <c r="G45" s="37">
        <v>11550</v>
      </c>
      <c r="H45" s="21">
        <f t="shared" si="0"/>
        <v>65</v>
      </c>
      <c r="I45" s="26">
        <v>33.4</v>
      </c>
      <c r="J45" s="26">
        <v>14.6</v>
      </c>
      <c r="K45" s="27">
        <v>15</v>
      </c>
      <c r="L45" s="27">
        <v>8</v>
      </c>
      <c r="M45" s="25">
        <f t="shared" si="1"/>
        <v>0.3673094582185491</v>
      </c>
      <c r="N45" s="41">
        <v>4242.424242424242</v>
      </c>
      <c r="O45" s="26"/>
    </row>
    <row r="46" spans="1:15">
      <c r="A46" s="62">
        <v>2022</v>
      </c>
      <c r="B46" s="34" t="s">
        <v>107</v>
      </c>
      <c r="C46" s="35" t="s">
        <v>94</v>
      </c>
      <c r="D46" s="36" t="s">
        <v>83</v>
      </c>
      <c r="E46" s="40">
        <v>44724</v>
      </c>
      <c r="F46" s="40">
        <v>44795</v>
      </c>
      <c r="G46" s="37">
        <v>7600</v>
      </c>
      <c r="H46" s="21">
        <f t="shared" si="0"/>
        <v>71</v>
      </c>
      <c r="I46" s="26">
        <v>33.4</v>
      </c>
      <c r="J46" s="26">
        <v>14.6</v>
      </c>
      <c r="K46" s="27">
        <v>16</v>
      </c>
      <c r="L46" s="27">
        <v>12</v>
      </c>
      <c r="M46" s="25">
        <f t="shared" si="1"/>
        <v>0.90027700831024937</v>
      </c>
      <c r="N46" s="41">
        <v>6842.105263157895</v>
      </c>
      <c r="O46" s="26"/>
    </row>
    <row r="47" spans="1:15">
      <c r="A47" s="62">
        <v>2022</v>
      </c>
      <c r="B47" s="34" t="s">
        <v>107</v>
      </c>
      <c r="C47" s="35" t="s">
        <v>66</v>
      </c>
      <c r="D47" s="36" t="s">
        <v>70</v>
      </c>
      <c r="E47" s="40">
        <v>44713</v>
      </c>
      <c r="F47" s="40">
        <v>44776</v>
      </c>
      <c r="G47" s="37">
        <v>11900</v>
      </c>
      <c r="H47" s="21">
        <f t="shared" si="0"/>
        <v>63</v>
      </c>
      <c r="I47" s="26">
        <v>33.4</v>
      </c>
      <c r="J47" s="26">
        <v>8</v>
      </c>
      <c r="K47" s="27">
        <v>11</v>
      </c>
      <c r="L47" s="27">
        <v>12</v>
      </c>
      <c r="M47" s="25">
        <f t="shared" si="1"/>
        <v>0.42369889132123434</v>
      </c>
      <c r="N47" s="41">
        <v>5042.0168067226887</v>
      </c>
      <c r="O47" s="26"/>
    </row>
    <row r="48" spans="1:15">
      <c r="A48" s="60">
        <v>2019</v>
      </c>
      <c r="B48" s="18" t="s">
        <v>109</v>
      </c>
      <c r="C48" s="20" t="s">
        <v>108</v>
      </c>
      <c r="D48" s="21" t="s">
        <v>64</v>
      </c>
      <c r="E48" s="23">
        <v>43647</v>
      </c>
      <c r="F48" s="23">
        <v>43724</v>
      </c>
      <c r="G48" s="18">
        <v>37950</v>
      </c>
      <c r="H48" s="21">
        <f t="shared" si="0"/>
        <v>77</v>
      </c>
      <c r="I48" s="44">
        <v>35.6</v>
      </c>
      <c r="J48" s="26">
        <v>14.6</v>
      </c>
      <c r="K48" s="27">
        <v>11</v>
      </c>
      <c r="L48" s="27">
        <v>13</v>
      </c>
      <c r="M48" s="25">
        <f t="shared" si="1"/>
        <v>0.25293979142297701</v>
      </c>
      <c r="N48" s="24">
        <v>9599.0650845019773</v>
      </c>
      <c r="O48" s="26"/>
    </row>
    <row r="49" spans="1:15">
      <c r="A49" s="60">
        <v>2019</v>
      </c>
      <c r="B49" s="18" t="s">
        <v>109</v>
      </c>
      <c r="C49" s="20" t="s">
        <v>101</v>
      </c>
      <c r="D49" s="21" t="s">
        <v>64</v>
      </c>
      <c r="E49" s="23">
        <v>43642</v>
      </c>
      <c r="F49" s="23">
        <v>43712</v>
      </c>
      <c r="G49" s="18">
        <v>11550</v>
      </c>
      <c r="H49" s="21">
        <f t="shared" si="0"/>
        <v>70</v>
      </c>
      <c r="I49" s="26">
        <v>35.6</v>
      </c>
      <c r="J49" s="26">
        <v>14.6</v>
      </c>
      <c r="K49" s="27">
        <v>9</v>
      </c>
      <c r="L49" s="27">
        <v>13</v>
      </c>
      <c r="M49" s="25">
        <f t="shared" si="1"/>
        <v>0.75223695731095319</v>
      </c>
      <c r="N49" s="24">
        <v>8688.3368569415088</v>
      </c>
      <c r="O49" s="44"/>
    </row>
    <row r="50" spans="1:15">
      <c r="A50" s="60">
        <v>2019</v>
      </c>
      <c r="B50" s="18" t="s">
        <v>109</v>
      </c>
      <c r="C50" s="20" t="s">
        <v>110</v>
      </c>
      <c r="D50" s="21" t="s">
        <v>64</v>
      </c>
      <c r="E50" s="23">
        <v>43641</v>
      </c>
      <c r="F50" s="23">
        <v>43711</v>
      </c>
      <c r="G50" s="18">
        <v>13569</v>
      </c>
      <c r="H50" s="21">
        <f t="shared" si="0"/>
        <v>70</v>
      </c>
      <c r="I50" s="44">
        <v>35.6</v>
      </c>
      <c r="J50" s="26">
        <v>14.6</v>
      </c>
      <c r="K50" s="27">
        <v>9</v>
      </c>
      <c r="L50" s="27">
        <v>13</v>
      </c>
      <c r="M50" s="25">
        <f t="shared" si="1"/>
        <v>0.69298583312665851</v>
      </c>
      <c r="N50" s="24">
        <v>9403.1247696956289</v>
      </c>
      <c r="O50" s="26"/>
    </row>
    <row r="51" spans="1:15">
      <c r="A51" s="61">
        <v>2020</v>
      </c>
      <c r="B51" s="18" t="s">
        <v>109</v>
      </c>
      <c r="C51" s="20" t="s">
        <v>108</v>
      </c>
      <c r="D51" s="28" t="s">
        <v>64</v>
      </c>
      <c r="E51" s="23">
        <v>44014</v>
      </c>
      <c r="F51" s="23">
        <v>44110</v>
      </c>
      <c r="G51" s="18">
        <v>37950</v>
      </c>
      <c r="H51" s="21">
        <f t="shared" si="0"/>
        <v>96</v>
      </c>
      <c r="I51" s="31">
        <v>34.1</v>
      </c>
      <c r="J51" s="26">
        <v>8.1999999999999993</v>
      </c>
      <c r="K51" s="27">
        <v>27</v>
      </c>
      <c r="L51" s="27">
        <v>6</v>
      </c>
      <c r="M51" s="25">
        <f t="shared" si="1"/>
        <v>0.10629776021080369</v>
      </c>
      <c r="N51" s="24">
        <v>4034</v>
      </c>
      <c r="O51" s="44"/>
    </row>
    <row r="52" spans="1:15">
      <c r="A52" s="61">
        <v>2020</v>
      </c>
      <c r="B52" s="18" t="s">
        <v>109</v>
      </c>
      <c r="C52" s="20" t="s">
        <v>80</v>
      </c>
      <c r="D52" s="28" t="s">
        <v>64</v>
      </c>
      <c r="E52" s="23">
        <v>44014</v>
      </c>
      <c r="F52" s="23">
        <v>44093</v>
      </c>
      <c r="G52" s="18">
        <v>11550</v>
      </c>
      <c r="H52" s="21">
        <f t="shared" si="0"/>
        <v>79</v>
      </c>
      <c r="I52" s="31">
        <v>34.1</v>
      </c>
      <c r="J52" s="26">
        <v>8.1999999999999993</v>
      </c>
      <c r="K52" s="27">
        <v>25</v>
      </c>
      <c r="L52" s="27">
        <v>6</v>
      </c>
      <c r="M52" s="25">
        <f t="shared" si="1"/>
        <v>0.40190476190476193</v>
      </c>
      <c r="N52" s="24">
        <v>4642</v>
      </c>
      <c r="O52" s="31"/>
    </row>
    <row r="53" spans="1:15">
      <c r="A53" s="61">
        <v>2020</v>
      </c>
      <c r="B53" s="18" t="s">
        <v>109</v>
      </c>
      <c r="C53" s="20" t="s">
        <v>110</v>
      </c>
      <c r="D53" s="28" t="s">
        <v>111</v>
      </c>
      <c r="E53" s="23">
        <v>43972</v>
      </c>
      <c r="F53" s="23">
        <v>44031</v>
      </c>
      <c r="G53" s="18">
        <v>16830</v>
      </c>
      <c r="H53" s="21">
        <f t="shared" si="0"/>
        <v>59</v>
      </c>
      <c r="I53" s="31">
        <v>36</v>
      </c>
      <c r="J53" s="26">
        <v>15.2</v>
      </c>
      <c r="K53" s="27">
        <v>3</v>
      </c>
      <c r="L53" s="27">
        <v>6</v>
      </c>
      <c r="M53" s="25">
        <f t="shared" si="1"/>
        <v>0.32513368983957219</v>
      </c>
      <c r="N53" s="24">
        <v>5472</v>
      </c>
      <c r="O53" s="31"/>
    </row>
    <row r="54" spans="1:15">
      <c r="A54" s="60">
        <v>2021</v>
      </c>
      <c r="B54" s="18" t="s">
        <v>109</v>
      </c>
      <c r="C54" s="32" t="s">
        <v>112</v>
      </c>
      <c r="D54" s="18" t="s">
        <v>64</v>
      </c>
      <c r="E54" s="30">
        <v>44371</v>
      </c>
      <c r="F54" s="30">
        <v>44465</v>
      </c>
      <c r="G54" s="18">
        <v>9900</v>
      </c>
      <c r="H54" s="21">
        <f t="shared" si="0"/>
        <v>94</v>
      </c>
      <c r="I54" s="31">
        <v>35.200000000000003</v>
      </c>
      <c r="J54" s="26">
        <v>13.2</v>
      </c>
      <c r="K54" s="27">
        <v>20</v>
      </c>
      <c r="L54" s="27">
        <v>13</v>
      </c>
      <c r="M54" s="25">
        <f t="shared" si="1"/>
        <v>0.6580961126415672</v>
      </c>
      <c r="N54" s="33">
        <v>6515.151515151515</v>
      </c>
      <c r="O54" s="31"/>
    </row>
    <row r="55" spans="1:15">
      <c r="A55" s="62">
        <v>2022</v>
      </c>
      <c r="B55" s="34" t="s">
        <v>115</v>
      </c>
      <c r="C55" s="35" t="s">
        <v>95</v>
      </c>
      <c r="D55" s="36" t="s">
        <v>64</v>
      </c>
      <c r="E55" s="40">
        <v>44737</v>
      </c>
      <c r="F55" s="40">
        <v>44809</v>
      </c>
      <c r="G55" s="37">
        <v>9900</v>
      </c>
      <c r="H55" s="21">
        <f t="shared" si="0"/>
        <v>72</v>
      </c>
      <c r="I55" s="26">
        <v>35.299999999999997</v>
      </c>
      <c r="J55" s="26">
        <v>13.2</v>
      </c>
      <c r="K55" s="27">
        <v>21</v>
      </c>
      <c r="L55" s="27">
        <v>11</v>
      </c>
      <c r="M55" s="25">
        <f t="shared" si="1"/>
        <v>0</v>
      </c>
      <c r="N55" s="41">
        <v>0</v>
      </c>
      <c r="O55" s="31"/>
    </row>
    <row r="56" spans="1:15">
      <c r="A56" s="62">
        <v>2022</v>
      </c>
      <c r="B56" s="34" t="s">
        <v>115</v>
      </c>
      <c r="C56" s="35" t="s">
        <v>88</v>
      </c>
      <c r="D56" s="36" t="s">
        <v>64</v>
      </c>
      <c r="E56" s="40">
        <v>44716</v>
      </c>
      <c r="F56" s="40">
        <v>44783</v>
      </c>
      <c r="G56" s="37">
        <v>37025</v>
      </c>
      <c r="H56" s="21">
        <f t="shared" si="0"/>
        <v>67</v>
      </c>
      <c r="I56" s="26">
        <v>35.9</v>
      </c>
      <c r="J56" s="26">
        <v>19.100000000000001</v>
      </c>
      <c r="K56" s="27">
        <v>19</v>
      </c>
      <c r="L56" s="27">
        <v>11</v>
      </c>
      <c r="M56" s="25">
        <f t="shared" si="1"/>
        <v>0.20425274270856461</v>
      </c>
      <c r="N56" s="41">
        <v>7562.4577987846051</v>
      </c>
      <c r="O56" s="31"/>
    </row>
    <row r="57" spans="1:15">
      <c r="A57" s="62">
        <v>2022</v>
      </c>
      <c r="B57" s="34" t="s">
        <v>115</v>
      </c>
      <c r="C57" s="35" t="s">
        <v>85</v>
      </c>
      <c r="D57" s="36" t="s">
        <v>83</v>
      </c>
      <c r="E57" s="40">
        <v>44722</v>
      </c>
      <c r="F57" s="40">
        <v>44786</v>
      </c>
      <c r="G57" s="37">
        <v>34710</v>
      </c>
      <c r="H57" s="21">
        <f t="shared" si="0"/>
        <v>64</v>
      </c>
      <c r="I57" s="26">
        <v>35.9</v>
      </c>
      <c r="J57" s="26">
        <v>19.100000000000001</v>
      </c>
      <c r="K57" s="27">
        <v>19</v>
      </c>
      <c r="L57" s="27">
        <v>12</v>
      </c>
      <c r="M57" s="25">
        <f t="shared" si="1"/>
        <v>0.21788136148211118</v>
      </c>
      <c r="N57" s="41">
        <v>7562.6620570440791</v>
      </c>
      <c r="O57" s="31"/>
    </row>
    <row r="58" spans="1:15">
      <c r="A58" s="62">
        <v>2022</v>
      </c>
      <c r="B58" s="34" t="s">
        <v>115</v>
      </c>
      <c r="C58" s="35" t="s">
        <v>110</v>
      </c>
      <c r="D58" s="36" t="s">
        <v>74</v>
      </c>
      <c r="E58" s="40">
        <v>44722</v>
      </c>
      <c r="F58" s="40">
        <v>44786</v>
      </c>
      <c r="G58" s="37">
        <v>9917</v>
      </c>
      <c r="H58" s="21">
        <f t="shared" si="0"/>
        <v>64</v>
      </c>
      <c r="I58" s="26">
        <v>35.9</v>
      </c>
      <c r="J58" s="26">
        <v>19.100000000000001</v>
      </c>
      <c r="K58" s="27">
        <v>19</v>
      </c>
      <c r="L58" s="27">
        <v>12</v>
      </c>
      <c r="M58" s="25">
        <f t="shared" si="1"/>
        <v>0.40672359244632533</v>
      </c>
      <c r="N58" s="41">
        <v>4033.4778662902086</v>
      </c>
      <c r="O58" s="26"/>
    </row>
    <row r="59" spans="1:15">
      <c r="A59" s="34"/>
      <c r="B59" s="34"/>
      <c r="C59" s="34"/>
      <c r="D59" s="35"/>
      <c r="E59" s="34"/>
      <c r="F59" s="36"/>
      <c r="G59" s="37"/>
      <c r="H59" s="38"/>
      <c r="I59" s="39"/>
      <c r="J59" s="40"/>
      <c r="K59" s="40"/>
      <c r="L59" s="40"/>
      <c r="M59" s="41"/>
      <c r="N59" s="25"/>
      <c r="O59" s="26"/>
    </row>
    <row r="60" spans="1:15">
      <c r="A60" s="34"/>
      <c r="B60" s="34"/>
      <c r="C60" s="34"/>
      <c r="D60" s="35"/>
      <c r="E60" s="34"/>
      <c r="F60" s="36"/>
      <c r="G60" s="37"/>
      <c r="H60" s="38"/>
      <c r="I60" s="39"/>
      <c r="J60" s="40"/>
      <c r="K60" s="40"/>
      <c r="L60" s="40"/>
      <c r="M60" s="41"/>
      <c r="N60" s="25"/>
      <c r="O60" s="26"/>
    </row>
    <row r="61" spans="1:15">
      <c r="A61" s="34"/>
      <c r="B61" s="34"/>
      <c r="C61" s="34"/>
      <c r="D61" s="35"/>
      <c r="E61" s="34"/>
      <c r="F61" s="36"/>
      <c r="G61" s="37"/>
      <c r="H61" s="38"/>
      <c r="I61" s="39"/>
      <c r="J61" s="40"/>
      <c r="K61" s="40"/>
      <c r="L61" s="40"/>
      <c r="M61" s="41"/>
      <c r="N61" s="25"/>
      <c r="O61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data1</vt:lpstr>
      <vt:lpstr>data2</vt:lpstr>
      <vt:lpstr>생산원가</vt:lpstr>
      <vt:lpstr>기후raw</vt:lpstr>
      <vt:lpstr>기후와 생산량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서윤 우</dc:creator>
  <cp:lastModifiedBy>서윤 우</cp:lastModifiedBy>
  <dcterms:created xsi:type="dcterms:W3CDTF">2024-11-20T07:03:02Z</dcterms:created>
  <dcterms:modified xsi:type="dcterms:W3CDTF">2024-11-22T14:24:06Z</dcterms:modified>
</cp:coreProperties>
</file>